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เวิร์กบุ๊กนี้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IT_SUPPORT\Downloads\"/>
    </mc:Choice>
  </mc:AlternateContent>
  <xr:revisionPtr revIDLastSave="0" documentId="13_ncr:1_{79C716D6-668B-4818-85BD-72FE8277F946}" xr6:coauthVersionLast="47" xr6:coauthVersionMax="47" xr10:uidLastSave="{00000000-0000-0000-0000-000000000000}"/>
  <bookViews>
    <workbookView xWindow="-120" yWindow="-120" windowWidth="24240" windowHeight="13140" tabRatio="891" firstSheet="1" activeTab="1" xr2:uid="{00000000-000D-0000-FFFF-FFFF00000000}"/>
  </bookViews>
  <sheets>
    <sheet name="Pivot table 1 " sheetId="43" state="hidden" r:id="rId1"/>
    <sheet name="รวม1" sheetId="49" r:id="rId2"/>
    <sheet name="รวม 2 " sheetId="50" r:id="rId3"/>
    <sheet name="Sheet4" sheetId="52" state="hidden" r:id="rId4"/>
    <sheet name="Sheet1" sheetId="53" state="hidden" r:id="rId5"/>
    <sheet name="Pivot data 67-70" sheetId="35" state="hidden" r:id="rId6"/>
    <sheet name="(ครุภัณฑ์) 67-70" sheetId="1" state="hidden" r:id="rId7"/>
    <sheet name="ครุศาสตร์" sheetId="13" r:id="rId8"/>
    <sheet name="พยาบาล" sheetId="19" r:id="rId9"/>
    <sheet name="มนุษศาสตร์" sheetId="22" r:id="rId10"/>
    <sheet name="วิทยาการ" sheetId="25" r:id="rId11"/>
    <sheet name="วิทย์สุขภาพ" sheetId="24" r:id="rId12"/>
    <sheet name="วิทยเทคโน" sheetId="23" r:id="rId13"/>
    <sheet name="เทคโน" sheetId="56" r:id="rId14"/>
    <sheet name="สาธารณสุข" sheetId="14" r:id="rId15"/>
    <sheet name="ส.ไม้หิน" sheetId="21" r:id="rId16"/>
    <sheet name="ส.คอม" sheetId="15" r:id="rId17"/>
    <sheet name="ส.วิทยบริการ" sheetId="20" r:id="rId18"/>
    <sheet name="ส.ศิลปะ" sheetId="16" r:id="rId19"/>
    <sheet name="ส.ส่งเสริม" sheetId="17" r:id="rId20"/>
    <sheet name="index" sheetId="10" state="hidden" r:id="rId21"/>
  </sheets>
  <definedNames>
    <definedName name="_xlnm._FilterDatabase" localSheetId="6" hidden="1">'(ครุภัณฑ์) 67-70'!$A$4:$Y$106</definedName>
    <definedName name="_xlnm._FilterDatabase" localSheetId="5" hidden="1">'Pivot data 67-70'!$A$4:$V$97</definedName>
    <definedName name="_xlnm._FilterDatabase" localSheetId="13" hidden="1">เทคโน!#REF!</definedName>
    <definedName name="_xlnm._FilterDatabase" localSheetId="7" hidden="1">ครุศาสตร์!#REF!</definedName>
    <definedName name="_xlnm._FilterDatabase" localSheetId="8" hidden="1">พยาบาล!#REF!</definedName>
    <definedName name="_xlnm._FilterDatabase" localSheetId="9" hidden="1">มนุษศาสตร์!#REF!</definedName>
    <definedName name="_xlnm._FilterDatabase" localSheetId="12" hidden="1">วิทยเทคโน!$Z$9:$AA$215</definedName>
    <definedName name="_xlnm._FilterDatabase" localSheetId="11" hidden="1">วิทย์สุขภาพ!$Z$9:$AA$63</definedName>
    <definedName name="_xlnm._FilterDatabase" localSheetId="10" hidden="1">วิทยาการ!#REF!</definedName>
    <definedName name="_xlnm._FilterDatabase" localSheetId="15" hidden="1">ส.ไม้หิน!#REF!</definedName>
    <definedName name="_xlnm._FilterDatabase" localSheetId="16" hidden="1">ส.คอม!#REF!</definedName>
    <definedName name="_xlnm._FilterDatabase" localSheetId="17" hidden="1">ส.วิทยบริการ!#REF!</definedName>
    <definedName name="_xlnm._FilterDatabase" localSheetId="18" hidden="1">ส.ศิลปะ!#REF!</definedName>
    <definedName name="_xlnm._FilterDatabase" localSheetId="19" hidden="1">ส.ส่งเสริม!#REF!</definedName>
    <definedName name="_xlnm._FilterDatabase" localSheetId="14" hidden="1">สาธารณสุข!#REF!</definedName>
    <definedName name="_xlcn.WorksheetConnection_Pivotdata6770A7W97" hidden="1">'Pivot data 67-70'!$A$7:$W$97</definedName>
    <definedName name="ColorIndex">#REF!</definedName>
    <definedName name="_xlnm.Print_Area" localSheetId="6">'(ครุภัณฑ์) 67-70'!$A$1:$X$106</definedName>
    <definedName name="_xlnm.Print_Area" localSheetId="5">'Pivot data 67-70'!$A$1:$V$106</definedName>
    <definedName name="_xlnm.Print_Area" localSheetId="0">'Pivot table 1 '!$A$1:$K$69</definedName>
    <definedName name="_xlnm.Print_Area" localSheetId="13">เทคโน!$A$1:$U$56</definedName>
    <definedName name="_xlnm.Print_Area" localSheetId="7">ครุศาสตร์!$A$1:$X$1182</definedName>
    <definedName name="_xlnm.Print_Area" localSheetId="8">พยาบาล!$A$1:$X$30</definedName>
    <definedName name="_xlnm.Print_Area" localSheetId="9">มนุษศาสตร์!$A$1:$X$64</definedName>
    <definedName name="_xlnm.Print_Area" localSheetId="12">วิทยเทคโน!$A$1:$U$215</definedName>
    <definedName name="_xlnm.Print_Area" localSheetId="11">วิทย์สุขภาพ!$A$1:$U$68</definedName>
    <definedName name="_xlnm.Print_Area" localSheetId="10">วิทยาการ!$A$1:$U$68</definedName>
    <definedName name="_xlnm.Print_Area" localSheetId="15">ส.ไม้หิน!$A$1:$U$45</definedName>
    <definedName name="_xlnm.Print_Area" localSheetId="16">ส.คอม!$A$1:$U$19</definedName>
    <definedName name="_xlnm.Print_Area" localSheetId="17">ส.วิทยบริการ!$A$1:$U$40</definedName>
    <definedName name="_xlnm.Print_Area" localSheetId="18">ส.ศิลปะ!$A$1:$U$22</definedName>
    <definedName name="_xlnm.Print_Area" localSheetId="19">ส.ส่งเสริม!$A$1:$U$14</definedName>
    <definedName name="_xlnm.Print_Area" localSheetId="14">สาธารณสุข!$A$1:$U$29</definedName>
    <definedName name="_xlnm.Print_Titles" localSheetId="6">'(ครุภัณฑ์) 67-70'!$4:$6</definedName>
    <definedName name="_xlnm.Print_Titles" localSheetId="5">'Pivot data 67-70'!$4:$6</definedName>
    <definedName name="_xlnm.Print_Titles" localSheetId="0">'Pivot table 1 '!$2:$3</definedName>
    <definedName name="_xlnm.Print_Titles" localSheetId="13">เทคโน!$4:$8</definedName>
    <definedName name="_xlnm.Print_Titles" localSheetId="7">ครุศาสตร์!$4:$6</definedName>
    <definedName name="_xlnm.Print_Titles" localSheetId="8">พยาบาล!$4:$6</definedName>
    <definedName name="_xlnm.Print_Titles" localSheetId="9">มนุษศาสตร์!$4:$6</definedName>
    <definedName name="_xlnm.Print_Titles" localSheetId="2">'รวม 2 '!$2:$3</definedName>
    <definedName name="_xlnm.Print_Titles" localSheetId="1">รวม1!$2:$3</definedName>
    <definedName name="_xlnm.Print_Titles" localSheetId="12">วิทยเทคโน!$4:$6</definedName>
    <definedName name="_xlnm.Print_Titles" localSheetId="11">วิทย์สุขภาพ!$4:$6</definedName>
    <definedName name="_xlnm.Print_Titles" localSheetId="10">วิทยาการ!$4:$6</definedName>
    <definedName name="_xlnm.Print_Titles" localSheetId="15">ส.ไม้หิน!$4:$6</definedName>
    <definedName name="_xlnm.Print_Titles" localSheetId="16">ส.คอม!$4:$6</definedName>
    <definedName name="_xlnm.Print_Titles" localSheetId="17">ส.วิทยบริการ!$4:$6</definedName>
    <definedName name="_xlnm.Print_Titles" localSheetId="18">ส.ศิลปะ!$4:$6</definedName>
    <definedName name="_xlnm.Print_Titles" localSheetId="19">ส.ส่งเสริม!$4:$6</definedName>
    <definedName name="_xlnm.Print_Titles" localSheetId="14">สาธารณสุข!$4:$6</definedName>
  </definedNames>
  <calcPr calcId="191029"/>
  <pivotCaches>
    <pivotCache cacheId="0" r:id="rId22"/>
    <pivotCache cacheId="1" r:id="rId23"/>
    <pivotCache cacheId="2" r:id="rId24"/>
  </pivotCaches>
  <extLst>
    <ext xmlns:x15="http://schemas.microsoft.com/office/spreadsheetml/2010/11/main" uri="{FCE2AD5D-F65C-4FA6-A056-5C36A1767C68}">
      <x15:dataModel>
        <x15:modelTables>
          <x15:modelTable id="ช่วง" name="ช่วง" connection="WorksheetConnection_Pivot data 67-70!$A$7:$W$9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53" l="1"/>
  <c r="H8" i="56"/>
  <c r="I8" i="56"/>
  <c r="J8" i="56"/>
  <c r="K8" i="56"/>
  <c r="L8" i="56"/>
  <c r="M8" i="56"/>
  <c r="N8" i="56"/>
  <c r="O8" i="56"/>
  <c r="P8" i="56"/>
  <c r="Q8" i="56"/>
  <c r="R8" i="56"/>
  <c r="S8" i="56"/>
  <c r="T9" i="56"/>
  <c r="U9" i="56"/>
  <c r="T10" i="56"/>
  <c r="U10" i="56"/>
  <c r="T11" i="56"/>
  <c r="U11" i="56"/>
  <c r="T12" i="56"/>
  <c r="U12" i="56"/>
  <c r="T13" i="56"/>
  <c r="U13" i="56"/>
  <c r="T14" i="56"/>
  <c r="U14" i="56"/>
  <c r="T15" i="56"/>
  <c r="U15" i="56"/>
  <c r="T16" i="56"/>
  <c r="U16" i="56"/>
  <c r="T17" i="56"/>
  <c r="U17" i="56"/>
  <c r="T18" i="56"/>
  <c r="U18" i="56"/>
  <c r="T19" i="56"/>
  <c r="U19" i="56"/>
  <c r="T20" i="56"/>
  <c r="U20" i="56"/>
  <c r="T21" i="56"/>
  <c r="U21" i="56"/>
  <c r="T22" i="56"/>
  <c r="U22" i="56"/>
  <c r="T23" i="56"/>
  <c r="U23" i="56"/>
  <c r="T24" i="56"/>
  <c r="U24" i="56"/>
  <c r="T25" i="56"/>
  <c r="U25" i="56"/>
  <c r="T26" i="56"/>
  <c r="U26" i="56"/>
  <c r="T27" i="56"/>
  <c r="U27" i="56"/>
  <c r="T28" i="56"/>
  <c r="U28" i="56"/>
  <c r="T29" i="56"/>
  <c r="U29" i="56"/>
  <c r="T30" i="56"/>
  <c r="U30" i="56"/>
  <c r="D31" i="56"/>
  <c r="T31" i="56"/>
  <c r="U31" i="56"/>
  <c r="D32" i="56"/>
  <c r="T32" i="56"/>
  <c r="U32" i="56"/>
  <c r="D33" i="56"/>
  <c r="T33" i="56"/>
  <c r="U33" i="56"/>
  <c r="D34" i="56"/>
  <c r="T34" i="56"/>
  <c r="U34" i="56"/>
  <c r="T35" i="56"/>
  <c r="U35" i="56"/>
  <c r="T36" i="56"/>
  <c r="U36" i="56"/>
  <c r="T37" i="56"/>
  <c r="U37" i="56"/>
  <c r="T38" i="56"/>
  <c r="U38" i="56"/>
  <c r="T39" i="56"/>
  <c r="U39" i="56"/>
  <c r="T40" i="56"/>
  <c r="U40" i="56"/>
  <c r="T41" i="56"/>
  <c r="U41" i="56"/>
  <c r="T42" i="56"/>
  <c r="U42" i="56"/>
  <c r="T43" i="56"/>
  <c r="U43" i="56"/>
  <c r="T44" i="56"/>
  <c r="U44" i="56"/>
  <c r="T45" i="56"/>
  <c r="U45" i="56"/>
  <c r="T46" i="56"/>
  <c r="U46" i="56"/>
  <c r="I47" i="56"/>
  <c r="J47" i="56"/>
  <c r="K47" i="56"/>
  <c r="L47" i="56"/>
  <c r="M47" i="56"/>
  <c r="N47" i="56"/>
  <c r="O47" i="56"/>
  <c r="P47" i="56"/>
  <c r="Q47" i="56"/>
  <c r="R47" i="56"/>
  <c r="S47" i="56"/>
  <c r="T48" i="56"/>
  <c r="U48" i="56"/>
  <c r="T49" i="56"/>
  <c r="U49" i="56"/>
  <c r="T50" i="56"/>
  <c r="U50" i="56"/>
  <c r="T51" i="56"/>
  <c r="U51" i="56"/>
  <c r="T52" i="56"/>
  <c r="U52" i="56"/>
  <c r="T53" i="56"/>
  <c r="U53" i="56"/>
  <c r="T54" i="56"/>
  <c r="U54" i="56"/>
  <c r="T55" i="56"/>
  <c r="U55" i="56"/>
  <c r="T56" i="56"/>
  <c r="U56" i="56"/>
  <c r="K62" i="56"/>
  <c r="K63" i="56"/>
  <c r="K65" i="56"/>
  <c r="K66" i="56"/>
  <c r="K67" i="56"/>
  <c r="K68" i="56"/>
  <c r="K69" i="56"/>
  <c r="H7" i="19"/>
  <c r="J7" i="19"/>
  <c r="K7" i="19"/>
  <c r="L7" i="19"/>
  <c r="M7" i="19"/>
  <c r="N7" i="19"/>
  <c r="O7" i="19"/>
  <c r="P7" i="19"/>
  <c r="Q7" i="19"/>
  <c r="R7" i="19"/>
  <c r="S7" i="19"/>
  <c r="T7" i="19"/>
  <c r="U7" i="19"/>
  <c r="I9" i="17"/>
  <c r="J9" i="17"/>
  <c r="K9" i="17"/>
  <c r="L9" i="17"/>
  <c r="L8" i="17" s="1"/>
  <c r="L7" i="17" s="1"/>
  <c r="M9" i="17"/>
  <c r="N9" i="17"/>
  <c r="O9" i="17"/>
  <c r="P9" i="17"/>
  <c r="P8" i="17" s="1"/>
  <c r="P7" i="17" s="1"/>
  <c r="Q9" i="17"/>
  <c r="R9" i="17"/>
  <c r="S9" i="17"/>
  <c r="T9" i="17"/>
  <c r="T8" i="17" s="1"/>
  <c r="T7" i="17" s="1"/>
  <c r="U9" i="17"/>
  <c r="H9" i="17"/>
  <c r="J7" i="17"/>
  <c r="N7" i="17"/>
  <c r="R7" i="17"/>
  <c r="I8" i="17"/>
  <c r="I7" i="17" s="1"/>
  <c r="J8" i="17"/>
  <c r="K8" i="17"/>
  <c r="K7" i="17" s="1"/>
  <c r="M8" i="17"/>
  <c r="M7" i="17" s="1"/>
  <c r="N8" i="17"/>
  <c r="O8" i="17"/>
  <c r="O7" i="17" s="1"/>
  <c r="Q8" i="17"/>
  <c r="Q7" i="17" s="1"/>
  <c r="R8" i="17"/>
  <c r="S8" i="17"/>
  <c r="S7" i="17" s="1"/>
  <c r="U8" i="17"/>
  <c r="U7" i="17" s="1"/>
  <c r="H8" i="17"/>
  <c r="H7" i="17" s="1"/>
  <c r="I9" i="16"/>
  <c r="J9" i="16"/>
  <c r="K9" i="16"/>
  <c r="L9" i="16"/>
  <c r="L8" i="16" s="1"/>
  <c r="L7" i="16" s="1"/>
  <c r="M9" i="16"/>
  <c r="N9" i="16"/>
  <c r="O9" i="16"/>
  <c r="P9" i="16"/>
  <c r="P8" i="16" s="1"/>
  <c r="P7" i="16" s="1"/>
  <c r="Q9" i="16"/>
  <c r="R9" i="16"/>
  <c r="S9" i="16"/>
  <c r="T9" i="16"/>
  <c r="T8" i="16" s="1"/>
  <c r="T7" i="16" s="1"/>
  <c r="U9" i="16"/>
  <c r="H9" i="16"/>
  <c r="H8" i="16" s="1"/>
  <c r="H7" i="16" s="1"/>
  <c r="I8" i="16"/>
  <c r="J8" i="16"/>
  <c r="K8" i="16"/>
  <c r="M8" i="16"/>
  <c r="N8" i="16"/>
  <c r="N7" i="16" s="1"/>
  <c r="O8" i="16"/>
  <c r="Q8" i="16"/>
  <c r="R8" i="16"/>
  <c r="R7" i="16" s="1"/>
  <c r="S8" i="16"/>
  <c r="U8" i="16"/>
  <c r="E7" i="16"/>
  <c r="F7" i="16"/>
  <c r="G7" i="16"/>
  <c r="I7" i="16"/>
  <c r="J7" i="16"/>
  <c r="K7" i="16"/>
  <c r="M7" i="16"/>
  <c r="O7" i="16"/>
  <c r="Q7" i="16"/>
  <c r="S7" i="16"/>
  <c r="U7" i="16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H38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H39" i="20"/>
  <c r="I8" i="20"/>
  <c r="J8" i="20"/>
  <c r="K8" i="20"/>
  <c r="L8" i="20"/>
  <c r="L7" i="20" s="1"/>
  <c r="M8" i="20"/>
  <c r="N8" i="20"/>
  <c r="O8" i="20"/>
  <c r="P8" i="20"/>
  <c r="Q8" i="20"/>
  <c r="R8" i="20"/>
  <c r="S8" i="20"/>
  <c r="T8" i="20"/>
  <c r="T7" i="20" s="1"/>
  <c r="U8" i="20"/>
  <c r="H8" i="20"/>
  <c r="H7" i="20" s="1"/>
  <c r="I7" i="20"/>
  <c r="J7" i="20"/>
  <c r="K7" i="20"/>
  <c r="M7" i="20"/>
  <c r="N7" i="20"/>
  <c r="O7" i="20"/>
  <c r="Q7" i="20"/>
  <c r="R7" i="20"/>
  <c r="S7" i="20"/>
  <c r="U7" i="20"/>
  <c r="I8" i="15"/>
  <c r="J8" i="15"/>
  <c r="K8" i="15"/>
  <c r="H8" i="15"/>
  <c r="H7" i="15" s="1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I7" i="21"/>
  <c r="J7" i="21"/>
  <c r="K7" i="21"/>
  <c r="L7" i="21"/>
  <c r="M7" i="21"/>
  <c r="N7" i="21"/>
  <c r="O7" i="21"/>
  <c r="P7" i="21"/>
  <c r="Q7" i="21"/>
  <c r="R7" i="21"/>
  <c r="S7" i="21"/>
  <c r="T7" i="21"/>
  <c r="U7" i="21"/>
  <c r="H7" i="21"/>
  <c r="N8" i="21"/>
  <c r="O8" i="21"/>
  <c r="P8" i="21"/>
  <c r="Q8" i="21"/>
  <c r="R8" i="21"/>
  <c r="S8" i="21"/>
  <c r="T8" i="21"/>
  <c r="U8" i="21"/>
  <c r="N9" i="21"/>
  <c r="O9" i="21"/>
  <c r="P9" i="21"/>
  <c r="Q9" i="21"/>
  <c r="R9" i="21"/>
  <c r="S9" i="21"/>
  <c r="T9" i="21"/>
  <c r="U9" i="21"/>
  <c r="U11" i="21"/>
  <c r="U12" i="21"/>
  <c r="U10" i="21"/>
  <c r="T11" i="21"/>
  <c r="T12" i="21"/>
  <c r="T13" i="21"/>
  <c r="T14" i="21"/>
  <c r="T15" i="21"/>
  <c r="T16" i="21"/>
  <c r="T17" i="21"/>
  <c r="T18" i="21"/>
  <c r="T10" i="21"/>
  <c r="D8" i="21"/>
  <c r="E8" i="21"/>
  <c r="F8" i="21"/>
  <c r="G8" i="21"/>
  <c r="H8" i="21"/>
  <c r="I8" i="21"/>
  <c r="K8" i="21"/>
  <c r="L8" i="21"/>
  <c r="M8" i="21"/>
  <c r="C8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C19" i="21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H7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H8" i="14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H7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H66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H67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H8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H45" i="25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C7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C8" i="22"/>
  <c r="J8" i="19"/>
  <c r="K8" i="19"/>
  <c r="L8" i="19"/>
  <c r="M8" i="19"/>
  <c r="N8" i="19"/>
  <c r="O8" i="19"/>
  <c r="P8" i="19"/>
  <c r="Q8" i="19"/>
  <c r="R8" i="19"/>
  <c r="S8" i="19"/>
  <c r="T8" i="19"/>
  <c r="U8" i="19"/>
  <c r="I8" i="19"/>
  <c r="I7" i="19"/>
  <c r="H8" i="13"/>
  <c r="I8" i="13"/>
  <c r="J8" i="13"/>
  <c r="K8" i="13"/>
  <c r="K7" i="13" s="1"/>
  <c r="L8" i="13"/>
  <c r="H7" i="13"/>
  <c r="I7" i="13"/>
  <c r="J7" i="13"/>
  <c r="H9" i="13"/>
  <c r="I9" i="13"/>
  <c r="J9" i="13"/>
  <c r="K9" i="13"/>
  <c r="L9" i="13"/>
  <c r="U18" i="13"/>
  <c r="M18" i="13"/>
  <c r="N18" i="13"/>
  <c r="O18" i="13"/>
  <c r="P18" i="13"/>
  <c r="P7" i="13" s="1"/>
  <c r="Q18" i="13"/>
  <c r="R18" i="13"/>
  <c r="S18" i="13"/>
  <c r="T18" i="13"/>
  <c r="T7" i="13" s="1"/>
  <c r="L18" i="13"/>
  <c r="H19" i="13"/>
  <c r="I19" i="13"/>
  <c r="J19" i="13"/>
  <c r="K19" i="13"/>
  <c r="M19" i="13"/>
  <c r="N19" i="13"/>
  <c r="O19" i="13"/>
  <c r="P19" i="13"/>
  <c r="Q19" i="13"/>
  <c r="R19" i="13"/>
  <c r="S19" i="13"/>
  <c r="T19" i="13"/>
  <c r="U19" i="13"/>
  <c r="L19" i="13"/>
  <c r="L7" i="13" s="1"/>
  <c r="N8" i="13"/>
  <c r="O8" i="13"/>
  <c r="P8" i="13"/>
  <c r="Q8" i="13"/>
  <c r="Q7" i="13" s="1"/>
  <c r="R8" i="13"/>
  <c r="S8" i="13"/>
  <c r="T8" i="13"/>
  <c r="U8" i="13"/>
  <c r="N9" i="13"/>
  <c r="O9" i="13"/>
  <c r="P9" i="13"/>
  <c r="Q9" i="13"/>
  <c r="R9" i="13"/>
  <c r="S9" i="13"/>
  <c r="T9" i="13"/>
  <c r="U9" i="13"/>
  <c r="M9" i="13"/>
  <c r="M8" i="13" s="1"/>
  <c r="M7" i="13" s="1"/>
  <c r="N7" i="13"/>
  <c r="O7" i="13"/>
  <c r="R7" i="13"/>
  <c r="S7" i="13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N31" i="35"/>
  <c r="N32" i="35"/>
  <c r="N33" i="35"/>
  <c r="N34" i="35"/>
  <c r="N35" i="35"/>
  <c r="N36" i="35"/>
  <c r="N37" i="35"/>
  <c r="N38" i="35"/>
  <c r="N39" i="35"/>
  <c r="N40" i="35"/>
  <c r="N41" i="35"/>
  <c r="N42" i="35"/>
  <c r="N43" i="35"/>
  <c r="N44" i="35"/>
  <c r="N45" i="35"/>
  <c r="N46" i="35"/>
  <c r="N47" i="35"/>
  <c r="N48" i="35"/>
  <c r="N49" i="35"/>
  <c r="N50" i="35"/>
  <c r="N51" i="35"/>
  <c r="N52" i="35"/>
  <c r="N53" i="35"/>
  <c r="N54" i="35"/>
  <c r="N55" i="35"/>
  <c r="N56" i="35"/>
  <c r="N57" i="35"/>
  <c r="N58" i="35"/>
  <c r="N59" i="35"/>
  <c r="N60" i="35"/>
  <c r="N61" i="35"/>
  <c r="N62" i="35"/>
  <c r="N63" i="35"/>
  <c r="N64" i="35"/>
  <c r="N65" i="35"/>
  <c r="N66" i="35"/>
  <c r="N67" i="35"/>
  <c r="N68" i="35"/>
  <c r="N69" i="35"/>
  <c r="N70" i="35"/>
  <c r="N71" i="35"/>
  <c r="N72" i="35"/>
  <c r="N73" i="35"/>
  <c r="N74" i="35"/>
  <c r="N75" i="35"/>
  <c r="N76" i="35"/>
  <c r="N77" i="35"/>
  <c r="N78" i="35"/>
  <c r="N79" i="35"/>
  <c r="N80" i="35"/>
  <c r="N81" i="35"/>
  <c r="N82" i="35"/>
  <c r="N83" i="35"/>
  <c r="N84" i="35"/>
  <c r="N85" i="35"/>
  <c r="N86" i="35"/>
  <c r="N87" i="35"/>
  <c r="N88" i="35"/>
  <c r="N89" i="35"/>
  <c r="N90" i="35"/>
  <c r="N91" i="35"/>
  <c r="N92" i="35"/>
  <c r="N93" i="35"/>
  <c r="N94" i="35"/>
  <c r="N95" i="35"/>
  <c r="N96" i="35"/>
  <c r="N97" i="35"/>
  <c r="N9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9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8" i="35"/>
  <c r="V9" i="35"/>
  <c r="W9" i="35" s="1"/>
  <c r="V10" i="35"/>
  <c r="W10" i="35" s="1"/>
  <c r="V11" i="35"/>
  <c r="W11" i="35" s="1"/>
  <c r="V12" i="35"/>
  <c r="W12" i="35" s="1"/>
  <c r="V13" i="35"/>
  <c r="W13" i="35" s="1"/>
  <c r="V14" i="35"/>
  <c r="W14" i="35" s="1"/>
  <c r="V15" i="35"/>
  <c r="W15" i="35" s="1"/>
  <c r="V16" i="35"/>
  <c r="W16" i="35" s="1"/>
  <c r="V17" i="35"/>
  <c r="W17" i="35" s="1"/>
  <c r="V18" i="35"/>
  <c r="W18" i="35" s="1"/>
  <c r="V19" i="35"/>
  <c r="W19" i="35" s="1"/>
  <c r="V20" i="35"/>
  <c r="W20" i="35" s="1"/>
  <c r="V21" i="35"/>
  <c r="W21" i="35" s="1"/>
  <c r="V22" i="35"/>
  <c r="W22" i="35" s="1"/>
  <c r="V23" i="35"/>
  <c r="W23" i="35" s="1"/>
  <c r="V24" i="35"/>
  <c r="W24" i="35" s="1"/>
  <c r="V25" i="35"/>
  <c r="W25" i="35" s="1"/>
  <c r="V26" i="35"/>
  <c r="W26" i="35" s="1"/>
  <c r="V27" i="35"/>
  <c r="W27" i="35" s="1"/>
  <c r="V28" i="35"/>
  <c r="W28" i="35" s="1"/>
  <c r="V29" i="35"/>
  <c r="W29" i="35" s="1"/>
  <c r="V30" i="35"/>
  <c r="W30" i="35" s="1"/>
  <c r="V31" i="35"/>
  <c r="W31" i="35" s="1"/>
  <c r="V32" i="35"/>
  <c r="W32" i="35" s="1"/>
  <c r="V33" i="35"/>
  <c r="W33" i="35" s="1"/>
  <c r="V34" i="35"/>
  <c r="W34" i="35" s="1"/>
  <c r="V35" i="35"/>
  <c r="W35" i="35" s="1"/>
  <c r="V36" i="35"/>
  <c r="W36" i="35" s="1"/>
  <c r="V37" i="35"/>
  <c r="W37" i="35" s="1"/>
  <c r="V38" i="35"/>
  <c r="W38" i="35" s="1"/>
  <c r="V39" i="35"/>
  <c r="W39" i="35" s="1"/>
  <c r="V40" i="35"/>
  <c r="W40" i="35" s="1"/>
  <c r="V41" i="35"/>
  <c r="W41" i="35" s="1"/>
  <c r="V42" i="35"/>
  <c r="W42" i="35" s="1"/>
  <c r="V43" i="35"/>
  <c r="W43" i="35" s="1"/>
  <c r="V44" i="35"/>
  <c r="W44" i="35" s="1"/>
  <c r="V45" i="35"/>
  <c r="W45" i="35" s="1"/>
  <c r="V46" i="35"/>
  <c r="W46" i="35" s="1"/>
  <c r="V47" i="35"/>
  <c r="W47" i="35" s="1"/>
  <c r="V48" i="35"/>
  <c r="W48" i="35" s="1"/>
  <c r="V49" i="35"/>
  <c r="W49" i="35" s="1"/>
  <c r="V50" i="35"/>
  <c r="W50" i="35" s="1"/>
  <c r="V51" i="35"/>
  <c r="W51" i="35" s="1"/>
  <c r="V52" i="35"/>
  <c r="W52" i="35" s="1"/>
  <c r="V53" i="35"/>
  <c r="W53" i="35" s="1"/>
  <c r="V54" i="35"/>
  <c r="W54" i="35" s="1"/>
  <c r="V55" i="35"/>
  <c r="W55" i="35" s="1"/>
  <c r="V56" i="35"/>
  <c r="W56" i="35" s="1"/>
  <c r="V57" i="35"/>
  <c r="W57" i="35" s="1"/>
  <c r="V58" i="35"/>
  <c r="W58" i="35" s="1"/>
  <c r="V59" i="35"/>
  <c r="W59" i="35" s="1"/>
  <c r="V60" i="35"/>
  <c r="W60" i="35" s="1"/>
  <c r="V61" i="35"/>
  <c r="W61" i="35" s="1"/>
  <c r="V62" i="35"/>
  <c r="W62" i="35" s="1"/>
  <c r="V63" i="35"/>
  <c r="W63" i="35" s="1"/>
  <c r="V64" i="35"/>
  <c r="W64" i="35" s="1"/>
  <c r="V65" i="35"/>
  <c r="W65" i="35" s="1"/>
  <c r="V66" i="35"/>
  <c r="W66" i="35" s="1"/>
  <c r="V67" i="35"/>
  <c r="W67" i="35" s="1"/>
  <c r="V68" i="35"/>
  <c r="W68" i="35" s="1"/>
  <c r="V69" i="35"/>
  <c r="W69" i="35" s="1"/>
  <c r="V70" i="35"/>
  <c r="W70" i="35" s="1"/>
  <c r="V71" i="35"/>
  <c r="W71" i="35" s="1"/>
  <c r="V72" i="35"/>
  <c r="W72" i="35" s="1"/>
  <c r="V73" i="35"/>
  <c r="W73" i="35" s="1"/>
  <c r="V74" i="35"/>
  <c r="W74" i="35" s="1"/>
  <c r="V75" i="35"/>
  <c r="W75" i="35" s="1"/>
  <c r="V76" i="35"/>
  <c r="W76" i="35" s="1"/>
  <c r="V77" i="35"/>
  <c r="W77" i="35" s="1"/>
  <c r="V78" i="35"/>
  <c r="W78" i="35" s="1"/>
  <c r="V79" i="35"/>
  <c r="W79" i="35" s="1"/>
  <c r="V80" i="35"/>
  <c r="W80" i="35" s="1"/>
  <c r="V81" i="35"/>
  <c r="W81" i="35" s="1"/>
  <c r="V82" i="35"/>
  <c r="W82" i="35" s="1"/>
  <c r="V83" i="35"/>
  <c r="W83" i="35" s="1"/>
  <c r="V84" i="35"/>
  <c r="W84" i="35" s="1"/>
  <c r="V85" i="35"/>
  <c r="W85" i="35" s="1"/>
  <c r="V86" i="35"/>
  <c r="W86" i="35" s="1"/>
  <c r="V87" i="35"/>
  <c r="W87" i="35" s="1"/>
  <c r="V88" i="35"/>
  <c r="W88" i="35" s="1"/>
  <c r="V89" i="35"/>
  <c r="W89" i="35" s="1"/>
  <c r="V90" i="35"/>
  <c r="W90" i="35" s="1"/>
  <c r="V91" i="35"/>
  <c r="W91" i="35" s="1"/>
  <c r="V92" i="35"/>
  <c r="W92" i="35" s="1"/>
  <c r="V93" i="35"/>
  <c r="W93" i="35" s="1"/>
  <c r="V94" i="35"/>
  <c r="W94" i="35" s="1"/>
  <c r="V95" i="35"/>
  <c r="W95" i="35" s="1"/>
  <c r="V96" i="35"/>
  <c r="W96" i="35" s="1"/>
  <c r="V97" i="35"/>
  <c r="W97" i="35" s="1"/>
  <c r="V8" i="35"/>
  <c r="W8" i="35" s="1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" i="35"/>
  <c r="T47" i="56" l="1"/>
  <c r="U8" i="56"/>
  <c r="T8" i="56"/>
  <c r="U47" i="56"/>
  <c r="P7" i="20"/>
  <c r="V98" i="35"/>
  <c r="U76" i="1"/>
  <c r="T76" i="1"/>
  <c r="K76" i="1"/>
  <c r="U98" i="35" l="1"/>
  <c r="M13" i="1"/>
  <c r="K39" i="23"/>
  <c r="U30" i="1"/>
  <c r="U31" i="1"/>
  <c r="U32" i="1"/>
  <c r="U33" i="1"/>
  <c r="U34" i="1"/>
  <c r="U35" i="1"/>
  <c r="U36" i="1"/>
  <c r="T30" i="1"/>
  <c r="T31" i="1"/>
  <c r="T32" i="1"/>
  <c r="T33" i="1"/>
  <c r="T34" i="1"/>
  <c r="T35" i="1"/>
  <c r="T36" i="1"/>
  <c r="P75" i="1" l="1"/>
  <c r="U46" i="1"/>
  <c r="T46" i="1"/>
  <c r="U62" i="1"/>
  <c r="T60" i="1"/>
  <c r="T62" i="1"/>
  <c r="U60" i="1"/>
  <c r="U61" i="1"/>
  <c r="U63" i="1"/>
  <c r="U64" i="1"/>
  <c r="U59" i="1"/>
  <c r="T61" i="1"/>
  <c r="T63" i="1"/>
  <c r="T64" i="1"/>
  <c r="T65" i="1"/>
  <c r="T66" i="1"/>
  <c r="T59" i="1"/>
  <c r="U44" i="1"/>
  <c r="U45" i="1"/>
  <c r="U47" i="1"/>
  <c r="U48" i="1"/>
  <c r="U49" i="1"/>
  <c r="T44" i="1"/>
  <c r="T45" i="1"/>
  <c r="T47" i="1"/>
  <c r="T48" i="1"/>
  <c r="K42" i="1"/>
  <c r="P25" i="1"/>
  <c r="T9" i="25"/>
  <c r="T12" i="1"/>
  <c r="U12" i="1"/>
  <c r="H9" i="25"/>
  <c r="F9" i="25"/>
  <c r="G9" i="25"/>
  <c r="I9" i="25"/>
  <c r="J9" i="25"/>
  <c r="L9" i="25"/>
  <c r="M9" i="25"/>
  <c r="N9" i="25"/>
  <c r="O9" i="25"/>
  <c r="P9" i="25"/>
  <c r="Q9" i="25"/>
  <c r="R9" i="25"/>
  <c r="S9" i="25"/>
  <c r="E9" i="25"/>
  <c r="U68" i="25"/>
  <c r="K68" i="25"/>
  <c r="U52" i="25"/>
  <c r="K52" i="25"/>
  <c r="U51" i="25"/>
  <c r="K51" i="25"/>
  <c r="U50" i="25"/>
  <c r="K50" i="25"/>
  <c r="U49" i="25"/>
  <c r="K49" i="25"/>
  <c r="U48" i="25"/>
  <c r="K48" i="25"/>
  <c r="U47" i="25"/>
  <c r="K47" i="25"/>
  <c r="U46" i="25"/>
  <c r="K46" i="25"/>
  <c r="U44" i="25"/>
  <c r="K44" i="25"/>
  <c r="U43" i="25"/>
  <c r="K43" i="25"/>
  <c r="U42" i="25"/>
  <c r="K42" i="25"/>
  <c r="U41" i="25"/>
  <c r="K41" i="25"/>
  <c r="U40" i="25"/>
  <c r="K40" i="25"/>
  <c r="U39" i="25"/>
  <c r="K39" i="25"/>
  <c r="U38" i="25"/>
  <c r="K38" i="25"/>
  <c r="U37" i="25"/>
  <c r="K37" i="25"/>
  <c r="U36" i="25"/>
  <c r="K36" i="25"/>
  <c r="U35" i="25"/>
  <c r="K35" i="25"/>
  <c r="U34" i="25"/>
  <c r="K34" i="25"/>
  <c r="U33" i="25"/>
  <c r="K33" i="25"/>
  <c r="U32" i="25"/>
  <c r="K32" i="25"/>
  <c r="U31" i="25"/>
  <c r="K31" i="25"/>
  <c r="U30" i="25"/>
  <c r="K30" i="25"/>
  <c r="U29" i="25"/>
  <c r="K29" i="25"/>
  <c r="U28" i="25"/>
  <c r="K28" i="25"/>
  <c r="U27" i="25"/>
  <c r="K27" i="25"/>
  <c r="U26" i="25"/>
  <c r="K26" i="25"/>
  <c r="U25" i="25"/>
  <c r="K25" i="25"/>
  <c r="U24" i="25"/>
  <c r="K24" i="25"/>
  <c r="U23" i="25"/>
  <c r="K23" i="25"/>
  <c r="U22" i="25"/>
  <c r="K22" i="25"/>
  <c r="U21" i="25"/>
  <c r="K21" i="25"/>
  <c r="U20" i="25"/>
  <c r="K20" i="25"/>
  <c r="U19" i="25"/>
  <c r="K19" i="25"/>
  <c r="U18" i="25"/>
  <c r="K18" i="25"/>
  <c r="U17" i="25"/>
  <c r="K17" i="25"/>
  <c r="U16" i="25"/>
  <c r="K16" i="25"/>
  <c r="U15" i="25"/>
  <c r="K15" i="25"/>
  <c r="U14" i="25"/>
  <c r="K14" i="25"/>
  <c r="U13" i="25"/>
  <c r="K13" i="25"/>
  <c r="U12" i="25"/>
  <c r="K12" i="25"/>
  <c r="U11" i="25"/>
  <c r="K11" i="25"/>
  <c r="U10" i="25"/>
  <c r="K10" i="25"/>
  <c r="K9" i="25" s="1"/>
  <c r="T175" i="23"/>
  <c r="T13" i="1"/>
  <c r="T14" i="1"/>
  <c r="T15" i="1"/>
  <c r="T16" i="1"/>
  <c r="T17" i="1"/>
  <c r="T11" i="1"/>
  <c r="T79" i="1"/>
  <c r="T75" i="1" s="1"/>
  <c r="U79" i="1"/>
  <c r="U75" i="1" s="1"/>
  <c r="U29" i="1"/>
  <c r="T29" i="1"/>
  <c r="J25" i="1"/>
  <c r="K25" i="1"/>
  <c r="O25" i="1"/>
  <c r="L25" i="1"/>
  <c r="F8" i="24"/>
  <c r="G8" i="24"/>
  <c r="E8" i="24"/>
  <c r="F65" i="24"/>
  <c r="F64" i="24" s="1"/>
  <c r="G65" i="24"/>
  <c r="G64" i="24" s="1"/>
  <c r="H65" i="24"/>
  <c r="H64" i="24" s="1"/>
  <c r="I65" i="24"/>
  <c r="I64" i="24" s="1"/>
  <c r="J65" i="24"/>
  <c r="J64" i="24" s="1"/>
  <c r="L65" i="24"/>
  <c r="L64" i="24" s="1"/>
  <c r="M65" i="24"/>
  <c r="M64" i="24" s="1"/>
  <c r="N65" i="24"/>
  <c r="N64" i="24" s="1"/>
  <c r="O65" i="24"/>
  <c r="O64" i="24" s="1"/>
  <c r="P65" i="24"/>
  <c r="P64" i="24" s="1"/>
  <c r="Q65" i="24"/>
  <c r="Q64" i="24" s="1"/>
  <c r="R65" i="24"/>
  <c r="R64" i="24" s="1"/>
  <c r="S65" i="24"/>
  <c r="S64" i="24" s="1"/>
  <c r="E65" i="24"/>
  <c r="E64" i="24" s="1"/>
  <c r="F174" i="23"/>
  <c r="G174" i="23"/>
  <c r="H174" i="23"/>
  <c r="I174" i="23"/>
  <c r="J174" i="23"/>
  <c r="N174" i="23"/>
  <c r="P174" i="23"/>
  <c r="R174" i="23"/>
  <c r="E174" i="23"/>
  <c r="F199" i="23"/>
  <c r="F198" i="23" s="1"/>
  <c r="G199" i="23"/>
  <c r="G198" i="23" s="1"/>
  <c r="H199" i="23"/>
  <c r="H198" i="23" s="1"/>
  <c r="I199" i="23"/>
  <c r="I198" i="23" s="1"/>
  <c r="J199" i="23"/>
  <c r="J198" i="23" s="1"/>
  <c r="L199" i="23"/>
  <c r="L198" i="23" s="1"/>
  <c r="N199" i="23"/>
  <c r="N198" i="23" s="1"/>
  <c r="P199" i="23"/>
  <c r="P198" i="23" s="1"/>
  <c r="Q199" i="23"/>
  <c r="Q198" i="23" s="1"/>
  <c r="R199" i="23"/>
  <c r="R198" i="23" s="1"/>
  <c r="S199" i="23"/>
  <c r="S198" i="23" s="1"/>
  <c r="E199" i="23"/>
  <c r="E198" i="23" s="1"/>
  <c r="F154" i="23"/>
  <c r="G154" i="23"/>
  <c r="H154" i="23"/>
  <c r="I154" i="23"/>
  <c r="J154" i="23"/>
  <c r="L154" i="23"/>
  <c r="M154" i="23"/>
  <c r="N154" i="23"/>
  <c r="N153" i="23" s="1"/>
  <c r="P154" i="23"/>
  <c r="R154" i="23"/>
  <c r="E154" i="23"/>
  <c r="F121" i="23"/>
  <c r="G121" i="23"/>
  <c r="H121" i="23"/>
  <c r="I121" i="23"/>
  <c r="J121" i="23"/>
  <c r="L121" i="23"/>
  <c r="M121" i="23"/>
  <c r="N121" i="23"/>
  <c r="P121" i="23"/>
  <c r="Q121" i="23"/>
  <c r="R121" i="23"/>
  <c r="E121" i="23"/>
  <c r="F9" i="23"/>
  <c r="F8" i="23" s="1"/>
  <c r="G9" i="23"/>
  <c r="G8" i="23" s="1"/>
  <c r="H9" i="23"/>
  <c r="H8" i="23" s="1"/>
  <c r="I9" i="23"/>
  <c r="I8" i="23" s="1"/>
  <c r="J9" i="23"/>
  <c r="J8" i="23" s="1"/>
  <c r="L9" i="23"/>
  <c r="L8" i="23" s="1"/>
  <c r="N9" i="23"/>
  <c r="P9" i="23"/>
  <c r="P8" i="23" s="1"/>
  <c r="R9" i="23"/>
  <c r="E9" i="23"/>
  <c r="I53" i="24"/>
  <c r="J53" i="24"/>
  <c r="L53" i="24"/>
  <c r="M53" i="24"/>
  <c r="N53" i="24"/>
  <c r="P53" i="24"/>
  <c r="R53" i="24"/>
  <c r="S53" i="24"/>
  <c r="H53" i="24"/>
  <c r="I9" i="24"/>
  <c r="J9" i="24"/>
  <c r="L9" i="24"/>
  <c r="N9" i="24"/>
  <c r="N8" i="24" s="1"/>
  <c r="N7" i="24" s="1"/>
  <c r="P9" i="24"/>
  <c r="P8" i="24" s="1"/>
  <c r="P7" i="24" s="1"/>
  <c r="R9" i="24"/>
  <c r="R8" i="24" s="1"/>
  <c r="R7" i="24" s="1"/>
  <c r="S9" i="24"/>
  <c r="S8" i="24" s="1"/>
  <c r="H9" i="24"/>
  <c r="U68" i="24"/>
  <c r="T68" i="24"/>
  <c r="K68" i="24"/>
  <c r="U67" i="24"/>
  <c r="T67" i="24"/>
  <c r="K67" i="24"/>
  <c r="U66" i="24"/>
  <c r="T66" i="24"/>
  <c r="K66" i="24"/>
  <c r="U63" i="24"/>
  <c r="T63" i="24"/>
  <c r="K63" i="24"/>
  <c r="U62" i="24"/>
  <c r="T62" i="24"/>
  <c r="K62" i="24"/>
  <c r="U61" i="24"/>
  <c r="T61" i="24"/>
  <c r="K61" i="24"/>
  <c r="T60" i="24"/>
  <c r="Q60" i="24"/>
  <c r="U60" i="24" s="1"/>
  <c r="K60" i="24"/>
  <c r="T59" i="24"/>
  <c r="O59" i="24"/>
  <c r="O53" i="24" s="1"/>
  <c r="K59" i="24"/>
  <c r="U58" i="24"/>
  <c r="T58" i="24"/>
  <c r="K58" i="24"/>
  <c r="U57" i="24"/>
  <c r="T57" i="24"/>
  <c r="K57" i="24"/>
  <c r="U56" i="24"/>
  <c r="T56" i="24"/>
  <c r="K56" i="24"/>
  <c r="U55" i="24"/>
  <c r="T55" i="24"/>
  <c r="K55" i="24"/>
  <c r="U54" i="24"/>
  <c r="T54" i="24"/>
  <c r="K54" i="24"/>
  <c r="U52" i="24"/>
  <c r="T52" i="24"/>
  <c r="K52" i="24"/>
  <c r="U51" i="24"/>
  <c r="T51" i="24"/>
  <c r="K51" i="24"/>
  <c r="U50" i="24"/>
  <c r="T50" i="24"/>
  <c r="K50" i="24"/>
  <c r="U49" i="24"/>
  <c r="T49" i="24"/>
  <c r="K49" i="24"/>
  <c r="U48" i="24"/>
  <c r="T48" i="24"/>
  <c r="K48" i="24"/>
  <c r="U47" i="24"/>
  <c r="T47" i="24"/>
  <c r="K47" i="24"/>
  <c r="T46" i="24"/>
  <c r="Q46" i="24"/>
  <c r="U46" i="24" s="1"/>
  <c r="K46" i="24"/>
  <c r="T45" i="24"/>
  <c r="Q45" i="24"/>
  <c r="K45" i="24"/>
  <c r="T44" i="24"/>
  <c r="O44" i="24"/>
  <c r="U44" i="24" s="1"/>
  <c r="K44" i="24"/>
  <c r="T43" i="24"/>
  <c r="O43" i="24"/>
  <c r="U43" i="24" s="1"/>
  <c r="K43" i="24"/>
  <c r="U42" i="24"/>
  <c r="T42" i="24"/>
  <c r="K42" i="24"/>
  <c r="U41" i="24"/>
  <c r="T41" i="24"/>
  <c r="K41" i="24"/>
  <c r="U40" i="24"/>
  <c r="T40" i="24"/>
  <c r="K40" i="24"/>
  <c r="U39" i="24"/>
  <c r="T39" i="24"/>
  <c r="K39" i="24"/>
  <c r="U38" i="24"/>
  <c r="T38" i="24"/>
  <c r="K38" i="24"/>
  <c r="U37" i="24"/>
  <c r="T37" i="24"/>
  <c r="K37" i="24"/>
  <c r="U36" i="24"/>
  <c r="T36" i="24"/>
  <c r="K36" i="24"/>
  <c r="U35" i="24"/>
  <c r="T35" i="24"/>
  <c r="K35" i="24"/>
  <c r="U34" i="24"/>
  <c r="T34" i="24"/>
  <c r="K34" i="24"/>
  <c r="U33" i="24"/>
  <c r="T33" i="24"/>
  <c r="K33" i="24"/>
  <c r="U32" i="24"/>
  <c r="T32" i="24"/>
  <c r="K32" i="24"/>
  <c r="U31" i="24"/>
  <c r="T31" i="24"/>
  <c r="K31" i="24"/>
  <c r="U30" i="24"/>
  <c r="T30" i="24"/>
  <c r="K30" i="24"/>
  <c r="U29" i="24"/>
  <c r="T29" i="24"/>
  <c r="K29" i="24"/>
  <c r="U28" i="24"/>
  <c r="T28" i="24"/>
  <c r="K28" i="24"/>
  <c r="U27" i="24"/>
  <c r="T27" i="24"/>
  <c r="K27" i="24"/>
  <c r="U26" i="24"/>
  <c r="T26" i="24"/>
  <c r="K26" i="24"/>
  <c r="U25" i="24"/>
  <c r="T25" i="24"/>
  <c r="K25" i="24"/>
  <c r="U24" i="24"/>
  <c r="T24" i="24"/>
  <c r="K24" i="24"/>
  <c r="U23" i="24"/>
  <c r="T23" i="24"/>
  <c r="K23" i="24"/>
  <c r="T22" i="24"/>
  <c r="O22" i="24"/>
  <c r="M22" i="24"/>
  <c r="M9" i="24" s="1"/>
  <c r="M8" i="24" s="1"/>
  <c r="M7" i="24" s="1"/>
  <c r="K22" i="24"/>
  <c r="U21" i="24"/>
  <c r="T21" i="24"/>
  <c r="K21" i="24"/>
  <c r="U20" i="24"/>
  <c r="T20" i="24"/>
  <c r="K20" i="24"/>
  <c r="U19" i="24"/>
  <c r="T19" i="24"/>
  <c r="K19" i="24"/>
  <c r="U18" i="24"/>
  <c r="T18" i="24"/>
  <c r="K18" i="24"/>
  <c r="U17" i="24"/>
  <c r="T17" i="24"/>
  <c r="K17" i="24"/>
  <c r="U16" i="24"/>
  <c r="T16" i="24"/>
  <c r="K16" i="24"/>
  <c r="U15" i="24"/>
  <c r="T15" i="24"/>
  <c r="K15" i="24"/>
  <c r="U14" i="24"/>
  <c r="T14" i="24"/>
  <c r="K14" i="24"/>
  <c r="U13" i="24"/>
  <c r="T13" i="24"/>
  <c r="K13" i="24"/>
  <c r="U12" i="24"/>
  <c r="T12" i="24"/>
  <c r="K12" i="24"/>
  <c r="U11" i="24"/>
  <c r="T11" i="24"/>
  <c r="K11" i="24"/>
  <c r="U10" i="24"/>
  <c r="T10" i="24"/>
  <c r="T9" i="24" s="1"/>
  <c r="K10" i="24"/>
  <c r="T215" i="23"/>
  <c r="O215" i="23"/>
  <c r="U215" i="23" s="1"/>
  <c r="K215" i="23"/>
  <c r="T214" i="23"/>
  <c r="O214" i="23"/>
  <c r="M214" i="23"/>
  <c r="K214" i="23"/>
  <c r="T213" i="23"/>
  <c r="M213" i="23"/>
  <c r="U213" i="23" s="1"/>
  <c r="K213" i="23"/>
  <c r="T212" i="23"/>
  <c r="M212" i="23"/>
  <c r="U212" i="23" s="1"/>
  <c r="K212" i="23"/>
  <c r="T211" i="23"/>
  <c r="O211" i="23"/>
  <c r="M211" i="23"/>
  <c r="K211" i="23"/>
  <c r="T210" i="23"/>
  <c r="M210" i="23"/>
  <c r="U210" i="23" s="1"/>
  <c r="K210" i="23"/>
  <c r="T209" i="23"/>
  <c r="M209" i="23"/>
  <c r="U209" i="23" s="1"/>
  <c r="K209" i="23"/>
  <c r="T208" i="23"/>
  <c r="M208" i="23"/>
  <c r="U208" i="23" s="1"/>
  <c r="K208" i="23"/>
  <c r="T207" i="23"/>
  <c r="M207" i="23"/>
  <c r="U207" i="23" s="1"/>
  <c r="K207" i="23"/>
  <c r="T206" i="23"/>
  <c r="M206" i="23"/>
  <c r="U206" i="23" s="1"/>
  <c r="K206" i="23"/>
  <c r="T205" i="23"/>
  <c r="M205" i="23"/>
  <c r="U205" i="23" s="1"/>
  <c r="K205" i="23"/>
  <c r="T204" i="23"/>
  <c r="O204" i="23"/>
  <c r="M204" i="23"/>
  <c r="U204" i="23" s="1"/>
  <c r="K204" i="23"/>
  <c r="T203" i="23"/>
  <c r="O203" i="23"/>
  <c r="M203" i="23"/>
  <c r="U203" i="23" s="1"/>
  <c r="K203" i="23"/>
  <c r="T202" i="23"/>
  <c r="M202" i="23"/>
  <c r="K202" i="23"/>
  <c r="T201" i="23"/>
  <c r="O201" i="23"/>
  <c r="U201" i="23" s="1"/>
  <c r="K201" i="23"/>
  <c r="U200" i="23"/>
  <c r="T200" i="23"/>
  <c r="K200" i="23"/>
  <c r="T197" i="23"/>
  <c r="S197" i="23"/>
  <c r="U197" i="23" s="1"/>
  <c r="K197" i="23"/>
  <c r="T196" i="23"/>
  <c r="S196" i="23"/>
  <c r="S174" i="23" s="1"/>
  <c r="K196" i="23"/>
  <c r="T195" i="23"/>
  <c r="Q195" i="23"/>
  <c r="U195" i="23" s="1"/>
  <c r="K195" i="23"/>
  <c r="T194" i="23"/>
  <c r="Q194" i="23"/>
  <c r="U194" i="23" s="1"/>
  <c r="K194" i="23"/>
  <c r="T193" i="23"/>
  <c r="Q193" i="23"/>
  <c r="Q174" i="23" s="1"/>
  <c r="K193" i="23"/>
  <c r="T192" i="23"/>
  <c r="O192" i="23"/>
  <c r="U192" i="23" s="1"/>
  <c r="K192" i="23"/>
  <c r="U191" i="23"/>
  <c r="T191" i="23"/>
  <c r="K191" i="23"/>
  <c r="U190" i="23"/>
  <c r="T190" i="23"/>
  <c r="K190" i="23"/>
  <c r="U189" i="23"/>
  <c r="T189" i="23"/>
  <c r="K189" i="23"/>
  <c r="U188" i="23"/>
  <c r="T188" i="23"/>
  <c r="K188" i="23"/>
  <c r="U187" i="23"/>
  <c r="T187" i="23"/>
  <c r="K187" i="23"/>
  <c r="U186" i="23"/>
  <c r="T186" i="23"/>
  <c r="K186" i="23"/>
  <c r="U185" i="23"/>
  <c r="T185" i="23"/>
  <c r="K185" i="23"/>
  <c r="U184" i="23"/>
  <c r="T184" i="23"/>
  <c r="K184" i="23"/>
  <c r="T183" i="23"/>
  <c r="O183" i="23"/>
  <c r="U183" i="23" s="1"/>
  <c r="K183" i="23"/>
  <c r="U182" i="23"/>
  <c r="T182" i="23"/>
  <c r="K182" i="23"/>
  <c r="U181" i="23"/>
  <c r="T181" i="23"/>
  <c r="K181" i="23"/>
  <c r="U180" i="23"/>
  <c r="T180" i="23"/>
  <c r="K180" i="23"/>
  <c r="U179" i="23"/>
  <c r="T179" i="23"/>
  <c r="K179" i="23"/>
  <c r="U178" i="23"/>
  <c r="T178" i="23"/>
  <c r="K178" i="23"/>
  <c r="U177" i="23"/>
  <c r="T177" i="23"/>
  <c r="K177" i="23"/>
  <c r="U176" i="23"/>
  <c r="T176" i="23"/>
  <c r="K176" i="23"/>
  <c r="O175" i="23"/>
  <c r="K175" i="23"/>
  <c r="T173" i="23"/>
  <c r="S173" i="23"/>
  <c r="U173" i="23" s="1"/>
  <c r="K173" i="23"/>
  <c r="T172" i="23"/>
  <c r="S172" i="23"/>
  <c r="U172" i="23" s="1"/>
  <c r="K172" i="23"/>
  <c r="T171" i="23"/>
  <c r="S171" i="23"/>
  <c r="U171" i="23" s="1"/>
  <c r="K171" i="23"/>
  <c r="T170" i="23"/>
  <c r="Q170" i="23"/>
  <c r="U170" i="23" s="1"/>
  <c r="K170" i="23"/>
  <c r="T169" i="23"/>
  <c r="Q169" i="23"/>
  <c r="U169" i="23" s="1"/>
  <c r="K169" i="23"/>
  <c r="T168" i="23"/>
  <c r="Q168" i="23"/>
  <c r="U168" i="23" s="1"/>
  <c r="K168" i="23"/>
  <c r="T167" i="23"/>
  <c r="O167" i="23"/>
  <c r="U167" i="23" s="1"/>
  <c r="K167" i="23"/>
  <c r="U166" i="23"/>
  <c r="T166" i="23"/>
  <c r="K166" i="23"/>
  <c r="U165" i="23"/>
  <c r="T165" i="23"/>
  <c r="K165" i="23"/>
  <c r="U164" i="23"/>
  <c r="T164" i="23"/>
  <c r="K164" i="23"/>
  <c r="U163" i="23"/>
  <c r="T163" i="23"/>
  <c r="K163" i="23"/>
  <c r="U162" i="23"/>
  <c r="T162" i="23"/>
  <c r="K162" i="23"/>
  <c r="U161" i="23"/>
  <c r="T161" i="23"/>
  <c r="K161" i="23"/>
  <c r="U160" i="23"/>
  <c r="T160" i="23"/>
  <c r="K160" i="23"/>
  <c r="U159" i="23"/>
  <c r="T159" i="23"/>
  <c r="K159" i="23"/>
  <c r="U158" i="23"/>
  <c r="T158" i="23"/>
  <c r="K158" i="23"/>
  <c r="U157" i="23"/>
  <c r="T157" i="23"/>
  <c r="K157" i="23"/>
  <c r="U156" i="23"/>
  <c r="T156" i="23"/>
  <c r="K156" i="23"/>
  <c r="T155" i="23"/>
  <c r="O155" i="23"/>
  <c r="U155" i="23" s="1"/>
  <c r="K155" i="23"/>
  <c r="U152" i="23"/>
  <c r="T152" i="23"/>
  <c r="K152" i="23"/>
  <c r="D152" i="23"/>
  <c r="U151" i="23"/>
  <c r="T151" i="23"/>
  <c r="K151" i="23"/>
  <c r="D151" i="23"/>
  <c r="U150" i="23"/>
  <c r="T150" i="23"/>
  <c r="K150" i="23"/>
  <c r="D150" i="23"/>
  <c r="T149" i="23"/>
  <c r="O149" i="23"/>
  <c r="U149" i="23" s="1"/>
  <c r="K149" i="23"/>
  <c r="T148" i="23"/>
  <c r="S148" i="23"/>
  <c r="U148" i="23" s="1"/>
  <c r="K148" i="23"/>
  <c r="T147" i="23"/>
  <c r="S147" i="23"/>
  <c r="U147" i="23" s="1"/>
  <c r="K147" i="23"/>
  <c r="U146" i="23"/>
  <c r="T146" i="23"/>
  <c r="K146" i="23"/>
  <c r="U145" i="23"/>
  <c r="T145" i="23"/>
  <c r="K145" i="23"/>
  <c r="U144" i="23"/>
  <c r="T144" i="23"/>
  <c r="K144" i="23"/>
  <c r="U143" i="23"/>
  <c r="T143" i="23"/>
  <c r="K143" i="23"/>
  <c r="U142" i="23"/>
  <c r="T142" i="23"/>
  <c r="K142" i="23"/>
  <c r="U141" i="23"/>
  <c r="T141" i="23"/>
  <c r="K141" i="23"/>
  <c r="U140" i="23"/>
  <c r="T140" i="23"/>
  <c r="K140" i="23"/>
  <c r="U139" i="23"/>
  <c r="T139" i="23"/>
  <c r="K139" i="23"/>
  <c r="U138" i="23"/>
  <c r="T138" i="23"/>
  <c r="K138" i="23"/>
  <c r="U137" i="23"/>
  <c r="T137" i="23"/>
  <c r="K137" i="23"/>
  <c r="U136" i="23"/>
  <c r="T136" i="23"/>
  <c r="K136" i="23"/>
  <c r="U135" i="23"/>
  <c r="T135" i="23"/>
  <c r="K135" i="23"/>
  <c r="U134" i="23"/>
  <c r="T134" i="23"/>
  <c r="K134" i="23"/>
  <c r="U133" i="23"/>
  <c r="T133" i="23"/>
  <c r="K133" i="23"/>
  <c r="U132" i="23"/>
  <c r="T132" i="23"/>
  <c r="K132" i="23"/>
  <c r="U131" i="23"/>
  <c r="T131" i="23"/>
  <c r="K131" i="23"/>
  <c r="U130" i="23"/>
  <c r="T130" i="23"/>
  <c r="K130" i="23"/>
  <c r="U129" i="23"/>
  <c r="T129" i="23"/>
  <c r="K129" i="23"/>
  <c r="U128" i="23"/>
  <c r="T128" i="23"/>
  <c r="K128" i="23"/>
  <c r="U127" i="23"/>
  <c r="T127" i="23"/>
  <c r="K127" i="23"/>
  <c r="U126" i="23"/>
  <c r="T126" i="23"/>
  <c r="K126" i="23"/>
  <c r="U125" i="23"/>
  <c r="T125" i="23"/>
  <c r="K125" i="23"/>
  <c r="U124" i="23"/>
  <c r="T124" i="23"/>
  <c r="K124" i="23"/>
  <c r="U123" i="23"/>
  <c r="T123" i="23"/>
  <c r="K123" i="23"/>
  <c r="U122" i="23"/>
  <c r="T122" i="23"/>
  <c r="K122" i="23"/>
  <c r="U120" i="23"/>
  <c r="T120" i="23"/>
  <c r="K120" i="23"/>
  <c r="D120" i="23"/>
  <c r="U119" i="23"/>
  <c r="T119" i="23"/>
  <c r="K119" i="23"/>
  <c r="D119" i="23"/>
  <c r="U118" i="23"/>
  <c r="T118" i="23"/>
  <c r="K118" i="23"/>
  <c r="D118" i="23"/>
  <c r="U117" i="23"/>
  <c r="T117" i="23"/>
  <c r="K117" i="23"/>
  <c r="D117" i="23"/>
  <c r="U116" i="23"/>
  <c r="T116" i="23"/>
  <c r="K116" i="23"/>
  <c r="D116" i="23"/>
  <c r="U115" i="23"/>
  <c r="T115" i="23"/>
  <c r="K115" i="23"/>
  <c r="D115" i="23"/>
  <c r="U114" i="23"/>
  <c r="T114" i="23"/>
  <c r="K114" i="23"/>
  <c r="D114" i="23"/>
  <c r="T113" i="23"/>
  <c r="O113" i="23"/>
  <c r="U113" i="23" s="1"/>
  <c r="K113" i="23"/>
  <c r="T112" i="23"/>
  <c r="S112" i="23"/>
  <c r="U112" i="23" s="1"/>
  <c r="K112" i="23"/>
  <c r="T111" i="23"/>
  <c r="Q111" i="23"/>
  <c r="O111" i="23"/>
  <c r="K111" i="23"/>
  <c r="T110" i="23"/>
  <c r="O110" i="23"/>
  <c r="U110" i="23" s="1"/>
  <c r="K110" i="23"/>
  <c r="T109" i="23"/>
  <c r="O109" i="23"/>
  <c r="U109" i="23" s="1"/>
  <c r="K109" i="23"/>
  <c r="T108" i="23"/>
  <c r="O108" i="23"/>
  <c r="U108" i="23" s="1"/>
  <c r="K108" i="23"/>
  <c r="T107" i="23"/>
  <c r="O107" i="23"/>
  <c r="U107" i="23" s="1"/>
  <c r="K107" i="23"/>
  <c r="T106" i="23"/>
  <c r="O106" i="23"/>
  <c r="U106" i="23" s="1"/>
  <c r="K106" i="23"/>
  <c r="T105" i="23"/>
  <c r="O105" i="23"/>
  <c r="U105" i="23" s="1"/>
  <c r="K105" i="23"/>
  <c r="U104" i="23"/>
  <c r="T104" i="23"/>
  <c r="K104" i="23"/>
  <c r="T103" i="23"/>
  <c r="O103" i="23"/>
  <c r="U103" i="23" s="1"/>
  <c r="K103" i="23"/>
  <c r="T102" i="23"/>
  <c r="O102" i="23"/>
  <c r="U102" i="23" s="1"/>
  <c r="K102" i="23"/>
  <c r="U101" i="23"/>
  <c r="T101" i="23"/>
  <c r="K101" i="23"/>
  <c r="T100" i="23"/>
  <c r="O100" i="23"/>
  <c r="U100" i="23" s="1"/>
  <c r="K100" i="23"/>
  <c r="T99" i="23"/>
  <c r="O99" i="23"/>
  <c r="U99" i="23" s="1"/>
  <c r="K99" i="23"/>
  <c r="T98" i="23"/>
  <c r="O98" i="23"/>
  <c r="U98" i="23" s="1"/>
  <c r="K98" i="23"/>
  <c r="T97" i="23"/>
  <c r="O97" i="23"/>
  <c r="U97" i="23" s="1"/>
  <c r="K97" i="23"/>
  <c r="T96" i="23"/>
  <c r="O96" i="23"/>
  <c r="U96" i="23" s="1"/>
  <c r="K96" i="23"/>
  <c r="T95" i="23"/>
  <c r="S95" i="23"/>
  <c r="M95" i="23"/>
  <c r="K95" i="23"/>
  <c r="T94" i="23"/>
  <c r="Q94" i="23"/>
  <c r="M94" i="23"/>
  <c r="K94" i="23"/>
  <c r="T93" i="23"/>
  <c r="Q93" i="23"/>
  <c r="M93" i="23"/>
  <c r="K93" i="23"/>
  <c r="T92" i="23"/>
  <c r="O92" i="23"/>
  <c r="M92" i="23"/>
  <c r="K92" i="23"/>
  <c r="T91" i="23"/>
  <c r="O91" i="23"/>
  <c r="M91" i="23"/>
  <c r="K91" i="23"/>
  <c r="T90" i="23"/>
  <c r="O90" i="23"/>
  <c r="M90" i="23"/>
  <c r="K90" i="23"/>
  <c r="U89" i="23"/>
  <c r="T89" i="23"/>
  <c r="K89" i="23"/>
  <c r="U88" i="23"/>
  <c r="T88" i="23"/>
  <c r="K88" i="23"/>
  <c r="U87" i="23"/>
  <c r="T87" i="23"/>
  <c r="K87" i="23"/>
  <c r="U86" i="23"/>
  <c r="T86" i="23"/>
  <c r="K86" i="23"/>
  <c r="U85" i="23"/>
  <c r="T85" i="23"/>
  <c r="K85" i="23"/>
  <c r="U84" i="23"/>
  <c r="T84" i="23"/>
  <c r="K84" i="23"/>
  <c r="U83" i="23"/>
  <c r="T83" i="23"/>
  <c r="K83" i="23"/>
  <c r="U82" i="23"/>
  <c r="T82" i="23"/>
  <c r="K82" i="23"/>
  <c r="U81" i="23"/>
  <c r="T81" i="23"/>
  <c r="K81" i="23"/>
  <c r="U80" i="23"/>
  <c r="T80" i="23"/>
  <c r="K80" i="23"/>
  <c r="U79" i="23"/>
  <c r="T79" i="23"/>
  <c r="K79" i="23"/>
  <c r="U78" i="23"/>
  <c r="T78" i="23"/>
  <c r="K78" i="23"/>
  <c r="T77" i="23"/>
  <c r="S77" i="23"/>
  <c r="U77" i="23" s="1"/>
  <c r="K77" i="23"/>
  <c r="U76" i="23"/>
  <c r="T76" i="23"/>
  <c r="K76" i="23"/>
  <c r="U75" i="23"/>
  <c r="T75" i="23"/>
  <c r="K75" i="23"/>
  <c r="U74" i="23"/>
  <c r="T74" i="23"/>
  <c r="K74" i="23"/>
  <c r="U73" i="23"/>
  <c r="T73" i="23"/>
  <c r="K73" i="23"/>
  <c r="T72" i="23"/>
  <c r="S72" i="23"/>
  <c r="U72" i="23" s="1"/>
  <c r="K72" i="23"/>
  <c r="T71" i="23"/>
  <c r="Q71" i="23"/>
  <c r="U71" i="23" s="1"/>
  <c r="K71" i="23"/>
  <c r="U70" i="23"/>
  <c r="T70" i="23"/>
  <c r="K70" i="23"/>
  <c r="U69" i="23"/>
  <c r="T69" i="23"/>
  <c r="K69" i="23"/>
  <c r="U68" i="23"/>
  <c r="T68" i="23"/>
  <c r="K68" i="23"/>
  <c r="U67" i="23"/>
  <c r="T67" i="23"/>
  <c r="K67" i="23"/>
  <c r="T66" i="23"/>
  <c r="M66" i="23"/>
  <c r="U66" i="23" s="1"/>
  <c r="K66" i="23"/>
  <c r="T65" i="23"/>
  <c r="M65" i="23"/>
  <c r="U65" i="23" s="1"/>
  <c r="K65" i="23"/>
  <c r="T64" i="23"/>
  <c r="M64" i="23"/>
  <c r="U64" i="23" s="1"/>
  <c r="K64" i="23"/>
  <c r="T63" i="23"/>
  <c r="M63" i="23"/>
  <c r="U63" i="23" s="1"/>
  <c r="K63" i="23"/>
  <c r="T62" i="23"/>
  <c r="M62" i="23"/>
  <c r="U62" i="23" s="1"/>
  <c r="K62" i="23"/>
  <c r="T61" i="23"/>
  <c r="M61" i="23"/>
  <c r="U61" i="23" s="1"/>
  <c r="K61" i="23"/>
  <c r="T60" i="23"/>
  <c r="M60" i="23"/>
  <c r="U60" i="23" s="1"/>
  <c r="K60" i="23"/>
  <c r="T59" i="23"/>
  <c r="M59" i="23"/>
  <c r="U59" i="23" s="1"/>
  <c r="K59" i="23"/>
  <c r="T58" i="23"/>
  <c r="M58" i="23"/>
  <c r="U58" i="23" s="1"/>
  <c r="K58" i="23"/>
  <c r="T57" i="23"/>
  <c r="M57" i="23"/>
  <c r="U57" i="23" s="1"/>
  <c r="K57" i="23"/>
  <c r="T56" i="23"/>
  <c r="M56" i="23"/>
  <c r="U56" i="23" s="1"/>
  <c r="K56" i="23"/>
  <c r="T55" i="23"/>
  <c r="M55" i="23"/>
  <c r="U55" i="23" s="1"/>
  <c r="K55" i="23"/>
  <c r="T54" i="23"/>
  <c r="M54" i="23"/>
  <c r="U54" i="23" s="1"/>
  <c r="K54" i="23"/>
  <c r="T53" i="23"/>
  <c r="Q53" i="23"/>
  <c r="M53" i="23"/>
  <c r="K53" i="23"/>
  <c r="T52" i="23"/>
  <c r="M52" i="23"/>
  <c r="U52" i="23" s="1"/>
  <c r="K52" i="23"/>
  <c r="T51" i="23"/>
  <c r="M51" i="23"/>
  <c r="U51" i="23" s="1"/>
  <c r="K51" i="23"/>
  <c r="T50" i="23"/>
  <c r="M50" i="23"/>
  <c r="U50" i="23" s="1"/>
  <c r="K50" i="23"/>
  <c r="T49" i="23"/>
  <c r="M49" i="23"/>
  <c r="U49" i="23" s="1"/>
  <c r="K49" i="23"/>
  <c r="T48" i="23"/>
  <c r="M48" i="23"/>
  <c r="U48" i="23" s="1"/>
  <c r="K48" i="23"/>
  <c r="T47" i="23"/>
  <c r="M47" i="23"/>
  <c r="U47" i="23" s="1"/>
  <c r="K47" i="23"/>
  <c r="T46" i="23"/>
  <c r="M46" i="23"/>
  <c r="U46" i="23" s="1"/>
  <c r="K46" i="23"/>
  <c r="T45" i="23"/>
  <c r="M45" i="23"/>
  <c r="U45" i="23" s="1"/>
  <c r="K45" i="23"/>
  <c r="T44" i="23"/>
  <c r="M44" i="23"/>
  <c r="U44" i="23" s="1"/>
  <c r="K44" i="23"/>
  <c r="T43" i="23"/>
  <c r="M43" i="23"/>
  <c r="U43" i="23" s="1"/>
  <c r="K43" i="23"/>
  <c r="T42" i="23"/>
  <c r="M42" i="23"/>
  <c r="U42" i="23" s="1"/>
  <c r="K42" i="23"/>
  <c r="T41" i="23"/>
  <c r="M41" i="23"/>
  <c r="U41" i="23" s="1"/>
  <c r="K41" i="23"/>
  <c r="T40" i="23"/>
  <c r="M40" i="23"/>
  <c r="U40" i="23" s="1"/>
  <c r="K40" i="23"/>
  <c r="T39" i="23"/>
  <c r="M39" i="23"/>
  <c r="U39" i="23" s="1"/>
  <c r="T38" i="23"/>
  <c r="M38" i="23"/>
  <c r="U38" i="23" s="1"/>
  <c r="K38" i="23"/>
  <c r="T37" i="23"/>
  <c r="M37" i="23"/>
  <c r="U37" i="23" s="1"/>
  <c r="K37" i="23"/>
  <c r="T36" i="23"/>
  <c r="M36" i="23"/>
  <c r="U36" i="23" s="1"/>
  <c r="K36" i="23"/>
  <c r="T35" i="23"/>
  <c r="M35" i="23"/>
  <c r="U35" i="23" s="1"/>
  <c r="K35" i="23"/>
  <c r="T34" i="23"/>
  <c r="M34" i="23"/>
  <c r="U34" i="23" s="1"/>
  <c r="K34" i="23"/>
  <c r="T33" i="23"/>
  <c r="M33" i="23"/>
  <c r="U33" i="23" s="1"/>
  <c r="K33" i="23"/>
  <c r="T32" i="23"/>
  <c r="M32" i="23"/>
  <c r="U32" i="23" s="1"/>
  <c r="K32" i="23"/>
  <c r="T31" i="23"/>
  <c r="M31" i="23"/>
  <c r="U31" i="23" s="1"/>
  <c r="K31" i="23"/>
  <c r="T30" i="23"/>
  <c r="M30" i="23"/>
  <c r="U30" i="23" s="1"/>
  <c r="K30" i="23"/>
  <c r="T29" i="23"/>
  <c r="M29" i="23"/>
  <c r="U29" i="23" s="1"/>
  <c r="K29" i="23"/>
  <c r="T28" i="23"/>
  <c r="M28" i="23"/>
  <c r="U28" i="23" s="1"/>
  <c r="K28" i="23"/>
  <c r="T27" i="23"/>
  <c r="M27" i="23"/>
  <c r="U27" i="23" s="1"/>
  <c r="K27" i="23"/>
  <c r="T26" i="23"/>
  <c r="M26" i="23"/>
  <c r="U26" i="23" s="1"/>
  <c r="K26" i="23"/>
  <c r="T25" i="23"/>
  <c r="M25" i="23"/>
  <c r="U25" i="23" s="1"/>
  <c r="K25" i="23"/>
  <c r="T24" i="23"/>
  <c r="M24" i="23"/>
  <c r="U24" i="23" s="1"/>
  <c r="K24" i="23"/>
  <c r="T23" i="23"/>
  <c r="M23" i="23"/>
  <c r="U23" i="23" s="1"/>
  <c r="K23" i="23"/>
  <c r="T22" i="23"/>
  <c r="M22" i="23"/>
  <c r="U22" i="23" s="1"/>
  <c r="K22" i="23"/>
  <c r="T21" i="23"/>
  <c r="Q21" i="23"/>
  <c r="Q9" i="23" s="1"/>
  <c r="Q8" i="23" s="1"/>
  <c r="O21" i="23"/>
  <c r="M21" i="23"/>
  <c r="K21" i="23"/>
  <c r="T20" i="23"/>
  <c r="M20" i="23"/>
  <c r="U20" i="23" s="1"/>
  <c r="K20" i="23"/>
  <c r="T19" i="23"/>
  <c r="M19" i="23"/>
  <c r="U19" i="23" s="1"/>
  <c r="K19" i="23"/>
  <c r="T18" i="23"/>
  <c r="O18" i="23"/>
  <c r="M18" i="23"/>
  <c r="K18" i="23"/>
  <c r="T17" i="23"/>
  <c r="M17" i="23"/>
  <c r="U17" i="23" s="1"/>
  <c r="K17" i="23"/>
  <c r="T16" i="23"/>
  <c r="M16" i="23"/>
  <c r="U16" i="23" s="1"/>
  <c r="K16" i="23"/>
  <c r="T15" i="23"/>
  <c r="O15" i="23"/>
  <c r="M15" i="23"/>
  <c r="K15" i="23"/>
  <c r="T14" i="23"/>
  <c r="M14" i="23"/>
  <c r="U14" i="23" s="1"/>
  <c r="K14" i="23"/>
  <c r="T13" i="23"/>
  <c r="M13" i="23"/>
  <c r="U13" i="23" s="1"/>
  <c r="K13" i="23"/>
  <c r="T12" i="23"/>
  <c r="M12" i="23"/>
  <c r="U12" i="23" s="1"/>
  <c r="K12" i="23"/>
  <c r="T11" i="23"/>
  <c r="M11" i="23"/>
  <c r="U11" i="23" s="1"/>
  <c r="K11" i="23"/>
  <c r="T10" i="23"/>
  <c r="M10" i="23"/>
  <c r="U10" i="23" s="1"/>
  <c r="K10" i="23"/>
  <c r="U11" i="1"/>
  <c r="K51" i="22"/>
  <c r="K50" i="22"/>
  <c r="K49" i="22"/>
  <c r="K48" i="22"/>
  <c r="K47" i="22"/>
  <c r="K45" i="22"/>
  <c r="K44" i="22"/>
  <c r="U32" i="22"/>
  <c r="T32" i="22"/>
  <c r="U31" i="22"/>
  <c r="T31" i="22"/>
  <c r="T30" i="22"/>
  <c r="M30" i="22"/>
  <c r="U30" i="22" s="1"/>
  <c r="K30" i="22"/>
  <c r="T29" i="22"/>
  <c r="M29" i="22"/>
  <c r="U29" i="22" s="1"/>
  <c r="K29" i="22"/>
  <c r="T28" i="22"/>
  <c r="M28" i="22"/>
  <c r="U28" i="22" s="1"/>
  <c r="K28" i="22"/>
  <c r="T27" i="22"/>
  <c r="M27" i="22"/>
  <c r="U27" i="22" s="1"/>
  <c r="K27" i="22"/>
  <c r="T26" i="22"/>
  <c r="M26" i="22"/>
  <c r="U26" i="22" s="1"/>
  <c r="K26" i="22"/>
  <c r="T25" i="22"/>
  <c r="M25" i="22"/>
  <c r="U25" i="22" s="1"/>
  <c r="K25" i="22"/>
  <c r="T24" i="22"/>
  <c r="M24" i="22"/>
  <c r="U24" i="22" s="1"/>
  <c r="K24" i="22"/>
  <c r="T23" i="22"/>
  <c r="M23" i="22"/>
  <c r="U23" i="22" s="1"/>
  <c r="K23" i="22"/>
  <c r="T22" i="22"/>
  <c r="M22" i="22"/>
  <c r="U22" i="22" s="1"/>
  <c r="K22" i="22"/>
  <c r="T21" i="22"/>
  <c r="M21" i="22"/>
  <c r="U21" i="22" s="1"/>
  <c r="K21" i="22"/>
  <c r="T20" i="22"/>
  <c r="M20" i="22"/>
  <c r="U20" i="22" s="1"/>
  <c r="K20" i="22"/>
  <c r="T19" i="22"/>
  <c r="M19" i="22"/>
  <c r="U19" i="22" s="1"/>
  <c r="K19" i="22"/>
  <c r="T18" i="22"/>
  <c r="M18" i="22"/>
  <c r="U18" i="22" s="1"/>
  <c r="K18" i="22"/>
  <c r="T17" i="22"/>
  <c r="M17" i="22"/>
  <c r="U17" i="22" s="1"/>
  <c r="K17" i="22"/>
  <c r="T16" i="22"/>
  <c r="M16" i="22"/>
  <c r="U16" i="22" s="1"/>
  <c r="K16" i="22"/>
  <c r="T15" i="22"/>
  <c r="M15" i="22"/>
  <c r="U15" i="22" s="1"/>
  <c r="K15" i="22"/>
  <c r="T14" i="22"/>
  <c r="M14" i="22"/>
  <c r="U14" i="22" s="1"/>
  <c r="K14" i="22"/>
  <c r="T13" i="22"/>
  <c r="M13" i="22"/>
  <c r="U13" i="22" s="1"/>
  <c r="K13" i="22"/>
  <c r="T12" i="22"/>
  <c r="M12" i="22"/>
  <c r="U12" i="22" s="1"/>
  <c r="K12" i="22"/>
  <c r="T11" i="22"/>
  <c r="M11" i="22"/>
  <c r="U11" i="22" s="1"/>
  <c r="K11" i="22"/>
  <c r="K9" i="22" s="1"/>
  <c r="M10" i="22"/>
  <c r="K10" i="22"/>
  <c r="S9" i="22"/>
  <c r="R9" i="22"/>
  <c r="Q9" i="22"/>
  <c r="P9" i="22"/>
  <c r="O9" i="22"/>
  <c r="N9" i="22"/>
  <c r="L9" i="22"/>
  <c r="J9" i="22"/>
  <c r="I9" i="22"/>
  <c r="H9" i="22"/>
  <c r="I91" i="1"/>
  <c r="J91" i="1"/>
  <c r="K91" i="1"/>
  <c r="L91" i="1"/>
  <c r="M91" i="1"/>
  <c r="N91" i="1"/>
  <c r="O91" i="1"/>
  <c r="P91" i="1"/>
  <c r="Q91" i="1"/>
  <c r="R91" i="1"/>
  <c r="S91" i="1"/>
  <c r="H91" i="1"/>
  <c r="I75" i="1"/>
  <c r="I74" i="1" s="1"/>
  <c r="J75" i="1"/>
  <c r="J74" i="1" s="1"/>
  <c r="K75" i="1"/>
  <c r="M75" i="1"/>
  <c r="N75" i="1"/>
  <c r="O75" i="1"/>
  <c r="Q75" i="1"/>
  <c r="R75" i="1"/>
  <c r="R74" i="1" s="1"/>
  <c r="S75" i="1"/>
  <c r="H75" i="1"/>
  <c r="I58" i="1"/>
  <c r="J58" i="1"/>
  <c r="L58" i="1"/>
  <c r="M58" i="1"/>
  <c r="N58" i="1"/>
  <c r="O58" i="1"/>
  <c r="P58" i="1"/>
  <c r="Q58" i="1"/>
  <c r="R58" i="1"/>
  <c r="S58" i="1"/>
  <c r="H58" i="1"/>
  <c r="I42" i="1"/>
  <c r="J42" i="1"/>
  <c r="L42" i="1"/>
  <c r="M42" i="1"/>
  <c r="N42" i="1"/>
  <c r="O42" i="1"/>
  <c r="P42" i="1"/>
  <c r="Q42" i="1"/>
  <c r="R42" i="1"/>
  <c r="S42" i="1"/>
  <c r="H42" i="1"/>
  <c r="I25" i="1"/>
  <c r="M25" i="1"/>
  <c r="N25" i="1"/>
  <c r="Q25" i="1"/>
  <c r="R25" i="1"/>
  <c r="S25" i="1"/>
  <c r="H25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92" i="1"/>
  <c r="T106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92" i="1"/>
  <c r="U56" i="1"/>
  <c r="T49" i="1"/>
  <c r="T50" i="1"/>
  <c r="T51" i="1"/>
  <c r="T52" i="1"/>
  <c r="T53" i="1"/>
  <c r="T54" i="1"/>
  <c r="T55" i="1"/>
  <c r="T56" i="1"/>
  <c r="T57" i="1"/>
  <c r="U46" i="21"/>
  <c r="U45" i="21"/>
  <c r="T45" i="21"/>
  <c r="U44" i="21"/>
  <c r="T44" i="21"/>
  <c r="U43" i="21"/>
  <c r="T43" i="21"/>
  <c r="U42" i="21"/>
  <c r="T42" i="21"/>
  <c r="U41" i="21"/>
  <c r="T41" i="21"/>
  <c r="U40" i="21"/>
  <c r="T40" i="21"/>
  <c r="U39" i="21"/>
  <c r="T39" i="21"/>
  <c r="T38" i="21"/>
  <c r="M38" i="21"/>
  <c r="U38" i="21" s="1"/>
  <c r="U37" i="21"/>
  <c r="T37" i="21"/>
  <c r="U36" i="21"/>
  <c r="T36" i="21"/>
  <c r="U35" i="21"/>
  <c r="T35" i="21"/>
  <c r="U34" i="21"/>
  <c r="T34" i="21"/>
  <c r="U33" i="21"/>
  <c r="T33" i="21"/>
  <c r="U32" i="21"/>
  <c r="T32" i="21"/>
  <c r="U31" i="21"/>
  <c r="T31" i="21"/>
  <c r="U30" i="21"/>
  <c r="T30" i="21"/>
  <c r="U29" i="21"/>
  <c r="T29" i="21"/>
  <c r="U28" i="21"/>
  <c r="T28" i="21"/>
  <c r="U27" i="21"/>
  <c r="T27" i="21"/>
  <c r="U26" i="21"/>
  <c r="T26" i="21"/>
  <c r="U25" i="21"/>
  <c r="T25" i="21"/>
  <c r="U24" i="21"/>
  <c r="T24" i="21"/>
  <c r="U23" i="21"/>
  <c r="T23" i="21"/>
  <c r="U22" i="21"/>
  <c r="T22" i="21"/>
  <c r="U21" i="21"/>
  <c r="T21" i="21"/>
  <c r="W20" i="21"/>
  <c r="V20" i="21"/>
  <c r="S20" i="21"/>
  <c r="R20" i="21"/>
  <c r="Q20" i="21"/>
  <c r="P20" i="21"/>
  <c r="O20" i="21"/>
  <c r="N20" i="21"/>
  <c r="L20" i="21"/>
  <c r="K20" i="21"/>
  <c r="J20" i="21"/>
  <c r="I20" i="21"/>
  <c r="H20" i="21"/>
  <c r="K18" i="21"/>
  <c r="K17" i="21"/>
  <c r="K16" i="21"/>
  <c r="K15" i="21"/>
  <c r="K14" i="21"/>
  <c r="M9" i="21"/>
  <c r="L9" i="21"/>
  <c r="K9" i="21"/>
  <c r="J9" i="21"/>
  <c r="J8" i="21" s="1"/>
  <c r="I9" i="21"/>
  <c r="H9" i="21"/>
  <c r="T40" i="20"/>
  <c r="M40" i="20"/>
  <c r="U40" i="20" s="1"/>
  <c r="U30" i="20"/>
  <c r="T30" i="20"/>
  <c r="U29" i="20"/>
  <c r="T29" i="20"/>
  <c r="U28" i="20"/>
  <c r="T28" i="20"/>
  <c r="U27" i="20"/>
  <c r="T27" i="20"/>
  <c r="U26" i="20"/>
  <c r="U25" i="20" s="1"/>
  <c r="T26" i="20"/>
  <c r="S25" i="20"/>
  <c r="R25" i="20"/>
  <c r="Q25" i="20"/>
  <c r="P25" i="20"/>
  <c r="O25" i="20"/>
  <c r="N25" i="20"/>
  <c r="M25" i="20"/>
  <c r="L25" i="20"/>
  <c r="K25" i="20"/>
  <c r="J25" i="20"/>
  <c r="I25" i="20"/>
  <c r="U24" i="20"/>
  <c r="T24" i="20"/>
  <c r="U23" i="20"/>
  <c r="T23" i="20"/>
  <c r="U22" i="20"/>
  <c r="T22" i="20"/>
  <c r="U21" i="20"/>
  <c r="T21" i="20"/>
  <c r="U20" i="20"/>
  <c r="T20" i="20"/>
  <c r="U19" i="20"/>
  <c r="T19" i="20"/>
  <c r="U18" i="20"/>
  <c r="T18" i="20"/>
  <c r="U17" i="20"/>
  <c r="T17" i="20"/>
  <c r="U16" i="20"/>
  <c r="T16" i="20"/>
  <c r="U15" i="20"/>
  <c r="T15" i="20"/>
  <c r="U14" i="20"/>
  <c r="T14" i="20"/>
  <c r="U13" i="20"/>
  <c r="T13" i="20"/>
  <c r="U12" i="20"/>
  <c r="T12" i="20"/>
  <c r="U11" i="20"/>
  <c r="T11" i="20"/>
  <c r="U10" i="20"/>
  <c r="T10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T25" i="20" l="1"/>
  <c r="M20" i="21"/>
  <c r="U9" i="25"/>
  <c r="T9" i="22"/>
  <c r="O174" i="23"/>
  <c r="L8" i="24"/>
  <c r="L7" i="24" s="1"/>
  <c r="P153" i="23"/>
  <c r="P7" i="23" s="1"/>
  <c r="J153" i="23"/>
  <c r="F153" i="23"/>
  <c r="M9" i="22"/>
  <c r="U111" i="23"/>
  <c r="U193" i="23"/>
  <c r="U196" i="23"/>
  <c r="M199" i="23"/>
  <c r="M198" i="23" s="1"/>
  <c r="J7" i="23"/>
  <c r="F7" i="23"/>
  <c r="O9" i="23"/>
  <c r="U53" i="23"/>
  <c r="U90" i="23"/>
  <c r="U91" i="23"/>
  <c r="K154" i="23"/>
  <c r="T154" i="23"/>
  <c r="K65" i="24"/>
  <c r="K64" i="24" s="1"/>
  <c r="E153" i="23"/>
  <c r="H153" i="23"/>
  <c r="T20" i="21"/>
  <c r="U20" i="21"/>
  <c r="U9" i="22"/>
  <c r="T121" i="23"/>
  <c r="U154" i="23"/>
  <c r="T199" i="23"/>
  <c r="T198" i="23" s="1"/>
  <c r="N8" i="23"/>
  <c r="N7" i="23" s="1"/>
  <c r="H7" i="23"/>
  <c r="R153" i="23"/>
  <c r="U95" i="23"/>
  <c r="E8" i="23"/>
  <c r="E7" i="23" s="1"/>
  <c r="G153" i="23"/>
  <c r="G7" i="23" s="1"/>
  <c r="U92" i="23"/>
  <c r="U121" i="23"/>
  <c r="R8" i="23"/>
  <c r="S41" i="1"/>
  <c r="T42" i="1"/>
  <c r="U58" i="1"/>
  <c r="L75" i="1"/>
  <c r="L74" i="1" s="1"/>
  <c r="U18" i="23"/>
  <c r="U21" i="23"/>
  <c r="T9" i="23"/>
  <c r="T8" i="23" s="1"/>
  <c r="K174" i="23"/>
  <c r="K153" i="23" s="1"/>
  <c r="U214" i="23"/>
  <c r="S154" i="23"/>
  <c r="S153" i="23" s="1"/>
  <c r="O154" i="23"/>
  <c r="O153" i="23" s="1"/>
  <c r="O199" i="23"/>
  <c r="O198" i="23" s="1"/>
  <c r="U202" i="23"/>
  <c r="S121" i="23"/>
  <c r="O121" i="23"/>
  <c r="O8" i="23" s="1"/>
  <c r="I153" i="23"/>
  <c r="U15" i="23"/>
  <c r="U93" i="23"/>
  <c r="U94" i="23"/>
  <c r="U211" i="23"/>
  <c r="S9" i="23"/>
  <c r="Q154" i="23"/>
  <c r="Q153" i="23" s="1"/>
  <c r="Q7" i="23" s="1"/>
  <c r="M9" i="23"/>
  <c r="M8" i="23" s="1"/>
  <c r="K74" i="1"/>
  <c r="T58" i="1"/>
  <c r="T41" i="1" s="1"/>
  <c r="F7" i="24"/>
  <c r="S7" i="24"/>
  <c r="Q9" i="24"/>
  <c r="E7" i="24"/>
  <c r="K9" i="24"/>
  <c r="U65" i="24"/>
  <c r="U64" i="24" s="1"/>
  <c r="I8" i="24"/>
  <c r="I7" i="24" s="1"/>
  <c r="G7" i="24"/>
  <c r="S74" i="1"/>
  <c r="K199" i="23"/>
  <c r="K198" i="23" s="1"/>
  <c r="I7" i="23"/>
  <c r="K121" i="23"/>
  <c r="K9" i="23"/>
  <c r="J41" i="1"/>
  <c r="O74" i="1"/>
  <c r="O41" i="1"/>
  <c r="M41" i="1"/>
  <c r="I41" i="1"/>
  <c r="R41" i="1"/>
  <c r="N41" i="1"/>
  <c r="H74" i="1"/>
  <c r="T91" i="1"/>
  <c r="T74" i="1" s="1"/>
  <c r="U91" i="1"/>
  <c r="U74" i="1" s="1"/>
  <c r="M74" i="1"/>
  <c r="Q41" i="1"/>
  <c r="O9" i="24"/>
  <c r="O8" i="24" s="1"/>
  <c r="O7" i="24" s="1"/>
  <c r="K53" i="24"/>
  <c r="T65" i="24"/>
  <c r="T64" i="24" s="1"/>
  <c r="H8" i="24"/>
  <c r="H7" i="24" s="1"/>
  <c r="T53" i="24"/>
  <c r="T8" i="24" s="1"/>
  <c r="T7" i="24" s="1"/>
  <c r="U59" i="24"/>
  <c r="U53" i="24" s="1"/>
  <c r="J8" i="24"/>
  <c r="J7" i="24" s="1"/>
  <c r="Q53" i="24"/>
  <c r="Q8" i="24" s="1"/>
  <c r="Q7" i="24" s="1"/>
  <c r="U22" i="24"/>
  <c r="U9" i="24" s="1"/>
  <c r="U45" i="24"/>
  <c r="Q74" i="1"/>
  <c r="H41" i="1"/>
  <c r="P74" i="1"/>
  <c r="N74" i="1"/>
  <c r="P41" i="1"/>
  <c r="L41" i="1"/>
  <c r="T9" i="20"/>
  <c r="U9" i="20"/>
  <c r="I9" i="1"/>
  <c r="I8" i="1" s="1"/>
  <c r="J9" i="1"/>
  <c r="J8" i="1" s="1"/>
  <c r="J7" i="1" s="1"/>
  <c r="K9" i="1"/>
  <c r="K8" i="1" s="1"/>
  <c r="L9" i="1"/>
  <c r="L8" i="1" s="1"/>
  <c r="M9" i="1"/>
  <c r="M8" i="1" s="1"/>
  <c r="N9" i="1"/>
  <c r="N8" i="1" s="1"/>
  <c r="O9" i="1"/>
  <c r="O8" i="1" s="1"/>
  <c r="P9" i="1"/>
  <c r="P8" i="1" s="1"/>
  <c r="Q9" i="1"/>
  <c r="Q8" i="1" s="1"/>
  <c r="R9" i="1"/>
  <c r="R8" i="1" s="1"/>
  <c r="S9" i="1"/>
  <c r="S8" i="1" s="1"/>
  <c r="H9" i="1"/>
  <c r="H8" i="1" s="1"/>
  <c r="U17" i="1"/>
  <c r="U21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U15" i="1"/>
  <c r="U13" i="1"/>
  <c r="U14" i="1"/>
  <c r="U16" i="1"/>
  <c r="U19" i="1"/>
  <c r="U20" i="1"/>
  <c r="U21" i="1"/>
  <c r="U22" i="1"/>
  <c r="U23" i="1"/>
  <c r="T19" i="1"/>
  <c r="T20" i="1"/>
  <c r="T21" i="1"/>
  <c r="T22" i="1"/>
  <c r="T23" i="1"/>
  <c r="U25" i="1"/>
  <c r="T25" i="1"/>
  <c r="U9" i="14"/>
  <c r="T9" i="14"/>
  <c r="R9" i="14"/>
  <c r="P9" i="14"/>
  <c r="N9" i="14"/>
  <c r="L9" i="14"/>
  <c r="K9" i="14"/>
  <c r="U42" i="1"/>
  <c r="U41" i="1" s="1"/>
  <c r="Q975" i="13"/>
  <c r="Q812" i="13"/>
  <c r="U812" i="13" s="1"/>
  <c r="K27" i="19"/>
  <c r="I27" i="19"/>
  <c r="I9" i="15"/>
  <c r="J9" i="15"/>
  <c r="H9" i="15"/>
  <c r="K9" i="19"/>
  <c r="I9" i="19"/>
  <c r="L9" i="19"/>
  <c r="K45" i="19"/>
  <c r="K44" i="19"/>
  <c r="K43" i="19"/>
  <c r="K42" i="19"/>
  <c r="K41" i="19"/>
  <c r="K39" i="19"/>
  <c r="K38" i="19"/>
  <c r="M30" i="19"/>
  <c r="U30" i="19" s="1"/>
  <c r="M29" i="19"/>
  <c r="U29" i="19" s="1"/>
  <c r="M28" i="19"/>
  <c r="T27" i="19"/>
  <c r="S27" i="19"/>
  <c r="R27" i="19"/>
  <c r="Q27" i="19"/>
  <c r="P27" i="19"/>
  <c r="O27" i="19"/>
  <c r="N27" i="19"/>
  <c r="L27" i="19"/>
  <c r="T26" i="19"/>
  <c r="M26" i="19"/>
  <c r="U26" i="19" s="1"/>
  <c r="T25" i="19"/>
  <c r="M25" i="19"/>
  <c r="U25" i="19"/>
  <c r="T24" i="19"/>
  <c r="M24" i="19"/>
  <c r="U24" i="19" s="1"/>
  <c r="T23" i="19"/>
  <c r="M23" i="19"/>
  <c r="U23" i="19" s="1"/>
  <c r="T22" i="19"/>
  <c r="M22" i="19"/>
  <c r="U22" i="19" s="1"/>
  <c r="T21" i="19"/>
  <c r="M21" i="19"/>
  <c r="U21" i="19" s="1"/>
  <c r="T20" i="19"/>
  <c r="M20" i="19"/>
  <c r="U20" i="19" s="1"/>
  <c r="T19" i="19"/>
  <c r="M19" i="19"/>
  <c r="U19" i="19" s="1"/>
  <c r="U18" i="19"/>
  <c r="T18" i="19"/>
  <c r="M18" i="19"/>
  <c r="T17" i="19"/>
  <c r="M17" i="19"/>
  <c r="U17" i="19" s="1"/>
  <c r="T16" i="19"/>
  <c r="M16" i="19"/>
  <c r="U16" i="19" s="1"/>
  <c r="T15" i="19"/>
  <c r="M15" i="19"/>
  <c r="U15" i="19" s="1"/>
  <c r="T14" i="19"/>
  <c r="M14" i="19"/>
  <c r="U14" i="19" s="1"/>
  <c r="T13" i="19"/>
  <c r="M13" i="19"/>
  <c r="U13" i="19" s="1"/>
  <c r="T12" i="19"/>
  <c r="M12" i="19"/>
  <c r="U12" i="19" s="1"/>
  <c r="T11" i="19"/>
  <c r="M11" i="19"/>
  <c r="U11" i="19" s="1"/>
  <c r="T10" i="19"/>
  <c r="M10" i="19"/>
  <c r="U10" i="19" s="1"/>
  <c r="S9" i="19"/>
  <c r="Q9" i="19"/>
  <c r="O9" i="19"/>
  <c r="R9" i="15"/>
  <c r="P9" i="15"/>
  <c r="L9" i="15"/>
  <c r="L8" i="15" s="1"/>
  <c r="N9" i="15"/>
  <c r="I9" i="14"/>
  <c r="J9" i="14"/>
  <c r="K33" i="17"/>
  <c r="K32" i="17"/>
  <c r="K31" i="17"/>
  <c r="K30" i="17"/>
  <c r="K29" i="17"/>
  <c r="K27" i="17"/>
  <c r="K26" i="17"/>
  <c r="T14" i="17"/>
  <c r="M14" i="17"/>
  <c r="U14" i="17" s="1"/>
  <c r="K14" i="17"/>
  <c r="T13" i="17"/>
  <c r="M13" i="17"/>
  <c r="U13" i="17" s="1"/>
  <c r="K13" i="17"/>
  <c r="T12" i="17"/>
  <c r="M12" i="17"/>
  <c r="U12" i="17" s="1"/>
  <c r="K12" i="17"/>
  <c r="T11" i="17"/>
  <c r="M11" i="17"/>
  <c r="U11" i="17" s="1"/>
  <c r="K11" i="17"/>
  <c r="T10" i="17"/>
  <c r="M10" i="17"/>
  <c r="K10" i="17"/>
  <c r="M20" i="16"/>
  <c r="U20" i="16" s="1"/>
  <c r="M19" i="16"/>
  <c r="U19" i="16" s="1"/>
  <c r="M18" i="16"/>
  <c r="U18" i="16" s="1"/>
  <c r="M17" i="16"/>
  <c r="U17" i="16" s="1"/>
  <c r="M16" i="16"/>
  <c r="U16" i="16" s="1"/>
  <c r="M15" i="16"/>
  <c r="U15" i="16" s="1"/>
  <c r="M14" i="16"/>
  <c r="U14" i="16" s="1"/>
  <c r="M13" i="16"/>
  <c r="U13" i="16" s="1"/>
  <c r="M12" i="16"/>
  <c r="U12" i="16" s="1"/>
  <c r="M11" i="16"/>
  <c r="U11" i="16" s="1"/>
  <c r="M10" i="16"/>
  <c r="U10" i="16" s="1"/>
  <c r="K37" i="15"/>
  <c r="K36" i="15"/>
  <c r="K35" i="15"/>
  <c r="K34" i="15"/>
  <c r="K33" i="15"/>
  <c r="K31" i="15"/>
  <c r="K30" i="15"/>
  <c r="S20" i="15"/>
  <c r="R20" i="15"/>
  <c r="Q20" i="15"/>
  <c r="P20" i="15"/>
  <c r="O20" i="15"/>
  <c r="N20" i="15"/>
  <c r="T19" i="15"/>
  <c r="S19" i="15"/>
  <c r="Q19" i="15"/>
  <c r="O19" i="15"/>
  <c r="M19" i="15"/>
  <c r="K19" i="15"/>
  <c r="T18" i="15"/>
  <c r="S18" i="15"/>
  <c r="Q18" i="15"/>
  <c r="O18" i="15"/>
  <c r="M18" i="15"/>
  <c r="K18" i="15"/>
  <c r="T17" i="15"/>
  <c r="S17" i="15"/>
  <c r="Q17" i="15"/>
  <c r="O17" i="15"/>
  <c r="M17" i="15"/>
  <c r="K17" i="15"/>
  <c r="T16" i="15"/>
  <c r="S16" i="15"/>
  <c r="Q16" i="15"/>
  <c r="O16" i="15"/>
  <c r="M16" i="15"/>
  <c r="K16" i="15"/>
  <c r="T15" i="15"/>
  <c r="S15" i="15"/>
  <c r="Q15" i="15"/>
  <c r="O15" i="15"/>
  <c r="M15" i="15"/>
  <c r="K15" i="15"/>
  <c r="T14" i="15"/>
  <c r="S14" i="15"/>
  <c r="Q14" i="15"/>
  <c r="O14" i="15"/>
  <c r="K14" i="15"/>
  <c r="T13" i="15"/>
  <c r="S13" i="15"/>
  <c r="Q13" i="15"/>
  <c r="O13" i="15"/>
  <c r="M13" i="15"/>
  <c r="U13" i="15" s="1"/>
  <c r="K13" i="15"/>
  <c r="T12" i="15"/>
  <c r="S12" i="15"/>
  <c r="Q12" i="15"/>
  <c r="O12" i="15"/>
  <c r="M12" i="15"/>
  <c r="K12" i="15"/>
  <c r="T11" i="15"/>
  <c r="S11" i="15"/>
  <c r="Q11" i="15"/>
  <c r="O11" i="15"/>
  <c r="M11" i="15"/>
  <c r="K11" i="15"/>
  <c r="T10" i="15"/>
  <c r="S10" i="15"/>
  <c r="U10" i="15" s="1"/>
  <c r="Q10" i="15"/>
  <c r="O10" i="15"/>
  <c r="M10" i="15"/>
  <c r="K10" i="15"/>
  <c r="K44" i="14"/>
  <c r="K43" i="14"/>
  <c r="K42" i="14"/>
  <c r="K41" i="14"/>
  <c r="K40" i="14"/>
  <c r="K38" i="14"/>
  <c r="K37" i="14"/>
  <c r="U26" i="14"/>
  <c r="T26" i="14"/>
  <c r="S26" i="14"/>
  <c r="R26" i="14"/>
  <c r="Q26" i="14"/>
  <c r="P26" i="14"/>
  <c r="O26" i="14"/>
  <c r="N26" i="14"/>
  <c r="M26" i="14"/>
  <c r="L26" i="14"/>
  <c r="S9" i="14"/>
  <c r="Q9" i="14"/>
  <c r="O9" i="14"/>
  <c r="M9" i="14"/>
  <c r="L20" i="13"/>
  <c r="Q1182" i="13"/>
  <c r="U1182" i="13" s="1"/>
  <c r="Q1181" i="13"/>
  <c r="U1181" i="13" s="1"/>
  <c r="Q1180" i="13"/>
  <c r="U1180" i="13" s="1"/>
  <c r="Q1179" i="13"/>
  <c r="U1179" i="13" s="1"/>
  <c r="T1178" i="13"/>
  <c r="P1178" i="13"/>
  <c r="Q1178" i="13" s="1"/>
  <c r="U1178" i="13" s="1"/>
  <c r="Q1177" i="13"/>
  <c r="U1177" i="13" s="1"/>
  <c r="Q1176" i="13"/>
  <c r="U1176" i="13" s="1"/>
  <c r="Q1175" i="13"/>
  <c r="U1175" i="13"/>
  <c r="Q1174" i="13"/>
  <c r="U1174" i="13" s="1"/>
  <c r="Q1173" i="13"/>
  <c r="U1173" i="13" s="1"/>
  <c r="Q1172" i="13"/>
  <c r="U1172" i="13" s="1"/>
  <c r="Q1171" i="13"/>
  <c r="U1171" i="13" s="1"/>
  <c r="Q1170" i="13"/>
  <c r="U1170" i="13" s="1"/>
  <c r="Q1169" i="13"/>
  <c r="U1169" i="13" s="1"/>
  <c r="Q1168" i="13"/>
  <c r="U1168" i="13" s="1"/>
  <c r="Q1167" i="13"/>
  <c r="U1167" i="13"/>
  <c r="Q1166" i="13"/>
  <c r="U1166" i="13" s="1"/>
  <c r="Q1165" i="13"/>
  <c r="U1165" i="13" s="1"/>
  <c r="Q1164" i="13"/>
  <c r="U1164" i="13" s="1"/>
  <c r="Q1163" i="13"/>
  <c r="U1163" i="13" s="1"/>
  <c r="Q1162" i="13"/>
  <c r="U1162" i="13" s="1"/>
  <c r="Q1161" i="13"/>
  <c r="U1161" i="13" s="1"/>
  <c r="Q1160" i="13"/>
  <c r="U1160" i="13" s="1"/>
  <c r="Q1159" i="13"/>
  <c r="U1159" i="13"/>
  <c r="Q1158" i="13"/>
  <c r="U1158" i="13" s="1"/>
  <c r="Q1157" i="13"/>
  <c r="U1157" i="13" s="1"/>
  <c r="Q1156" i="13"/>
  <c r="U1156" i="13" s="1"/>
  <c r="Q1155" i="13"/>
  <c r="U1155" i="13" s="1"/>
  <c r="Q1154" i="13"/>
  <c r="U1154" i="13" s="1"/>
  <c r="Q1153" i="13"/>
  <c r="U1153" i="13" s="1"/>
  <c r="Q1152" i="13"/>
  <c r="U1152" i="13" s="1"/>
  <c r="Q1151" i="13"/>
  <c r="U1151" i="13"/>
  <c r="Q1150" i="13"/>
  <c r="U1150" i="13" s="1"/>
  <c r="Q1149" i="13"/>
  <c r="U1149" i="13" s="1"/>
  <c r="Q1148" i="13"/>
  <c r="U1148" i="13" s="1"/>
  <c r="Q1147" i="13"/>
  <c r="U1147" i="13" s="1"/>
  <c r="Q1146" i="13"/>
  <c r="U1146" i="13" s="1"/>
  <c r="Q1145" i="13"/>
  <c r="U1145" i="13" s="1"/>
  <c r="Q1144" i="13"/>
  <c r="U1144" i="13" s="1"/>
  <c r="Q1143" i="13"/>
  <c r="U1143" i="13" s="1"/>
  <c r="Q1142" i="13"/>
  <c r="U1142" i="13" s="1"/>
  <c r="Q1141" i="13"/>
  <c r="U1141" i="13" s="1"/>
  <c r="Q1140" i="13"/>
  <c r="U1140" i="13" s="1"/>
  <c r="Q1139" i="13"/>
  <c r="U1139" i="13" s="1"/>
  <c r="Q1138" i="13"/>
  <c r="U1138" i="13" s="1"/>
  <c r="Q1137" i="13"/>
  <c r="U1137" i="13" s="1"/>
  <c r="Q1136" i="13"/>
  <c r="U1136" i="13" s="1"/>
  <c r="Q1135" i="13"/>
  <c r="U1135" i="13" s="1"/>
  <c r="Q1134" i="13"/>
  <c r="U1134" i="13" s="1"/>
  <c r="Q1133" i="13"/>
  <c r="U1133" i="13" s="1"/>
  <c r="Q1132" i="13"/>
  <c r="U1132" i="13" s="1"/>
  <c r="Q1131" i="13"/>
  <c r="U1131" i="13" s="1"/>
  <c r="Q1130" i="13"/>
  <c r="U1130" i="13" s="1"/>
  <c r="Q1129" i="13"/>
  <c r="U1129" i="13" s="1"/>
  <c r="Q1128" i="13"/>
  <c r="U1128" i="13" s="1"/>
  <c r="Q1127" i="13"/>
  <c r="U1127" i="13" s="1"/>
  <c r="Q1126" i="13"/>
  <c r="U1126" i="13" s="1"/>
  <c r="Q1125" i="13"/>
  <c r="U1125" i="13" s="1"/>
  <c r="Q1124" i="13"/>
  <c r="U1124" i="13" s="1"/>
  <c r="Q1123" i="13"/>
  <c r="U1123" i="13" s="1"/>
  <c r="Q1122" i="13"/>
  <c r="U1122" i="13" s="1"/>
  <c r="Q1121" i="13"/>
  <c r="U1121" i="13" s="1"/>
  <c r="Q1120" i="13"/>
  <c r="U1120" i="13" s="1"/>
  <c r="Q1119" i="13"/>
  <c r="U1119" i="13" s="1"/>
  <c r="Q1118" i="13"/>
  <c r="U1118" i="13" s="1"/>
  <c r="Q1117" i="13"/>
  <c r="U1117" i="13" s="1"/>
  <c r="Q1116" i="13"/>
  <c r="U1116" i="13" s="1"/>
  <c r="Q1115" i="13"/>
  <c r="U1115" i="13" s="1"/>
  <c r="Q1114" i="13"/>
  <c r="U1114" i="13" s="1"/>
  <c r="Q1113" i="13"/>
  <c r="U1113" i="13" s="1"/>
  <c r="Q1112" i="13"/>
  <c r="U1112" i="13" s="1"/>
  <c r="Q1111" i="13"/>
  <c r="U1111" i="13"/>
  <c r="Q1110" i="13"/>
  <c r="U1110" i="13" s="1"/>
  <c r="Q1109" i="13"/>
  <c r="U1109" i="13" s="1"/>
  <c r="Q1108" i="13"/>
  <c r="U1108" i="13" s="1"/>
  <c r="Q1107" i="13"/>
  <c r="U1107" i="13" s="1"/>
  <c r="Q1106" i="13"/>
  <c r="U1106" i="13" s="1"/>
  <c r="Q1105" i="13"/>
  <c r="U1105" i="13" s="1"/>
  <c r="Q1104" i="13"/>
  <c r="U1104" i="13" s="1"/>
  <c r="Q1103" i="13"/>
  <c r="U1103" i="13" s="1"/>
  <c r="Q1102" i="13"/>
  <c r="U1102" i="13" s="1"/>
  <c r="Q1101" i="13"/>
  <c r="U1101" i="13"/>
  <c r="Q1100" i="13"/>
  <c r="U1100" i="13" s="1"/>
  <c r="Q1099" i="13"/>
  <c r="U1099" i="13" s="1"/>
  <c r="Q1098" i="13"/>
  <c r="U1098" i="13" s="1"/>
  <c r="Q1097" i="13"/>
  <c r="U1097" i="13" s="1"/>
  <c r="Q1096" i="13"/>
  <c r="U1096" i="13" s="1"/>
  <c r="Q1095" i="13"/>
  <c r="U1095" i="13" s="1"/>
  <c r="Q1094" i="13"/>
  <c r="U1094" i="13" s="1"/>
  <c r="Q1093" i="13"/>
  <c r="U1093" i="13"/>
  <c r="Q1092" i="13"/>
  <c r="U1092" i="13" s="1"/>
  <c r="Q1091" i="13"/>
  <c r="U1091" i="13" s="1"/>
  <c r="Q1090" i="13"/>
  <c r="U1090" i="13" s="1"/>
  <c r="Q1089" i="13"/>
  <c r="U1089" i="13" s="1"/>
  <c r="Q1088" i="13"/>
  <c r="U1088" i="13" s="1"/>
  <c r="Q1087" i="13"/>
  <c r="U1087" i="13"/>
  <c r="Q1086" i="13"/>
  <c r="U1086" i="13" s="1"/>
  <c r="Q1085" i="13"/>
  <c r="U1085" i="13" s="1"/>
  <c r="Q1084" i="13"/>
  <c r="U1084" i="13" s="1"/>
  <c r="Q1083" i="13"/>
  <c r="U1083" i="13" s="1"/>
  <c r="Q1082" i="13"/>
  <c r="U1082" i="13" s="1"/>
  <c r="Q1081" i="13"/>
  <c r="U1081" i="13" s="1"/>
  <c r="Q1080" i="13"/>
  <c r="U1080" i="13" s="1"/>
  <c r="Q1079" i="13"/>
  <c r="U1079" i="13" s="1"/>
  <c r="Q1078" i="13"/>
  <c r="U1078" i="13" s="1"/>
  <c r="Q1077" i="13"/>
  <c r="U1077" i="13" s="1"/>
  <c r="Q1076" i="13"/>
  <c r="U1076" i="13" s="1"/>
  <c r="Q1075" i="13"/>
  <c r="U1075" i="13" s="1"/>
  <c r="Q1074" i="13"/>
  <c r="U1074" i="13" s="1"/>
  <c r="Q1073" i="13"/>
  <c r="U1073" i="13" s="1"/>
  <c r="Q1072" i="13"/>
  <c r="U1072" i="13" s="1"/>
  <c r="Q1071" i="13"/>
  <c r="U1071" i="13" s="1"/>
  <c r="Q1070" i="13"/>
  <c r="U1070" i="13" s="1"/>
  <c r="Q1069" i="13"/>
  <c r="U1069" i="13"/>
  <c r="Q1068" i="13"/>
  <c r="U1068" i="13" s="1"/>
  <c r="Q1067" i="13"/>
  <c r="U1067" i="13" s="1"/>
  <c r="Q1066" i="13"/>
  <c r="U1066" i="13" s="1"/>
  <c r="Q1065" i="13"/>
  <c r="U1065" i="13" s="1"/>
  <c r="Q1064" i="13"/>
  <c r="U1064" i="13" s="1"/>
  <c r="Q1063" i="13"/>
  <c r="U1063" i="13" s="1"/>
  <c r="Q1062" i="13"/>
  <c r="U1062" i="13" s="1"/>
  <c r="Q1061" i="13"/>
  <c r="U1061" i="13"/>
  <c r="Q1060" i="13"/>
  <c r="U1060" i="13" s="1"/>
  <c r="Q1059" i="13"/>
  <c r="U1059" i="13" s="1"/>
  <c r="Q1058" i="13"/>
  <c r="U1058" i="13" s="1"/>
  <c r="Q1057" i="13"/>
  <c r="U1057" i="13" s="1"/>
  <c r="Q1056" i="13"/>
  <c r="U1056" i="13" s="1"/>
  <c r="Q1055" i="13"/>
  <c r="U1055" i="13" s="1"/>
  <c r="Q1054" i="13"/>
  <c r="U1054" i="13" s="1"/>
  <c r="Q1053" i="13"/>
  <c r="U1053" i="13" s="1"/>
  <c r="Q1052" i="13"/>
  <c r="U1052" i="13" s="1"/>
  <c r="Q1051" i="13"/>
  <c r="U1051" i="13" s="1"/>
  <c r="Q1050" i="13"/>
  <c r="U1050" i="13" s="1"/>
  <c r="Q1049" i="13"/>
  <c r="U1049" i="13" s="1"/>
  <c r="Q1048" i="13"/>
  <c r="U1048" i="13" s="1"/>
  <c r="Q1047" i="13"/>
  <c r="U1047" i="13" s="1"/>
  <c r="Q1046" i="13"/>
  <c r="U1046" i="13" s="1"/>
  <c r="Q1045" i="13"/>
  <c r="U1045" i="13" s="1"/>
  <c r="Q1044" i="13"/>
  <c r="U1044" i="13" s="1"/>
  <c r="Q1043" i="13"/>
  <c r="U1043" i="13" s="1"/>
  <c r="Q1042" i="13"/>
  <c r="U1042" i="13" s="1"/>
  <c r="Q1041" i="13"/>
  <c r="U1041" i="13" s="1"/>
  <c r="Q1040" i="13"/>
  <c r="U1040" i="13" s="1"/>
  <c r="Q1039" i="13"/>
  <c r="U1039" i="13" s="1"/>
  <c r="Q1038" i="13"/>
  <c r="U1038" i="13" s="1"/>
  <c r="Q1037" i="13"/>
  <c r="U1037" i="13" s="1"/>
  <c r="Q1036" i="13"/>
  <c r="U1036" i="13" s="1"/>
  <c r="Q1035" i="13"/>
  <c r="U1035" i="13" s="1"/>
  <c r="Q1034" i="13"/>
  <c r="U1034" i="13" s="1"/>
  <c r="Q1033" i="13"/>
  <c r="U1033" i="13" s="1"/>
  <c r="Q1032" i="13"/>
  <c r="U1032" i="13" s="1"/>
  <c r="Q1031" i="13"/>
  <c r="U1031" i="13" s="1"/>
  <c r="Q1030" i="13"/>
  <c r="U1030" i="13" s="1"/>
  <c r="Q1029" i="13"/>
  <c r="U1029" i="13" s="1"/>
  <c r="Q1028" i="13"/>
  <c r="U1028" i="13" s="1"/>
  <c r="Q1027" i="13"/>
  <c r="U1027" i="13" s="1"/>
  <c r="Q1026" i="13"/>
  <c r="U1026" i="13" s="1"/>
  <c r="Q1025" i="13"/>
  <c r="U1025" i="13" s="1"/>
  <c r="Q1024" i="13"/>
  <c r="U1024" i="13" s="1"/>
  <c r="Q1023" i="13"/>
  <c r="U1023" i="13" s="1"/>
  <c r="Q1022" i="13"/>
  <c r="U1022" i="13" s="1"/>
  <c r="Q1021" i="13"/>
  <c r="U1021" i="13" s="1"/>
  <c r="Q1020" i="13"/>
  <c r="U1020" i="13" s="1"/>
  <c r="Q1019" i="13"/>
  <c r="U1019" i="13" s="1"/>
  <c r="Q1018" i="13"/>
  <c r="U1018" i="13" s="1"/>
  <c r="Q1017" i="13"/>
  <c r="U1017" i="13" s="1"/>
  <c r="Q1016" i="13"/>
  <c r="U1016" i="13" s="1"/>
  <c r="Q1015" i="13"/>
  <c r="U1015" i="13" s="1"/>
  <c r="Q1014" i="13"/>
  <c r="U1014" i="13" s="1"/>
  <c r="Q1013" i="13"/>
  <c r="U1013" i="13" s="1"/>
  <c r="Q1012" i="13"/>
  <c r="U1012" i="13" s="1"/>
  <c r="Q1011" i="13"/>
  <c r="U1011" i="13" s="1"/>
  <c r="Q1010" i="13"/>
  <c r="U1010" i="13" s="1"/>
  <c r="Q1009" i="13"/>
  <c r="U1009" i="13" s="1"/>
  <c r="Q1008" i="13"/>
  <c r="U1008" i="13" s="1"/>
  <c r="Q1007" i="13"/>
  <c r="U1007" i="13" s="1"/>
  <c r="Q1006" i="13"/>
  <c r="U1006" i="13"/>
  <c r="Q1005" i="13"/>
  <c r="U1005" i="13" s="1"/>
  <c r="Q1004" i="13"/>
  <c r="U1004" i="13" s="1"/>
  <c r="Q1003" i="13"/>
  <c r="U1003" i="13" s="1"/>
  <c r="Q1002" i="13"/>
  <c r="U1002" i="13"/>
  <c r="Q1001" i="13"/>
  <c r="U1001" i="13" s="1"/>
  <c r="Q1000" i="13"/>
  <c r="U1000" i="13" s="1"/>
  <c r="Q999" i="13"/>
  <c r="U999" i="13" s="1"/>
  <c r="Q998" i="13"/>
  <c r="U998" i="13" s="1"/>
  <c r="Q997" i="13"/>
  <c r="U997" i="13" s="1"/>
  <c r="Q996" i="13"/>
  <c r="U996" i="13" s="1"/>
  <c r="Q995" i="13"/>
  <c r="U995" i="13" s="1"/>
  <c r="Q994" i="13"/>
  <c r="U994" i="13" s="1"/>
  <c r="Q993" i="13"/>
  <c r="U993" i="13" s="1"/>
  <c r="Q992" i="13"/>
  <c r="U992" i="13" s="1"/>
  <c r="Q991" i="13"/>
  <c r="U991" i="13" s="1"/>
  <c r="Q990" i="13"/>
  <c r="U990" i="13"/>
  <c r="Q989" i="13"/>
  <c r="U989" i="13" s="1"/>
  <c r="Q988" i="13"/>
  <c r="U988" i="13" s="1"/>
  <c r="Q987" i="13"/>
  <c r="U987" i="13" s="1"/>
  <c r="Q986" i="13"/>
  <c r="U986" i="13"/>
  <c r="Q985" i="13"/>
  <c r="U985" i="13" s="1"/>
  <c r="Q984" i="13"/>
  <c r="U984" i="13" s="1"/>
  <c r="Q983" i="13"/>
  <c r="U983" i="13" s="1"/>
  <c r="Q982" i="13"/>
  <c r="U982" i="13" s="1"/>
  <c r="Q981" i="13"/>
  <c r="U981" i="13" s="1"/>
  <c r="Q980" i="13"/>
  <c r="U980" i="13" s="1"/>
  <c r="Q979" i="13"/>
  <c r="U979" i="13" s="1"/>
  <c r="Q978" i="13"/>
  <c r="U978" i="13" s="1"/>
  <c r="Q977" i="13"/>
  <c r="U977" i="13" s="1"/>
  <c r="Q976" i="13"/>
  <c r="U976" i="13" s="1"/>
  <c r="U975" i="13"/>
  <c r="Q974" i="13"/>
  <c r="U974" i="13" s="1"/>
  <c r="Q973" i="13"/>
  <c r="U973" i="13" s="1"/>
  <c r="Q972" i="13"/>
  <c r="U972" i="13" s="1"/>
  <c r="Q971" i="13"/>
  <c r="U971" i="13" s="1"/>
  <c r="Q970" i="13"/>
  <c r="U970" i="13" s="1"/>
  <c r="Q969" i="13"/>
  <c r="U969" i="13" s="1"/>
  <c r="Q968" i="13"/>
  <c r="U968" i="13" s="1"/>
  <c r="Q967" i="13"/>
  <c r="U967" i="13" s="1"/>
  <c r="Q966" i="13"/>
  <c r="U966" i="13" s="1"/>
  <c r="Q965" i="13"/>
  <c r="U965" i="13" s="1"/>
  <c r="Q964" i="13"/>
  <c r="U964" i="13" s="1"/>
  <c r="Q963" i="13"/>
  <c r="U963" i="13" s="1"/>
  <c r="Q962" i="13"/>
  <c r="U962" i="13" s="1"/>
  <c r="Q961" i="13"/>
  <c r="U961" i="13" s="1"/>
  <c r="Q960" i="13"/>
  <c r="U960" i="13" s="1"/>
  <c r="Q959" i="13"/>
  <c r="U959" i="13" s="1"/>
  <c r="Q958" i="13"/>
  <c r="U958" i="13" s="1"/>
  <c r="Q957" i="13"/>
  <c r="U957" i="13" s="1"/>
  <c r="Q956" i="13"/>
  <c r="U956" i="13" s="1"/>
  <c r="Q955" i="13"/>
  <c r="U955" i="13" s="1"/>
  <c r="Q954" i="13"/>
  <c r="U954" i="13" s="1"/>
  <c r="Q953" i="13"/>
  <c r="U953" i="13" s="1"/>
  <c r="Q952" i="13"/>
  <c r="U952" i="13" s="1"/>
  <c r="Q951" i="13"/>
  <c r="U951" i="13" s="1"/>
  <c r="Q950" i="13"/>
  <c r="U950" i="13" s="1"/>
  <c r="Q949" i="13"/>
  <c r="U949" i="13" s="1"/>
  <c r="Q948" i="13"/>
  <c r="U948" i="13" s="1"/>
  <c r="Q947" i="13"/>
  <c r="U947" i="13" s="1"/>
  <c r="Q946" i="13"/>
  <c r="U946" i="13" s="1"/>
  <c r="Q945" i="13"/>
  <c r="U945" i="13" s="1"/>
  <c r="Q944" i="13"/>
  <c r="U944" i="13" s="1"/>
  <c r="Q943" i="13"/>
  <c r="U943" i="13" s="1"/>
  <c r="Q942" i="13"/>
  <c r="U942" i="13" s="1"/>
  <c r="Q941" i="13"/>
  <c r="U941" i="13" s="1"/>
  <c r="Q940" i="13"/>
  <c r="U940" i="13" s="1"/>
  <c r="Q939" i="13"/>
  <c r="U939" i="13" s="1"/>
  <c r="Q938" i="13"/>
  <c r="U938" i="13" s="1"/>
  <c r="Q937" i="13"/>
  <c r="U937" i="13" s="1"/>
  <c r="Q936" i="13"/>
  <c r="U936" i="13" s="1"/>
  <c r="Q935" i="13"/>
  <c r="U935" i="13" s="1"/>
  <c r="Q934" i="13"/>
  <c r="U934" i="13" s="1"/>
  <c r="Q933" i="13"/>
  <c r="U933" i="13" s="1"/>
  <c r="Q932" i="13"/>
  <c r="U932" i="13" s="1"/>
  <c r="Q931" i="13"/>
  <c r="U931" i="13" s="1"/>
  <c r="Q930" i="13"/>
  <c r="U930" i="13" s="1"/>
  <c r="Q929" i="13"/>
  <c r="U929" i="13" s="1"/>
  <c r="Q928" i="13"/>
  <c r="U928" i="13" s="1"/>
  <c r="Q927" i="13"/>
  <c r="U927" i="13" s="1"/>
  <c r="Q926" i="13"/>
  <c r="U926" i="13" s="1"/>
  <c r="Q925" i="13"/>
  <c r="U925" i="13" s="1"/>
  <c r="Q924" i="13"/>
  <c r="U924" i="13" s="1"/>
  <c r="Q923" i="13"/>
  <c r="U923" i="13" s="1"/>
  <c r="Q922" i="13"/>
  <c r="U922" i="13" s="1"/>
  <c r="Q921" i="13"/>
  <c r="U921" i="13" s="1"/>
  <c r="Q920" i="13"/>
  <c r="U920" i="13" s="1"/>
  <c r="Q919" i="13"/>
  <c r="U919" i="13" s="1"/>
  <c r="Q918" i="13"/>
  <c r="U918" i="13" s="1"/>
  <c r="Q917" i="13"/>
  <c r="U917" i="13" s="1"/>
  <c r="Q916" i="13"/>
  <c r="U916" i="13" s="1"/>
  <c r="Q915" i="13"/>
  <c r="U915" i="13" s="1"/>
  <c r="Q914" i="13"/>
  <c r="U914" i="13" s="1"/>
  <c r="Q913" i="13"/>
  <c r="U913" i="13"/>
  <c r="Q912" i="13"/>
  <c r="U912" i="13" s="1"/>
  <c r="Q911" i="13"/>
  <c r="U911" i="13" s="1"/>
  <c r="Q910" i="13"/>
  <c r="U910" i="13" s="1"/>
  <c r="Q909" i="13"/>
  <c r="U909" i="13" s="1"/>
  <c r="Q908" i="13"/>
  <c r="U908" i="13" s="1"/>
  <c r="Q907" i="13"/>
  <c r="U907" i="13" s="1"/>
  <c r="Q906" i="13"/>
  <c r="U906" i="13" s="1"/>
  <c r="Q905" i="13"/>
  <c r="U905" i="13" s="1"/>
  <c r="Q904" i="13"/>
  <c r="U904" i="13" s="1"/>
  <c r="Q903" i="13"/>
  <c r="U903" i="13" s="1"/>
  <c r="Q902" i="13"/>
  <c r="U902" i="13" s="1"/>
  <c r="Q901" i="13"/>
  <c r="U901" i="13" s="1"/>
  <c r="Q900" i="13"/>
  <c r="U900" i="13" s="1"/>
  <c r="Q899" i="13"/>
  <c r="U899" i="13" s="1"/>
  <c r="Q898" i="13"/>
  <c r="U898" i="13" s="1"/>
  <c r="Q897" i="13"/>
  <c r="U897" i="13" s="1"/>
  <c r="Q896" i="13"/>
  <c r="U896" i="13" s="1"/>
  <c r="Q895" i="13"/>
  <c r="U895" i="13" s="1"/>
  <c r="Q894" i="13"/>
  <c r="U894" i="13" s="1"/>
  <c r="Q893" i="13"/>
  <c r="U893" i="13"/>
  <c r="Q892" i="13"/>
  <c r="U892" i="13" s="1"/>
  <c r="Q891" i="13"/>
  <c r="U891" i="13" s="1"/>
  <c r="Q890" i="13"/>
  <c r="U890" i="13" s="1"/>
  <c r="Q889" i="13"/>
  <c r="U889" i="13" s="1"/>
  <c r="Q888" i="13"/>
  <c r="U888" i="13" s="1"/>
  <c r="Q887" i="13"/>
  <c r="U887" i="13" s="1"/>
  <c r="Q886" i="13"/>
  <c r="U886" i="13" s="1"/>
  <c r="Q885" i="13"/>
  <c r="U885" i="13" s="1"/>
  <c r="Q884" i="13"/>
  <c r="U884" i="13" s="1"/>
  <c r="Q883" i="13"/>
  <c r="U883" i="13" s="1"/>
  <c r="Q882" i="13"/>
  <c r="U882" i="13" s="1"/>
  <c r="D881" i="13"/>
  <c r="Q881" i="13" s="1"/>
  <c r="U881" i="13" s="1"/>
  <c r="Q880" i="13"/>
  <c r="U880" i="13" s="1"/>
  <c r="Q879" i="13"/>
  <c r="U879" i="13" s="1"/>
  <c r="Q878" i="13"/>
  <c r="U878" i="13" s="1"/>
  <c r="Q877" i="13"/>
  <c r="U877" i="13" s="1"/>
  <c r="Q876" i="13"/>
  <c r="U876" i="13" s="1"/>
  <c r="Q875" i="13"/>
  <c r="U875" i="13" s="1"/>
  <c r="Q874" i="13"/>
  <c r="U874" i="13" s="1"/>
  <c r="Q873" i="13"/>
  <c r="U873" i="13" s="1"/>
  <c r="Q872" i="13"/>
  <c r="U872" i="13" s="1"/>
  <c r="Q871" i="13"/>
  <c r="U871" i="13" s="1"/>
  <c r="Q870" i="13"/>
  <c r="U870" i="13" s="1"/>
  <c r="Q869" i="13"/>
  <c r="U869" i="13" s="1"/>
  <c r="Q868" i="13"/>
  <c r="U868" i="13" s="1"/>
  <c r="Q867" i="13"/>
  <c r="U867" i="13" s="1"/>
  <c r="Q866" i="13"/>
  <c r="U866" i="13" s="1"/>
  <c r="U865" i="13"/>
  <c r="Q865" i="13"/>
  <c r="Q864" i="13"/>
  <c r="U864" i="13" s="1"/>
  <c r="Q863" i="13"/>
  <c r="U863" i="13" s="1"/>
  <c r="Q862" i="13"/>
  <c r="U862" i="13" s="1"/>
  <c r="Q861" i="13"/>
  <c r="U861" i="13" s="1"/>
  <c r="Q860" i="13"/>
  <c r="U860" i="13" s="1"/>
  <c r="Q859" i="13"/>
  <c r="U859" i="13" s="1"/>
  <c r="Q858" i="13"/>
  <c r="U858" i="13" s="1"/>
  <c r="Q857" i="13"/>
  <c r="U857" i="13" s="1"/>
  <c r="Q856" i="13"/>
  <c r="U856" i="13" s="1"/>
  <c r="Q855" i="13"/>
  <c r="U855" i="13" s="1"/>
  <c r="Q854" i="13"/>
  <c r="U854" i="13" s="1"/>
  <c r="Q853" i="13"/>
  <c r="U853" i="13" s="1"/>
  <c r="Q852" i="13"/>
  <c r="U852" i="13" s="1"/>
  <c r="Q851" i="13"/>
  <c r="U851" i="13" s="1"/>
  <c r="Q850" i="13"/>
  <c r="U850" i="13" s="1"/>
  <c r="Q849" i="13"/>
  <c r="U849" i="13" s="1"/>
  <c r="Q848" i="13"/>
  <c r="U848" i="13" s="1"/>
  <c r="Q847" i="13"/>
  <c r="U847" i="13" s="1"/>
  <c r="Q846" i="13"/>
  <c r="U846" i="13" s="1"/>
  <c r="Q845" i="13"/>
  <c r="U845" i="13" s="1"/>
  <c r="Q844" i="13"/>
  <c r="U844" i="13" s="1"/>
  <c r="Q843" i="13"/>
  <c r="U843" i="13" s="1"/>
  <c r="Q842" i="13"/>
  <c r="U842" i="13" s="1"/>
  <c r="Q841" i="13"/>
  <c r="U841" i="13" s="1"/>
  <c r="Q840" i="13"/>
  <c r="U840" i="13" s="1"/>
  <c r="Q839" i="13"/>
  <c r="U839" i="13" s="1"/>
  <c r="Q838" i="13"/>
  <c r="U838" i="13" s="1"/>
  <c r="Q837" i="13"/>
  <c r="U837" i="13" s="1"/>
  <c r="Q836" i="13"/>
  <c r="U836" i="13" s="1"/>
  <c r="Q835" i="13"/>
  <c r="U835" i="13" s="1"/>
  <c r="Q834" i="13"/>
  <c r="U834" i="13" s="1"/>
  <c r="Q833" i="13"/>
  <c r="U833" i="13" s="1"/>
  <c r="Q832" i="13"/>
  <c r="U832" i="13" s="1"/>
  <c r="Q831" i="13"/>
  <c r="U831" i="13" s="1"/>
  <c r="Q830" i="13"/>
  <c r="U830" i="13" s="1"/>
  <c r="Q829" i="13"/>
  <c r="U829" i="13" s="1"/>
  <c r="Q828" i="13"/>
  <c r="U828" i="13" s="1"/>
  <c r="Q827" i="13"/>
  <c r="U827" i="13" s="1"/>
  <c r="Q826" i="13"/>
  <c r="U826" i="13" s="1"/>
  <c r="Q825" i="13"/>
  <c r="U825" i="13" s="1"/>
  <c r="Q824" i="13"/>
  <c r="U824" i="13" s="1"/>
  <c r="Q823" i="13"/>
  <c r="U823" i="13" s="1"/>
  <c r="Q822" i="13"/>
  <c r="U822" i="13" s="1"/>
  <c r="Q821" i="13"/>
  <c r="U821" i="13" s="1"/>
  <c r="Q820" i="13"/>
  <c r="U820" i="13" s="1"/>
  <c r="Q819" i="13"/>
  <c r="U819" i="13" s="1"/>
  <c r="Q818" i="13"/>
  <c r="U818" i="13" s="1"/>
  <c r="Q817" i="13"/>
  <c r="U817" i="13" s="1"/>
  <c r="Q816" i="13"/>
  <c r="U816" i="13" s="1"/>
  <c r="Q815" i="13"/>
  <c r="U815" i="13" s="1"/>
  <c r="Q814" i="13"/>
  <c r="U814" i="13" s="1"/>
  <c r="Q813" i="13"/>
  <c r="U813" i="13" s="1"/>
  <c r="Q811" i="13"/>
  <c r="U811" i="13" s="1"/>
  <c r="Q810" i="13"/>
  <c r="U810" i="13" s="1"/>
  <c r="Q809" i="13"/>
  <c r="U809" i="13" s="1"/>
  <c r="Q808" i="13"/>
  <c r="U808" i="13" s="1"/>
  <c r="Q807" i="13"/>
  <c r="U807" i="13" s="1"/>
  <c r="Q806" i="13"/>
  <c r="U806" i="13" s="1"/>
  <c r="Q805" i="13"/>
  <c r="U805" i="13" s="1"/>
  <c r="Q804" i="13"/>
  <c r="U804" i="13" s="1"/>
  <c r="Q803" i="13"/>
  <c r="U803" i="13" s="1"/>
  <c r="Q802" i="13"/>
  <c r="U802" i="13" s="1"/>
  <c r="Q801" i="13"/>
  <c r="U801" i="13" s="1"/>
  <c r="Q800" i="13"/>
  <c r="U800" i="13" s="1"/>
  <c r="Q799" i="13"/>
  <c r="U799" i="13" s="1"/>
  <c r="Q798" i="13"/>
  <c r="U798" i="13" s="1"/>
  <c r="Q797" i="13"/>
  <c r="U797" i="13" s="1"/>
  <c r="Q796" i="13"/>
  <c r="U796" i="13" s="1"/>
  <c r="Q795" i="13"/>
  <c r="U795" i="13" s="1"/>
  <c r="Q794" i="13"/>
  <c r="U794" i="13" s="1"/>
  <c r="Q793" i="13"/>
  <c r="U793" i="13" s="1"/>
  <c r="Q792" i="13"/>
  <c r="U792" i="13" s="1"/>
  <c r="Q791" i="13"/>
  <c r="U791" i="13" s="1"/>
  <c r="Q790" i="13"/>
  <c r="U790" i="13" s="1"/>
  <c r="Q789" i="13"/>
  <c r="U789" i="13" s="1"/>
  <c r="Q788" i="13"/>
  <c r="U788" i="13" s="1"/>
  <c r="Q787" i="13"/>
  <c r="U787" i="13" s="1"/>
  <c r="Q786" i="13"/>
  <c r="U786" i="13" s="1"/>
  <c r="Q785" i="13"/>
  <c r="U785" i="13" s="1"/>
  <c r="U784" i="13"/>
  <c r="Q784" i="13"/>
  <c r="Q783" i="13"/>
  <c r="U783" i="13" s="1"/>
  <c r="Q782" i="13"/>
  <c r="U782" i="13" s="1"/>
  <c r="Q781" i="13"/>
  <c r="U781" i="13" s="1"/>
  <c r="Q780" i="13"/>
  <c r="U780" i="13" s="1"/>
  <c r="Q779" i="13"/>
  <c r="U779" i="13" s="1"/>
  <c r="Q778" i="13"/>
  <c r="U778" i="13" s="1"/>
  <c r="Q777" i="13"/>
  <c r="U777" i="13" s="1"/>
  <c r="Q776" i="13"/>
  <c r="U776" i="13" s="1"/>
  <c r="Q775" i="13"/>
  <c r="U775" i="13" s="1"/>
  <c r="Q774" i="13"/>
  <c r="U774" i="13" s="1"/>
  <c r="Q773" i="13"/>
  <c r="U773" i="13" s="1"/>
  <c r="Q772" i="13"/>
  <c r="U772" i="13" s="1"/>
  <c r="Q771" i="13"/>
  <c r="U771" i="13" s="1"/>
  <c r="Q770" i="13"/>
  <c r="U770" i="13" s="1"/>
  <c r="Q769" i="13"/>
  <c r="U769" i="13" s="1"/>
  <c r="Q768" i="13"/>
  <c r="U768" i="13" s="1"/>
  <c r="Q767" i="13"/>
  <c r="U767" i="13" s="1"/>
  <c r="Q766" i="13"/>
  <c r="U766" i="13" s="1"/>
  <c r="Q765" i="13"/>
  <c r="U765" i="13" s="1"/>
  <c r="Q764" i="13"/>
  <c r="U764" i="13" s="1"/>
  <c r="Q763" i="13"/>
  <c r="U763" i="13" s="1"/>
  <c r="Q762" i="13"/>
  <c r="U762" i="13" s="1"/>
  <c r="Q761" i="13"/>
  <c r="U761" i="13" s="1"/>
  <c r="Q760" i="13"/>
  <c r="U760" i="13" s="1"/>
  <c r="Q759" i="13"/>
  <c r="U759" i="13" s="1"/>
  <c r="Q758" i="13"/>
  <c r="U758" i="13" s="1"/>
  <c r="Q757" i="13"/>
  <c r="U757" i="13" s="1"/>
  <c r="Q756" i="13"/>
  <c r="U756" i="13" s="1"/>
  <c r="Q755" i="13"/>
  <c r="U755" i="13" s="1"/>
  <c r="Q754" i="13"/>
  <c r="U754" i="13" s="1"/>
  <c r="Q753" i="13"/>
  <c r="U753" i="13" s="1"/>
  <c r="U752" i="13"/>
  <c r="Q752" i="13"/>
  <c r="Q751" i="13"/>
  <c r="U751" i="13" s="1"/>
  <c r="Q750" i="13"/>
  <c r="U750" i="13" s="1"/>
  <c r="Q749" i="13"/>
  <c r="U749" i="13" s="1"/>
  <c r="Q748" i="13"/>
  <c r="U748" i="13" s="1"/>
  <c r="Q747" i="13"/>
  <c r="U747" i="13" s="1"/>
  <c r="Q746" i="13"/>
  <c r="U746" i="13" s="1"/>
  <c r="Q745" i="13"/>
  <c r="U745" i="13" s="1"/>
  <c r="Q744" i="13"/>
  <c r="U744" i="13" s="1"/>
  <c r="Q743" i="13"/>
  <c r="U743" i="13" s="1"/>
  <c r="Q742" i="13"/>
  <c r="U742" i="13" s="1"/>
  <c r="Q741" i="13"/>
  <c r="U741" i="13" s="1"/>
  <c r="Q740" i="13"/>
  <c r="U740" i="13" s="1"/>
  <c r="Q739" i="13"/>
  <c r="U739" i="13" s="1"/>
  <c r="U738" i="13"/>
  <c r="Q737" i="13"/>
  <c r="U737" i="13" s="1"/>
  <c r="Q736" i="13"/>
  <c r="U736" i="13" s="1"/>
  <c r="Q735" i="13"/>
  <c r="U735" i="13" s="1"/>
  <c r="Q734" i="13"/>
  <c r="U734" i="13" s="1"/>
  <c r="Q733" i="13"/>
  <c r="U733" i="13" s="1"/>
  <c r="Q732" i="13"/>
  <c r="U732" i="13" s="1"/>
  <c r="Q731" i="13"/>
  <c r="U731" i="13" s="1"/>
  <c r="Q730" i="13"/>
  <c r="U730" i="13" s="1"/>
  <c r="Q729" i="13"/>
  <c r="U729" i="13" s="1"/>
  <c r="Q728" i="13"/>
  <c r="U728" i="13" s="1"/>
  <c r="Q727" i="13"/>
  <c r="U727" i="13" s="1"/>
  <c r="Q726" i="13"/>
  <c r="U726" i="13" s="1"/>
  <c r="Q725" i="13"/>
  <c r="U725" i="13" s="1"/>
  <c r="Q724" i="13"/>
  <c r="U724" i="13"/>
  <c r="Q723" i="13"/>
  <c r="U723" i="13" s="1"/>
  <c r="Q722" i="13"/>
  <c r="U722" i="13" s="1"/>
  <c r="Q721" i="13"/>
  <c r="U721" i="13" s="1"/>
  <c r="Q720" i="13"/>
  <c r="U720" i="13" s="1"/>
  <c r="Q719" i="13"/>
  <c r="U719" i="13" s="1"/>
  <c r="Q718" i="13"/>
  <c r="U718" i="13" s="1"/>
  <c r="Q717" i="13"/>
  <c r="U717" i="13" s="1"/>
  <c r="Q716" i="13"/>
  <c r="U716" i="13" s="1"/>
  <c r="Q715" i="13"/>
  <c r="U715" i="13" s="1"/>
  <c r="Q714" i="13"/>
  <c r="U714" i="13" s="1"/>
  <c r="Q713" i="13"/>
  <c r="U713" i="13" s="1"/>
  <c r="Q712" i="13"/>
  <c r="U712" i="13" s="1"/>
  <c r="Q711" i="13"/>
  <c r="U711" i="13" s="1"/>
  <c r="U710" i="13"/>
  <c r="Q709" i="13"/>
  <c r="U709" i="13" s="1"/>
  <c r="D708" i="13"/>
  <c r="Q708" i="13" s="1"/>
  <c r="U708" i="13" s="1"/>
  <c r="Q707" i="13"/>
  <c r="U707" i="13" s="1"/>
  <c r="D707" i="13"/>
  <c r="Q706" i="13"/>
  <c r="U706" i="13" s="1"/>
  <c r="D705" i="13"/>
  <c r="Q705" i="13" s="1"/>
  <c r="U705" i="13" s="1"/>
  <c r="Q704" i="13"/>
  <c r="U704" i="13" s="1"/>
  <c r="Q703" i="13"/>
  <c r="U703" i="13" s="1"/>
  <c r="Q702" i="13"/>
  <c r="U702" i="13" s="1"/>
  <c r="Q701" i="13"/>
  <c r="U701" i="13" s="1"/>
  <c r="Q700" i="13"/>
  <c r="U700" i="13" s="1"/>
  <c r="Q699" i="13"/>
  <c r="U699" i="13" s="1"/>
  <c r="Q698" i="13"/>
  <c r="U698" i="13" s="1"/>
  <c r="Q697" i="13"/>
  <c r="U697" i="13" s="1"/>
  <c r="Q696" i="13"/>
  <c r="U696" i="13" s="1"/>
  <c r="Q695" i="13"/>
  <c r="U695" i="13" s="1"/>
  <c r="Q694" i="13"/>
  <c r="U694" i="13" s="1"/>
  <c r="Q693" i="13"/>
  <c r="U693" i="13" s="1"/>
  <c r="Q692" i="13"/>
  <c r="U692" i="13" s="1"/>
  <c r="Q691" i="13"/>
  <c r="U691" i="13"/>
  <c r="Q690" i="13"/>
  <c r="U690" i="13" s="1"/>
  <c r="Q689" i="13"/>
  <c r="U689" i="13" s="1"/>
  <c r="Q688" i="13"/>
  <c r="U688" i="13" s="1"/>
  <c r="Q687" i="13"/>
  <c r="U687" i="13" s="1"/>
  <c r="Q686" i="13"/>
  <c r="U686" i="13" s="1"/>
  <c r="Q685" i="13"/>
  <c r="U685" i="13" s="1"/>
  <c r="Q684" i="13"/>
  <c r="U684" i="13" s="1"/>
  <c r="Q683" i="13"/>
  <c r="U683" i="13" s="1"/>
  <c r="Q682" i="13"/>
  <c r="U682" i="13" s="1"/>
  <c r="Q681" i="13"/>
  <c r="U681" i="13" s="1"/>
  <c r="Q680" i="13"/>
  <c r="U680" i="13" s="1"/>
  <c r="Q679" i="13"/>
  <c r="U679" i="13" s="1"/>
  <c r="Q678" i="13"/>
  <c r="U678" i="13" s="1"/>
  <c r="Q677" i="13"/>
  <c r="U677" i="13" s="1"/>
  <c r="Q676" i="13"/>
  <c r="U676" i="13" s="1"/>
  <c r="Q675" i="13"/>
  <c r="U675" i="13"/>
  <c r="Q674" i="13"/>
  <c r="U674" i="13" s="1"/>
  <c r="Q673" i="13"/>
  <c r="U673" i="13" s="1"/>
  <c r="Q672" i="13"/>
  <c r="U672" i="13" s="1"/>
  <c r="Q671" i="13"/>
  <c r="U671" i="13" s="1"/>
  <c r="Q670" i="13"/>
  <c r="U670" i="13" s="1"/>
  <c r="Q669" i="13"/>
  <c r="U669" i="13" s="1"/>
  <c r="Q668" i="13"/>
  <c r="U668" i="13" s="1"/>
  <c r="Q667" i="13"/>
  <c r="U667" i="13" s="1"/>
  <c r="Q666" i="13"/>
  <c r="U666" i="13" s="1"/>
  <c r="Q665" i="13"/>
  <c r="U665" i="13" s="1"/>
  <c r="Q664" i="13"/>
  <c r="U664" i="13" s="1"/>
  <c r="Q663" i="13"/>
  <c r="U663" i="13" s="1"/>
  <c r="Q662" i="13"/>
  <c r="U662" i="13" s="1"/>
  <c r="D661" i="13"/>
  <c r="Q661" i="13" s="1"/>
  <c r="U661" i="13" s="1"/>
  <c r="Q660" i="13"/>
  <c r="U660" i="13" s="1"/>
  <c r="D659" i="13"/>
  <c r="Q659" i="13" s="1"/>
  <c r="U659" i="13" s="1"/>
  <c r="D658" i="13"/>
  <c r="Q658" i="13" s="1"/>
  <c r="U658" i="13" s="1"/>
  <c r="D657" i="13"/>
  <c r="Q657" i="13" s="1"/>
  <c r="U657" i="13" s="1"/>
  <c r="U656" i="13"/>
  <c r="D655" i="13"/>
  <c r="Q655" i="13" s="1"/>
  <c r="U655" i="13" s="1"/>
  <c r="D654" i="13"/>
  <c r="Q654" i="13" s="1"/>
  <c r="U654" i="13" s="1"/>
  <c r="D653" i="13"/>
  <c r="Q653" i="13" s="1"/>
  <c r="U653" i="13" s="1"/>
  <c r="D652" i="13"/>
  <c r="Q652" i="13" s="1"/>
  <c r="U652" i="13" s="1"/>
  <c r="D651" i="13"/>
  <c r="Q651" i="13" s="1"/>
  <c r="U651" i="13" s="1"/>
  <c r="D650" i="13"/>
  <c r="Q650" i="13" s="1"/>
  <c r="U650" i="13" s="1"/>
  <c r="D649" i="13"/>
  <c r="Q649" i="13" s="1"/>
  <c r="U649" i="13" s="1"/>
  <c r="Q648" i="13"/>
  <c r="U648" i="13" s="1"/>
  <c r="O644" i="13"/>
  <c r="U644" i="13" s="1"/>
  <c r="O643" i="13"/>
  <c r="U643" i="13" s="1"/>
  <c r="O642" i="13"/>
  <c r="U642" i="13" s="1"/>
  <c r="O641" i="13"/>
  <c r="U641" i="13" s="1"/>
  <c r="O640" i="13"/>
  <c r="U640" i="13" s="1"/>
  <c r="O639" i="13"/>
  <c r="U639" i="13" s="1"/>
  <c r="O638" i="13"/>
  <c r="U638" i="13" s="1"/>
  <c r="O637" i="13"/>
  <c r="U637" i="13" s="1"/>
  <c r="O636" i="13"/>
  <c r="U636" i="13" s="1"/>
  <c r="O635" i="13"/>
  <c r="U635" i="13" s="1"/>
  <c r="O634" i="13"/>
  <c r="U634" i="13" s="1"/>
  <c r="U633" i="13"/>
  <c r="O632" i="13"/>
  <c r="U632" i="13" s="1"/>
  <c r="O631" i="13"/>
  <c r="U631" i="13" s="1"/>
  <c r="O630" i="13"/>
  <c r="U630" i="13" s="1"/>
  <c r="O629" i="13"/>
  <c r="U629" i="13" s="1"/>
  <c r="U628" i="13"/>
  <c r="O627" i="13"/>
  <c r="U627" i="13" s="1"/>
  <c r="O626" i="13"/>
  <c r="U626" i="13" s="1"/>
  <c r="O625" i="13"/>
  <c r="U625" i="13" s="1"/>
  <c r="O624" i="13"/>
  <c r="U624" i="13" s="1"/>
  <c r="O623" i="13"/>
  <c r="U623" i="13" s="1"/>
  <c r="O622" i="13"/>
  <c r="U622" i="13" s="1"/>
  <c r="U621" i="13"/>
  <c r="O620" i="13"/>
  <c r="U620" i="13" s="1"/>
  <c r="O619" i="13"/>
  <c r="U619" i="13" s="1"/>
  <c r="O618" i="13"/>
  <c r="U618" i="13" s="1"/>
  <c r="O617" i="13"/>
  <c r="U617" i="13" s="1"/>
  <c r="O616" i="13"/>
  <c r="U616" i="13" s="1"/>
  <c r="O615" i="13"/>
  <c r="U615" i="13" s="1"/>
  <c r="U614" i="13"/>
  <c r="U613" i="13"/>
  <c r="D612" i="13"/>
  <c r="O612" i="13" s="1"/>
  <c r="U612" i="13" s="1"/>
  <c r="D611" i="13"/>
  <c r="O611" i="13" s="1"/>
  <c r="U611" i="13" s="1"/>
  <c r="O610" i="13"/>
  <c r="U610" i="13" s="1"/>
  <c r="O609" i="13"/>
  <c r="U609" i="13" s="1"/>
  <c r="O608" i="13"/>
  <c r="U608" i="13" s="1"/>
  <c r="O607" i="13"/>
  <c r="U607" i="13" s="1"/>
  <c r="O606" i="13"/>
  <c r="U606" i="13" s="1"/>
  <c r="O605" i="13"/>
  <c r="U605" i="13" s="1"/>
  <c r="U604" i="13"/>
  <c r="O603" i="13"/>
  <c r="U603" i="13" s="1"/>
  <c r="O602" i="13"/>
  <c r="U602" i="13" s="1"/>
  <c r="O601" i="13"/>
  <c r="U601" i="13" s="1"/>
  <c r="U600" i="13"/>
  <c r="O599" i="13"/>
  <c r="U599" i="13" s="1"/>
  <c r="O598" i="13"/>
  <c r="U598" i="13" s="1"/>
  <c r="O597" i="13"/>
  <c r="U597" i="13" s="1"/>
  <c r="U596" i="13"/>
  <c r="O595" i="13"/>
  <c r="U595" i="13" s="1"/>
  <c r="O594" i="13"/>
  <c r="U594" i="13" s="1"/>
  <c r="O593" i="13"/>
  <c r="U593" i="13" s="1"/>
  <c r="U592" i="13"/>
  <c r="O591" i="13"/>
  <c r="U591" i="13" s="1"/>
  <c r="O590" i="13"/>
  <c r="U590" i="13" s="1"/>
  <c r="O589" i="13"/>
  <c r="U589" i="13" s="1"/>
  <c r="U588" i="13"/>
  <c r="O587" i="13"/>
  <c r="U587" i="13" s="1"/>
  <c r="O586" i="13"/>
  <c r="U586" i="13" s="1"/>
  <c r="O585" i="13"/>
  <c r="U585" i="13" s="1"/>
  <c r="U584" i="13"/>
  <c r="O583" i="13"/>
  <c r="U583" i="13" s="1"/>
  <c r="O582" i="13"/>
  <c r="U582" i="13" s="1"/>
  <c r="U581" i="13"/>
  <c r="O580" i="13"/>
  <c r="U580" i="13" s="1"/>
  <c r="O579" i="13"/>
  <c r="U579" i="13" s="1"/>
  <c r="U578" i="13"/>
  <c r="O577" i="13"/>
  <c r="U577" i="13" s="1"/>
  <c r="D576" i="13"/>
  <c r="O576" i="13" s="1"/>
  <c r="U576" i="13" s="1"/>
  <c r="U575" i="13"/>
  <c r="O574" i="13"/>
  <c r="U574" i="13" s="1"/>
  <c r="O573" i="13"/>
  <c r="U573" i="13" s="1"/>
  <c r="O572" i="13"/>
  <c r="U572" i="13" s="1"/>
  <c r="U571" i="13"/>
  <c r="U570" i="13"/>
  <c r="O569" i="13"/>
  <c r="U569" i="13" s="1"/>
  <c r="O568" i="13"/>
  <c r="U568" i="13" s="1"/>
  <c r="O567" i="13"/>
  <c r="U567" i="13" s="1"/>
  <c r="O566" i="13"/>
  <c r="U566" i="13" s="1"/>
  <c r="O565" i="13"/>
  <c r="U565" i="13" s="1"/>
  <c r="U564" i="13"/>
  <c r="O563" i="13"/>
  <c r="U563" i="13" s="1"/>
  <c r="O562" i="13"/>
  <c r="U562" i="13" s="1"/>
  <c r="U561" i="13"/>
  <c r="O560" i="13"/>
  <c r="U560" i="13" s="1"/>
  <c r="O559" i="13"/>
  <c r="U559" i="13" s="1"/>
  <c r="U558" i="13"/>
  <c r="O557" i="13"/>
  <c r="U557" i="13" s="1"/>
  <c r="D556" i="13"/>
  <c r="O556" i="13" s="1"/>
  <c r="U556" i="13" s="1"/>
  <c r="D555" i="13"/>
  <c r="O555" i="13" s="1"/>
  <c r="U555" i="13" s="1"/>
  <c r="U554" i="13"/>
  <c r="D553" i="13"/>
  <c r="O553" i="13" s="1"/>
  <c r="U553" i="13" s="1"/>
  <c r="O552" i="13"/>
  <c r="U552" i="13" s="1"/>
  <c r="D551" i="13"/>
  <c r="O551" i="13" s="1"/>
  <c r="U551" i="13" s="1"/>
  <c r="O550" i="13"/>
  <c r="U550" i="13" s="1"/>
  <c r="O549" i="13"/>
  <c r="U549" i="13" s="1"/>
  <c r="U548" i="13"/>
  <c r="U547" i="13"/>
  <c r="O546" i="13"/>
  <c r="U546" i="13" s="1"/>
  <c r="D545" i="13"/>
  <c r="O545" i="13" s="1"/>
  <c r="U545" i="13" s="1"/>
  <c r="D544" i="13"/>
  <c r="O544" i="13" s="1"/>
  <c r="U544" i="13" s="1"/>
  <c r="O543" i="13"/>
  <c r="U543" i="13" s="1"/>
  <c r="D542" i="13"/>
  <c r="O542" i="13" s="1"/>
  <c r="U542" i="13" s="1"/>
  <c r="O541" i="13"/>
  <c r="U541" i="13" s="1"/>
  <c r="O540" i="13"/>
  <c r="U540" i="13"/>
  <c r="O539" i="13"/>
  <c r="U539" i="13" s="1"/>
  <c r="O538" i="13"/>
  <c r="U538" i="13" s="1"/>
  <c r="O537" i="13"/>
  <c r="U537" i="13"/>
  <c r="O536" i="13"/>
  <c r="U536" i="13" s="1"/>
  <c r="U535" i="13"/>
  <c r="O534" i="13"/>
  <c r="U534" i="13" s="1"/>
  <c r="D533" i="13"/>
  <c r="O533" i="13" s="1"/>
  <c r="U533" i="13" s="1"/>
  <c r="D532" i="13"/>
  <c r="O532" i="13" s="1"/>
  <c r="U532" i="13" s="1"/>
  <c r="O531" i="13"/>
  <c r="U531" i="13" s="1"/>
  <c r="D530" i="13"/>
  <c r="O530" i="13" s="1"/>
  <c r="U530" i="13" s="1"/>
  <c r="O529" i="13"/>
  <c r="U529" i="13" s="1"/>
  <c r="O528" i="13"/>
  <c r="U528" i="13" s="1"/>
  <c r="O527" i="13"/>
  <c r="U527" i="13" s="1"/>
  <c r="O526" i="13"/>
  <c r="U526" i="13" s="1"/>
  <c r="O525" i="13"/>
  <c r="U525" i="13" s="1"/>
  <c r="O524" i="13"/>
  <c r="U524" i="13" s="1"/>
  <c r="U523" i="13"/>
  <c r="O522" i="13"/>
  <c r="U522" i="13" s="1"/>
  <c r="D521" i="13"/>
  <c r="O521" i="13" s="1"/>
  <c r="U521" i="13" s="1"/>
  <c r="D520" i="13"/>
  <c r="O520" i="13" s="1"/>
  <c r="U520" i="13" s="1"/>
  <c r="O519" i="13"/>
  <c r="U519" i="13" s="1"/>
  <c r="D518" i="13"/>
  <c r="O518" i="13" s="1"/>
  <c r="U518" i="13" s="1"/>
  <c r="O517" i="13"/>
  <c r="U517" i="13" s="1"/>
  <c r="O516" i="13"/>
  <c r="U516" i="13" s="1"/>
  <c r="O515" i="13"/>
  <c r="U515" i="13" s="1"/>
  <c r="O514" i="13"/>
  <c r="U514" i="13"/>
  <c r="O513" i="13"/>
  <c r="U513" i="13" s="1"/>
  <c r="O512" i="13"/>
  <c r="U512" i="13" s="1"/>
  <c r="U511" i="13"/>
  <c r="O510" i="13"/>
  <c r="U510" i="13" s="1"/>
  <c r="D509" i="13"/>
  <c r="O509" i="13" s="1"/>
  <c r="U509" i="13" s="1"/>
  <c r="D508" i="13"/>
  <c r="O508" i="13" s="1"/>
  <c r="U508" i="13" s="1"/>
  <c r="O507" i="13"/>
  <c r="U507" i="13" s="1"/>
  <c r="D506" i="13"/>
  <c r="O506" i="13" s="1"/>
  <c r="U506" i="13" s="1"/>
  <c r="O505" i="13"/>
  <c r="U505" i="13" s="1"/>
  <c r="O504" i="13"/>
  <c r="U504" i="13"/>
  <c r="O503" i="13"/>
  <c r="U503" i="13" s="1"/>
  <c r="O502" i="13"/>
  <c r="U502" i="13" s="1"/>
  <c r="O501" i="13"/>
  <c r="U501" i="13" s="1"/>
  <c r="O500" i="13"/>
  <c r="U500" i="13" s="1"/>
  <c r="U499" i="13"/>
  <c r="O498" i="13"/>
  <c r="U498" i="13" s="1"/>
  <c r="D497" i="13"/>
  <c r="O497" i="13" s="1"/>
  <c r="U497" i="13" s="1"/>
  <c r="D496" i="13"/>
  <c r="O496" i="13" s="1"/>
  <c r="U496" i="13" s="1"/>
  <c r="O495" i="13"/>
  <c r="U495" i="13" s="1"/>
  <c r="D494" i="13"/>
  <c r="O494" i="13" s="1"/>
  <c r="U494" i="13" s="1"/>
  <c r="O493" i="13"/>
  <c r="U493" i="13" s="1"/>
  <c r="O492" i="13"/>
  <c r="U492" i="13" s="1"/>
  <c r="O491" i="13"/>
  <c r="U491" i="13" s="1"/>
  <c r="O490" i="13"/>
  <c r="U490" i="13" s="1"/>
  <c r="O489" i="13"/>
  <c r="U489" i="13" s="1"/>
  <c r="O488" i="13"/>
  <c r="U488" i="13" s="1"/>
  <c r="U487" i="13"/>
  <c r="O486" i="13"/>
  <c r="U486" i="13" s="1"/>
  <c r="D485" i="13"/>
  <c r="O485" i="13" s="1"/>
  <c r="U485" i="13" s="1"/>
  <c r="D484" i="13"/>
  <c r="O484" i="13" s="1"/>
  <c r="U484" i="13" s="1"/>
  <c r="O483" i="13"/>
  <c r="U483" i="13" s="1"/>
  <c r="D482" i="13"/>
  <c r="O482" i="13" s="1"/>
  <c r="U482" i="13" s="1"/>
  <c r="O481" i="13"/>
  <c r="U481" i="13" s="1"/>
  <c r="O480" i="13"/>
  <c r="U480" i="13" s="1"/>
  <c r="O479" i="13"/>
  <c r="U479" i="13" s="1"/>
  <c r="O478" i="13"/>
  <c r="U478" i="13" s="1"/>
  <c r="O477" i="13"/>
  <c r="U477" i="13" s="1"/>
  <c r="O476" i="13"/>
  <c r="U476" i="13" s="1"/>
  <c r="U475" i="13"/>
  <c r="O474" i="13"/>
  <c r="U474" i="13" s="1"/>
  <c r="D473" i="13"/>
  <c r="O473" i="13" s="1"/>
  <c r="U473" i="13" s="1"/>
  <c r="D472" i="13"/>
  <c r="O472" i="13" s="1"/>
  <c r="U472" i="13" s="1"/>
  <c r="O471" i="13"/>
  <c r="U471" i="13" s="1"/>
  <c r="D470" i="13"/>
  <c r="O470" i="13" s="1"/>
  <c r="U470" i="13" s="1"/>
  <c r="O469" i="13"/>
  <c r="U469" i="13" s="1"/>
  <c r="O468" i="13"/>
  <c r="U468" i="13" s="1"/>
  <c r="O467" i="13"/>
  <c r="U467" i="13" s="1"/>
  <c r="O466" i="13"/>
  <c r="U466" i="13" s="1"/>
  <c r="O465" i="13"/>
  <c r="U465" i="13" s="1"/>
  <c r="O464" i="13"/>
  <c r="U464" i="13"/>
  <c r="U463" i="13"/>
  <c r="D462" i="13"/>
  <c r="O462" i="13" s="1"/>
  <c r="U462" i="13" s="1"/>
  <c r="O461" i="13"/>
  <c r="U461" i="13"/>
  <c r="U460" i="13"/>
  <c r="U459" i="13"/>
  <c r="D458" i="13"/>
  <c r="O458" i="13" s="1"/>
  <c r="U458" i="13" s="1"/>
  <c r="O457" i="13"/>
  <c r="U457" i="13" s="1"/>
  <c r="T456" i="13"/>
  <c r="N456" i="13"/>
  <c r="O456" i="13" s="1"/>
  <c r="U456" i="13" s="1"/>
  <c r="O455" i="13"/>
  <c r="U455" i="13" s="1"/>
  <c r="U454" i="13"/>
  <c r="O453" i="13"/>
  <c r="U453" i="13" s="1"/>
  <c r="D452" i="13"/>
  <c r="O452" i="13" s="1"/>
  <c r="U452" i="13" s="1"/>
  <c r="D451" i="13"/>
  <c r="O451" i="13" s="1"/>
  <c r="U451" i="13" s="1"/>
  <c r="D450" i="13"/>
  <c r="O450" i="13" s="1"/>
  <c r="U450" i="13" s="1"/>
  <c r="O449" i="13"/>
  <c r="U449" i="13" s="1"/>
  <c r="O448" i="13"/>
  <c r="U448" i="13" s="1"/>
  <c r="O447" i="13"/>
  <c r="U447" i="13" s="1"/>
  <c r="O446" i="13"/>
  <c r="U446" i="13" s="1"/>
  <c r="U445" i="13"/>
  <c r="D444" i="13"/>
  <c r="O444" i="13" s="1"/>
  <c r="U444" i="13" s="1"/>
  <c r="U443" i="13"/>
  <c r="O442" i="13"/>
  <c r="U442" i="13" s="1"/>
  <c r="D441" i="13"/>
  <c r="O441" i="13" s="1"/>
  <c r="U441" i="13" s="1"/>
  <c r="O440" i="13"/>
  <c r="U440" i="13" s="1"/>
  <c r="U439" i="13"/>
  <c r="O438" i="13"/>
  <c r="U438" i="13" s="1"/>
  <c r="O437" i="13"/>
  <c r="U437" i="13" s="1"/>
  <c r="O436" i="13"/>
  <c r="U436" i="13" s="1"/>
  <c r="D435" i="13"/>
  <c r="O435" i="13" s="1"/>
  <c r="U435" i="13" s="1"/>
  <c r="D434" i="13"/>
  <c r="O434" i="13" s="1"/>
  <c r="U434" i="13" s="1"/>
  <c r="U433" i="13"/>
  <c r="O432" i="13"/>
  <c r="U432" i="13" s="1"/>
  <c r="O431" i="13"/>
  <c r="U431" i="13" s="1"/>
  <c r="O430" i="13"/>
  <c r="U430" i="13" s="1"/>
  <c r="D429" i="13"/>
  <c r="O429" i="13" s="1"/>
  <c r="U429" i="13" s="1"/>
  <c r="U428" i="13"/>
  <c r="O427" i="13"/>
  <c r="U427" i="13" s="1"/>
  <c r="O426" i="13"/>
  <c r="U426" i="13" s="1"/>
  <c r="O425" i="13"/>
  <c r="U425" i="13" s="1"/>
  <c r="O424" i="13"/>
  <c r="U424" i="13" s="1"/>
  <c r="O423" i="13"/>
  <c r="U423" i="13" s="1"/>
  <c r="D422" i="13"/>
  <c r="O422" i="13" s="1"/>
  <c r="U422" i="13" s="1"/>
  <c r="D421" i="13"/>
  <c r="O421" i="13" s="1"/>
  <c r="U421" i="13" s="1"/>
  <c r="U420" i="13"/>
  <c r="O419" i="13"/>
  <c r="U419" i="13" s="1"/>
  <c r="O418" i="13"/>
  <c r="U418" i="13" s="1"/>
  <c r="O417" i="13"/>
  <c r="U417" i="13" s="1"/>
  <c r="D417" i="13"/>
  <c r="D416" i="13"/>
  <c r="O416" i="13" s="1"/>
  <c r="U416" i="13" s="1"/>
  <c r="U415" i="13"/>
  <c r="D414" i="13"/>
  <c r="O414" i="13" s="1"/>
  <c r="U414" i="13" s="1"/>
  <c r="O413" i="13"/>
  <c r="U413" i="13"/>
  <c r="D412" i="13"/>
  <c r="O412" i="13" s="1"/>
  <c r="U412" i="13" s="1"/>
  <c r="D411" i="13"/>
  <c r="O411" i="13" s="1"/>
  <c r="U411" i="13" s="1"/>
  <c r="U410" i="13"/>
  <c r="O409" i="13"/>
  <c r="U409" i="13" s="1"/>
  <c r="D408" i="13"/>
  <c r="O408" i="13" s="1"/>
  <c r="U408" i="13" s="1"/>
  <c r="D407" i="13"/>
  <c r="O407" i="13" s="1"/>
  <c r="U407" i="13" s="1"/>
  <c r="U406" i="13"/>
  <c r="O405" i="13"/>
  <c r="U405" i="13" s="1"/>
  <c r="D404" i="13"/>
  <c r="O404" i="13" s="1"/>
  <c r="U404" i="13" s="1"/>
  <c r="D403" i="13"/>
  <c r="O403" i="13" s="1"/>
  <c r="U403" i="13" s="1"/>
  <c r="O402" i="13"/>
  <c r="U402" i="13" s="1"/>
  <c r="O401" i="13"/>
  <c r="U401" i="13" s="1"/>
  <c r="O400" i="13"/>
  <c r="U400" i="13" s="1"/>
  <c r="D399" i="13"/>
  <c r="O399" i="13" s="1"/>
  <c r="U399" i="13" s="1"/>
  <c r="D398" i="13"/>
  <c r="O398" i="13" s="1"/>
  <c r="U398" i="13" s="1"/>
  <c r="U397" i="13"/>
  <c r="U396" i="13"/>
  <c r="O395" i="13"/>
  <c r="U395" i="13" s="1"/>
  <c r="O394" i="13"/>
  <c r="U394" i="13" s="1"/>
  <c r="U393" i="13"/>
  <c r="O392" i="13"/>
  <c r="U392" i="13" s="1"/>
  <c r="O391" i="13"/>
  <c r="U391" i="13" s="1"/>
  <c r="U390" i="13"/>
  <c r="O389" i="13"/>
  <c r="U389" i="13" s="1"/>
  <c r="O388" i="13"/>
  <c r="U388" i="13" s="1"/>
  <c r="U387" i="13"/>
  <c r="O386" i="13"/>
  <c r="U386" i="13" s="1"/>
  <c r="D385" i="13"/>
  <c r="O385" i="13" s="1"/>
  <c r="U385" i="13" s="1"/>
  <c r="O384" i="13"/>
  <c r="U384" i="13" s="1"/>
  <c r="O383" i="13"/>
  <c r="U383" i="13" s="1"/>
  <c r="U382" i="13"/>
  <c r="O381" i="13"/>
  <c r="U381" i="13" s="1"/>
  <c r="D380" i="13"/>
  <c r="O380" i="13"/>
  <c r="U380" i="13" s="1"/>
  <c r="O379" i="13"/>
  <c r="U379" i="13" s="1"/>
  <c r="O378" i="13"/>
  <c r="U378" i="13" s="1"/>
  <c r="U377" i="13"/>
  <c r="O376" i="13"/>
  <c r="U376" i="13" s="1"/>
  <c r="D375" i="13"/>
  <c r="O375" i="13" s="1"/>
  <c r="U375" i="13" s="1"/>
  <c r="O374" i="13"/>
  <c r="U374" i="13" s="1"/>
  <c r="O373" i="13"/>
  <c r="U373" i="13" s="1"/>
  <c r="U372" i="13"/>
  <c r="O371" i="13"/>
  <c r="U371" i="13" s="1"/>
  <c r="D370" i="13"/>
  <c r="O370" i="13" s="1"/>
  <c r="U370" i="13" s="1"/>
  <c r="O369" i="13"/>
  <c r="U369" i="13" s="1"/>
  <c r="O368" i="13"/>
  <c r="U368" i="13" s="1"/>
  <c r="U367" i="13"/>
  <c r="O366" i="13"/>
  <c r="U366" i="13" s="1"/>
  <c r="O365" i="13"/>
  <c r="U365" i="13" s="1"/>
  <c r="D364" i="13"/>
  <c r="O364" i="13" s="1"/>
  <c r="U364" i="13" s="1"/>
  <c r="O363" i="13"/>
  <c r="U363" i="13" s="1"/>
  <c r="O362" i="13"/>
  <c r="U362" i="13" s="1"/>
  <c r="U361" i="13"/>
  <c r="O360" i="13"/>
  <c r="U360" i="13" s="1"/>
  <c r="O359" i="13"/>
  <c r="U359" i="13" s="1"/>
  <c r="D358" i="13"/>
  <c r="O358" i="13" s="1"/>
  <c r="U358" i="13" s="1"/>
  <c r="O357" i="13"/>
  <c r="U357" i="13" s="1"/>
  <c r="O356" i="13"/>
  <c r="U356" i="13" s="1"/>
  <c r="U355" i="13"/>
  <c r="U354" i="13"/>
  <c r="O353" i="13"/>
  <c r="U353" i="13" s="1"/>
  <c r="U352" i="13"/>
  <c r="O351" i="13"/>
  <c r="U351" i="13" s="1"/>
  <c r="D350" i="13"/>
  <c r="O350" i="13" s="1"/>
  <c r="U350" i="13" s="1"/>
  <c r="O349" i="13"/>
  <c r="U349" i="13" s="1"/>
  <c r="O348" i="13"/>
  <c r="U348" i="13" s="1"/>
  <c r="U347" i="13"/>
  <c r="O346" i="13"/>
  <c r="U346" i="13" s="1"/>
  <c r="D345" i="13"/>
  <c r="O345" i="13" s="1"/>
  <c r="U345" i="13" s="1"/>
  <c r="O344" i="13"/>
  <c r="U344" i="13" s="1"/>
  <c r="D343" i="13"/>
  <c r="O343" i="13" s="1"/>
  <c r="U343" i="13" s="1"/>
  <c r="O342" i="13"/>
  <c r="U342" i="13" s="1"/>
  <c r="O341" i="13"/>
  <c r="U341" i="13" s="1"/>
  <c r="U340" i="13"/>
  <c r="O339" i="13"/>
  <c r="U339" i="13" s="1"/>
  <c r="D338" i="13"/>
  <c r="O338" i="13" s="1"/>
  <c r="U338" i="13" s="1"/>
  <c r="O337" i="13"/>
  <c r="U337" i="13" s="1"/>
  <c r="O336" i="13"/>
  <c r="U336" i="13" s="1"/>
  <c r="U335" i="13"/>
  <c r="O334" i="13"/>
  <c r="U334" i="13" s="1"/>
  <c r="D333" i="13"/>
  <c r="O333" i="13" s="1"/>
  <c r="U333" i="13" s="1"/>
  <c r="O332" i="13"/>
  <c r="U332" i="13" s="1"/>
  <c r="O331" i="13"/>
  <c r="U331" i="13" s="1"/>
  <c r="U330" i="13"/>
  <c r="O329" i="13"/>
  <c r="U329" i="13" s="1"/>
  <c r="D328" i="13"/>
  <c r="O328" i="13" s="1"/>
  <c r="U328" i="13" s="1"/>
  <c r="O327" i="13"/>
  <c r="U327" i="13" s="1"/>
  <c r="O326" i="13"/>
  <c r="U326" i="13" s="1"/>
  <c r="U325" i="13"/>
  <c r="O324" i="13"/>
  <c r="U324" i="13" s="1"/>
  <c r="D323" i="13"/>
  <c r="O323" i="13" s="1"/>
  <c r="U323" i="13" s="1"/>
  <c r="O322" i="13"/>
  <c r="U322" i="13" s="1"/>
  <c r="O321" i="13"/>
  <c r="U321" i="13" s="1"/>
  <c r="U320" i="13"/>
  <c r="O319" i="13"/>
  <c r="U319" i="13" s="1"/>
  <c r="D318" i="13"/>
  <c r="O318" i="13" s="1"/>
  <c r="U318" i="13" s="1"/>
  <c r="O317" i="13"/>
  <c r="U317" i="13" s="1"/>
  <c r="O316" i="13"/>
  <c r="U316" i="13" s="1"/>
  <c r="U315" i="13"/>
  <c r="O314" i="13"/>
  <c r="U314" i="13" s="1"/>
  <c r="D313" i="13"/>
  <c r="O313" i="13" s="1"/>
  <c r="U313" i="13" s="1"/>
  <c r="O312" i="13"/>
  <c r="U312" i="13" s="1"/>
  <c r="O311" i="13"/>
  <c r="U311" i="13" s="1"/>
  <c r="U310" i="13"/>
  <c r="O309" i="13"/>
  <c r="U309" i="13" s="1"/>
  <c r="O308" i="13"/>
  <c r="U308" i="13" s="1"/>
  <c r="O307" i="13"/>
  <c r="U307" i="13" s="1"/>
  <c r="D306" i="13"/>
  <c r="O306" i="13" s="1"/>
  <c r="U306" i="13" s="1"/>
  <c r="O305" i="13"/>
  <c r="U305" i="13" s="1"/>
  <c r="U304" i="13"/>
  <c r="O303" i="13"/>
  <c r="U303" i="13" s="1"/>
  <c r="O302" i="13"/>
  <c r="U302" i="13" s="1"/>
  <c r="O301" i="13"/>
  <c r="U301" i="13" s="1"/>
  <c r="D300" i="13"/>
  <c r="O300" i="13" s="1"/>
  <c r="U300" i="13" s="1"/>
  <c r="O299" i="13"/>
  <c r="U299" i="13" s="1"/>
  <c r="U298" i="13"/>
  <c r="O297" i="13"/>
  <c r="U297" i="13" s="1"/>
  <c r="O296" i="13"/>
  <c r="U296" i="13" s="1"/>
  <c r="O295" i="13"/>
  <c r="U295" i="13" s="1"/>
  <c r="D294" i="13"/>
  <c r="O294" i="13" s="1"/>
  <c r="U294" i="13" s="1"/>
  <c r="O293" i="13"/>
  <c r="U293" i="13" s="1"/>
  <c r="U292" i="13"/>
  <c r="O291" i="13"/>
  <c r="U291" i="13" s="1"/>
  <c r="O290" i="13"/>
  <c r="U290" i="13" s="1"/>
  <c r="O289" i="13"/>
  <c r="U289" i="13" s="1"/>
  <c r="D288" i="13"/>
  <c r="O288" i="13" s="1"/>
  <c r="U288" i="13" s="1"/>
  <c r="O287" i="13"/>
  <c r="U287" i="13" s="1"/>
  <c r="U286" i="13"/>
  <c r="O285" i="13"/>
  <c r="U285" i="13" s="1"/>
  <c r="O284" i="13"/>
  <c r="U284" i="13" s="1"/>
  <c r="O283" i="13"/>
  <c r="U283" i="13" s="1"/>
  <c r="D282" i="13"/>
  <c r="O282" i="13" s="1"/>
  <c r="U282" i="13" s="1"/>
  <c r="O281" i="13"/>
  <c r="U281" i="13" s="1"/>
  <c r="U280" i="13"/>
  <c r="O279" i="13"/>
  <c r="U279" i="13" s="1"/>
  <c r="O278" i="13"/>
  <c r="U278" i="13" s="1"/>
  <c r="O277" i="13"/>
  <c r="U277" i="13" s="1"/>
  <c r="D276" i="13"/>
  <c r="O276" i="13" s="1"/>
  <c r="U276" i="13" s="1"/>
  <c r="O275" i="13"/>
  <c r="U275" i="13" s="1"/>
  <c r="U274" i="13"/>
  <c r="U273" i="13"/>
  <c r="O272" i="13"/>
  <c r="U272" i="13" s="1"/>
  <c r="O271" i="13"/>
  <c r="U271" i="13" s="1"/>
  <c r="U270" i="13"/>
  <c r="O269" i="13"/>
  <c r="U269" i="13" s="1"/>
  <c r="U268" i="13"/>
  <c r="O267" i="13"/>
  <c r="U267" i="13" s="1"/>
  <c r="U266" i="13"/>
  <c r="O265" i="13"/>
  <c r="U265" i="13" s="1"/>
  <c r="U264" i="13"/>
  <c r="O263" i="13"/>
  <c r="U263" i="13" s="1"/>
  <c r="O262" i="13"/>
  <c r="U262" i="13" s="1"/>
  <c r="U261" i="13"/>
  <c r="O260" i="13"/>
  <c r="U260" i="13" s="1"/>
  <c r="O259" i="13"/>
  <c r="U259" i="13" s="1"/>
  <c r="U258" i="13"/>
  <c r="D257" i="13"/>
  <c r="O257" i="13" s="1"/>
  <c r="U257" i="13" s="1"/>
  <c r="D256" i="13"/>
  <c r="O256" i="13" s="1"/>
  <c r="U256" i="13" s="1"/>
  <c r="O255" i="13"/>
  <c r="U255" i="13" s="1"/>
  <c r="O254" i="13"/>
  <c r="U254" i="13" s="1"/>
  <c r="O253" i="13"/>
  <c r="U253" i="13" s="1"/>
  <c r="O252" i="13"/>
  <c r="U252" i="13" s="1"/>
  <c r="O251" i="13"/>
  <c r="U251" i="13" s="1"/>
  <c r="U250" i="13"/>
  <c r="D249" i="13"/>
  <c r="O249" i="13" s="1"/>
  <c r="U249" i="13" s="1"/>
  <c r="D248" i="13"/>
  <c r="O248" i="13" s="1"/>
  <c r="U248" i="13" s="1"/>
  <c r="O247" i="13"/>
  <c r="U247" i="13" s="1"/>
  <c r="O246" i="13"/>
  <c r="U246" i="13" s="1"/>
  <c r="O245" i="13"/>
  <c r="U245" i="13" s="1"/>
  <c r="O244" i="13"/>
  <c r="U244" i="13" s="1"/>
  <c r="O243" i="13"/>
  <c r="U243" i="13" s="1"/>
  <c r="U242" i="13"/>
  <c r="O241" i="13"/>
  <c r="U241" i="13" s="1"/>
  <c r="O240" i="13"/>
  <c r="U240" i="13" s="1"/>
  <c r="O239" i="13"/>
  <c r="U239" i="13" s="1"/>
  <c r="O238" i="13"/>
  <c r="U238" i="13" s="1"/>
  <c r="O237" i="13"/>
  <c r="U237" i="13" s="1"/>
  <c r="U236" i="13"/>
  <c r="O235" i="13"/>
  <c r="U235" i="13" s="1"/>
  <c r="O234" i="13"/>
  <c r="U234" i="13" s="1"/>
  <c r="O233" i="13"/>
  <c r="U233" i="13" s="1"/>
  <c r="O232" i="13"/>
  <c r="U232" i="13" s="1"/>
  <c r="U231" i="13"/>
  <c r="O231" i="13"/>
  <c r="U230" i="13"/>
  <c r="D229" i="13"/>
  <c r="O229" i="13" s="1"/>
  <c r="U229" i="13" s="1"/>
  <c r="O228" i="13"/>
  <c r="U228" i="13" s="1"/>
  <c r="O227" i="13"/>
  <c r="U227" i="13" s="1"/>
  <c r="O226" i="13"/>
  <c r="U226" i="13" s="1"/>
  <c r="O225" i="13"/>
  <c r="U225" i="13" s="1"/>
  <c r="O224" i="13"/>
  <c r="U224" i="13" s="1"/>
  <c r="U223" i="13"/>
  <c r="O222" i="13"/>
  <c r="U222" i="13" s="1"/>
  <c r="O221" i="13"/>
  <c r="U221" i="13" s="1"/>
  <c r="D220" i="13"/>
  <c r="O220" i="13" s="1"/>
  <c r="U220" i="13" s="1"/>
  <c r="D219" i="13"/>
  <c r="O219" i="13" s="1"/>
  <c r="U219" i="13" s="1"/>
  <c r="U218" i="13"/>
  <c r="O217" i="13"/>
  <c r="U217" i="13" s="1"/>
  <c r="O216" i="13"/>
  <c r="U216" i="13" s="1"/>
  <c r="U215" i="13"/>
  <c r="O214" i="13"/>
  <c r="U214" i="13" s="1"/>
  <c r="D213" i="13"/>
  <c r="O213" i="13" s="1"/>
  <c r="U213" i="13" s="1"/>
  <c r="D212" i="13"/>
  <c r="O212" i="13" s="1"/>
  <c r="U212" i="13" s="1"/>
  <c r="O211" i="13"/>
  <c r="U211" i="13" s="1"/>
  <c r="D210" i="13"/>
  <c r="O210" i="13" s="1"/>
  <c r="U210" i="13" s="1"/>
  <c r="O209" i="13"/>
  <c r="U209" i="13" s="1"/>
  <c r="O208" i="13"/>
  <c r="U208" i="13" s="1"/>
  <c r="O207" i="13"/>
  <c r="U207" i="13" s="1"/>
  <c r="O206" i="13"/>
  <c r="U206" i="13" s="1"/>
  <c r="O205" i="13"/>
  <c r="U205" i="13" s="1"/>
  <c r="O204" i="13"/>
  <c r="U204" i="13" s="1"/>
  <c r="O203" i="13"/>
  <c r="U203" i="13" s="1"/>
  <c r="O202" i="13"/>
  <c r="U202" i="13" s="1"/>
  <c r="O201" i="13"/>
  <c r="U201" i="13" s="1"/>
  <c r="O200" i="13"/>
  <c r="U200" i="13" s="1"/>
  <c r="O199" i="13"/>
  <c r="U199" i="13" s="1"/>
  <c r="O198" i="13"/>
  <c r="U198" i="13" s="1"/>
  <c r="O197" i="13"/>
  <c r="U197" i="13" s="1"/>
  <c r="O196" i="13"/>
  <c r="U196" i="13" s="1"/>
  <c r="O195" i="13"/>
  <c r="U195" i="13" s="1"/>
  <c r="O194" i="13"/>
  <c r="U194" i="13" s="1"/>
  <c r="O193" i="13"/>
  <c r="U193" i="13" s="1"/>
  <c r="O192" i="13"/>
  <c r="U192" i="13" s="1"/>
  <c r="O191" i="13"/>
  <c r="U191" i="13" s="1"/>
  <c r="O190" i="13"/>
  <c r="U190" i="13" s="1"/>
  <c r="O189" i="13"/>
  <c r="U189" i="13" s="1"/>
  <c r="O188" i="13"/>
  <c r="U188" i="13" s="1"/>
  <c r="O187" i="13"/>
  <c r="U187" i="13" s="1"/>
  <c r="O186" i="13"/>
  <c r="U186" i="13" s="1"/>
  <c r="O185" i="13"/>
  <c r="U185" i="13" s="1"/>
  <c r="O184" i="13"/>
  <c r="U184" i="13" s="1"/>
  <c r="O183" i="13"/>
  <c r="U183" i="13" s="1"/>
  <c r="U182" i="13"/>
  <c r="U181" i="13"/>
  <c r="O180" i="13"/>
  <c r="U180" i="13" s="1"/>
  <c r="D179" i="13"/>
  <c r="O179" i="13" s="1"/>
  <c r="U179" i="13" s="1"/>
  <c r="D178" i="13"/>
  <c r="O178" i="13" s="1"/>
  <c r="U178" i="13" s="1"/>
  <c r="O177" i="13"/>
  <c r="U177" i="13" s="1"/>
  <c r="D176" i="13"/>
  <c r="O176" i="13" s="1"/>
  <c r="U176" i="13" s="1"/>
  <c r="U175" i="13"/>
  <c r="D174" i="13"/>
  <c r="O174" i="13" s="1"/>
  <c r="U174" i="13" s="1"/>
  <c r="D173" i="13"/>
  <c r="O173" i="13" s="1"/>
  <c r="U173" i="13" s="1"/>
  <c r="D172" i="13"/>
  <c r="O172" i="13" s="1"/>
  <c r="U172" i="13" s="1"/>
  <c r="D171" i="13"/>
  <c r="O171" i="13" s="1"/>
  <c r="U171" i="13" s="1"/>
  <c r="O170" i="13"/>
  <c r="U170" i="13" s="1"/>
  <c r="O169" i="13"/>
  <c r="U169" i="13" s="1"/>
  <c r="O168" i="13"/>
  <c r="U168" i="13" s="1"/>
  <c r="O167" i="13"/>
  <c r="U167" i="13" s="1"/>
  <c r="U166" i="13"/>
  <c r="O165" i="13"/>
  <c r="U165" i="13" s="1"/>
  <c r="D164" i="13"/>
  <c r="O164" i="13" s="1"/>
  <c r="U164" i="13" s="1"/>
  <c r="O163" i="13"/>
  <c r="U163" i="13" s="1"/>
  <c r="O162" i="13"/>
  <c r="U162" i="13" s="1"/>
  <c r="D161" i="13"/>
  <c r="O161" i="13" s="1"/>
  <c r="U161" i="13" s="1"/>
  <c r="U160" i="13"/>
  <c r="O159" i="13"/>
  <c r="U159" i="13" s="1"/>
  <c r="D158" i="13"/>
  <c r="O158" i="13" s="1"/>
  <c r="U158" i="13" s="1"/>
  <c r="O157" i="13"/>
  <c r="U157" i="13" s="1"/>
  <c r="O156" i="13"/>
  <c r="U156" i="13" s="1"/>
  <c r="D155" i="13"/>
  <c r="O155" i="13" s="1"/>
  <c r="U155" i="13" s="1"/>
  <c r="U154" i="13"/>
  <c r="O153" i="13"/>
  <c r="U153" i="13" s="1"/>
  <c r="D152" i="13"/>
  <c r="O152" i="13" s="1"/>
  <c r="U152" i="13" s="1"/>
  <c r="O151" i="13"/>
  <c r="U151" i="13" s="1"/>
  <c r="O150" i="13"/>
  <c r="U150" i="13" s="1"/>
  <c r="D149" i="13"/>
  <c r="O149" i="13" s="1"/>
  <c r="U149" i="13" s="1"/>
  <c r="U148" i="13"/>
  <c r="O147" i="13"/>
  <c r="U147" i="13" s="1"/>
  <c r="D146" i="13"/>
  <c r="O146" i="13" s="1"/>
  <c r="U146" i="13" s="1"/>
  <c r="D145" i="13"/>
  <c r="O145" i="13" s="1"/>
  <c r="U145" i="13" s="1"/>
  <c r="O144" i="13"/>
  <c r="U144" i="13" s="1"/>
  <c r="O143" i="13"/>
  <c r="U143" i="13" s="1"/>
  <c r="O142" i="13"/>
  <c r="U142" i="13" s="1"/>
  <c r="D141" i="13"/>
  <c r="O141" i="13" s="1"/>
  <c r="U141" i="13" s="1"/>
  <c r="D140" i="13"/>
  <c r="O140" i="13" s="1"/>
  <c r="U140" i="13" s="1"/>
  <c r="U139" i="13"/>
  <c r="O138" i="13"/>
  <c r="U138" i="13" s="1"/>
  <c r="D137" i="13"/>
  <c r="O137" i="13" s="1"/>
  <c r="U137" i="13" s="1"/>
  <c r="D136" i="13"/>
  <c r="O136" i="13" s="1"/>
  <c r="U136" i="13" s="1"/>
  <c r="U135" i="13"/>
  <c r="O134" i="13"/>
  <c r="U134" i="13" s="1"/>
  <c r="O133" i="13"/>
  <c r="U133" i="13" s="1"/>
  <c r="U132" i="13"/>
  <c r="O131" i="13"/>
  <c r="U131" i="13" s="1"/>
  <c r="O130" i="13"/>
  <c r="U130" i="13" s="1"/>
  <c r="O129" i="13"/>
  <c r="U129" i="13" s="1"/>
  <c r="U128" i="13"/>
  <c r="D127" i="13"/>
  <c r="O127" i="13" s="1"/>
  <c r="U127" i="13" s="1"/>
  <c r="D126" i="13"/>
  <c r="O126" i="13" s="1"/>
  <c r="U126" i="13" s="1"/>
  <c r="O125" i="13"/>
  <c r="U125" i="13" s="1"/>
  <c r="O124" i="13"/>
  <c r="U124" i="13" s="1"/>
  <c r="O123" i="13"/>
  <c r="U123" i="13" s="1"/>
  <c r="O122" i="13"/>
  <c r="U122" i="13" s="1"/>
  <c r="O121" i="13"/>
  <c r="U121" i="13" s="1"/>
  <c r="U120" i="13"/>
  <c r="D119" i="13"/>
  <c r="O119" i="13" s="1"/>
  <c r="U119" i="13" s="1"/>
  <c r="O118" i="13"/>
  <c r="U118" i="13" s="1"/>
  <c r="D118" i="13"/>
  <c r="O117" i="13"/>
  <c r="U117" i="13" s="1"/>
  <c r="O116" i="13"/>
  <c r="U116" i="13" s="1"/>
  <c r="O115" i="13"/>
  <c r="U115" i="13" s="1"/>
  <c r="O114" i="13"/>
  <c r="U114" i="13" s="1"/>
  <c r="O113" i="13"/>
  <c r="U113" i="13" s="1"/>
  <c r="U112" i="13"/>
  <c r="D111" i="13"/>
  <c r="O111" i="13" s="1"/>
  <c r="U111" i="13" s="1"/>
  <c r="D110" i="13"/>
  <c r="O110" i="13" s="1"/>
  <c r="U110" i="13" s="1"/>
  <c r="O109" i="13"/>
  <c r="U109" i="13" s="1"/>
  <c r="O108" i="13"/>
  <c r="U108" i="13" s="1"/>
  <c r="O107" i="13"/>
  <c r="U107" i="13" s="1"/>
  <c r="O106" i="13"/>
  <c r="U106" i="13" s="1"/>
  <c r="O105" i="13"/>
  <c r="U105" i="13" s="1"/>
  <c r="U104" i="13"/>
  <c r="O103" i="13"/>
  <c r="U103" i="13" s="1"/>
  <c r="O102" i="13"/>
  <c r="U102" i="13" s="1"/>
  <c r="O101" i="13"/>
  <c r="U101" i="13" s="1"/>
  <c r="U100" i="13"/>
  <c r="O99" i="13"/>
  <c r="U99" i="13" s="1"/>
  <c r="O98" i="13"/>
  <c r="U98" i="13" s="1"/>
  <c r="O97" i="13"/>
  <c r="U97" i="13" s="1"/>
  <c r="D96" i="13"/>
  <c r="O96" i="13" s="1"/>
  <c r="U96" i="13" s="1"/>
  <c r="O95" i="13"/>
  <c r="U95" i="13" s="1"/>
  <c r="U94" i="13"/>
  <c r="O93" i="13"/>
  <c r="U93" i="13" s="1"/>
  <c r="O92" i="13"/>
  <c r="U92" i="13" s="1"/>
  <c r="O91" i="13"/>
  <c r="U91" i="13" s="1"/>
  <c r="D90" i="13"/>
  <c r="O90" i="13" s="1"/>
  <c r="U90" i="13" s="1"/>
  <c r="O89" i="13"/>
  <c r="U89" i="13" s="1"/>
  <c r="U88" i="13"/>
  <c r="O87" i="13"/>
  <c r="U87" i="13" s="1"/>
  <c r="O86" i="13"/>
  <c r="U86" i="13" s="1"/>
  <c r="O85" i="13"/>
  <c r="U85" i="13" s="1"/>
  <c r="D84" i="13"/>
  <c r="O84" i="13" s="1"/>
  <c r="U84" i="13" s="1"/>
  <c r="O83" i="13"/>
  <c r="U83" i="13" s="1"/>
  <c r="U82" i="13"/>
  <c r="O81" i="13"/>
  <c r="U81" i="13" s="1"/>
  <c r="O80" i="13"/>
  <c r="U80" i="13" s="1"/>
  <c r="O79" i="13"/>
  <c r="U79" i="13" s="1"/>
  <c r="D78" i="13"/>
  <c r="O78" i="13" s="1"/>
  <c r="U78" i="13" s="1"/>
  <c r="O77" i="13"/>
  <c r="U77" i="13" s="1"/>
  <c r="U76" i="13"/>
  <c r="O75" i="13"/>
  <c r="U75" i="13" s="1"/>
  <c r="O74" i="13"/>
  <c r="U74" i="13" s="1"/>
  <c r="O73" i="13"/>
  <c r="U73" i="13" s="1"/>
  <c r="D72" i="13"/>
  <c r="O72" i="13" s="1"/>
  <c r="U72" i="13" s="1"/>
  <c r="O71" i="13"/>
  <c r="U71" i="13" s="1"/>
  <c r="U70" i="13"/>
  <c r="O69" i="13"/>
  <c r="U69" i="13" s="1"/>
  <c r="O68" i="13"/>
  <c r="U68" i="13" s="1"/>
  <c r="O67" i="13"/>
  <c r="U67" i="13" s="1"/>
  <c r="D66" i="13"/>
  <c r="O66" i="13" s="1"/>
  <c r="U66" i="13" s="1"/>
  <c r="O65" i="13"/>
  <c r="U65" i="13" s="1"/>
  <c r="U64" i="13"/>
  <c r="O63" i="13"/>
  <c r="U63" i="13" s="1"/>
  <c r="D62" i="13"/>
  <c r="O62" i="13" s="1"/>
  <c r="U62" i="13" s="1"/>
  <c r="D61" i="13"/>
  <c r="O61" i="13" s="1"/>
  <c r="U61" i="13" s="1"/>
  <c r="U60" i="13"/>
  <c r="O59" i="13"/>
  <c r="U59" i="13" s="1"/>
  <c r="O58" i="13"/>
  <c r="U58" i="13" s="1"/>
  <c r="U57" i="13"/>
  <c r="U56" i="13"/>
  <c r="O55" i="13"/>
  <c r="U55" i="13" s="1"/>
  <c r="D54" i="13"/>
  <c r="O54" i="13" s="1"/>
  <c r="U54" i="13" s="1"/>
  <c r="U53" i="13"/>
  <c r="T52" i="13"/>
  <c r="N52" i="13"/>
  <c r="O51" i="13"/>
  <c r="U51" i="13" s="1"/>
  <c r="O50" i="13"/>
  <c r="U50" i="13" s="1"/>
  <c r="O49" i="13"/>
  <c r="U49" i="13" s="1"/>
  <c r="O48" i="13"/>
  <c r="U48" i="13" s="1"/>
  <c r="O47" i="13"/>
  <c r="U47" i="13" s="1"/>
  <c r="O46" i="13"/>
  <c r="U46" i="13" s="1"/>
  <c r="O45" i="13"/>
  <c r="U45" i="13" s="1"/>
  <c r="M41" i="13"/>
  <c r="U41" i="13" s="1"/>
  <c r="M40" i="13"/>
  <c r="U40" i="13" s="1"/>
  <c r="M39" i="13"/>
  <c r="U39" i="13" s="1"/>
  <c r="M38" i="13"/>
  <c r="U38" i="13" s="1"/>
  <c r="M37" i="13"/>
  <c r="U37" i="13" s="1"/>
  <c r="M36" i="13"/>
  <c r="U36" i="13" s="1"/>
  <c r="M35" i="13"/>
  <c r="U35" i="13" s="1"/>
  <c r="M34" i="13"/>
  <c r="U34" i="13" s="1"/>
  <c r="M33" i="13"/>
  <c r="U33" i="13" s="1"/>
  <c r="M32" i="13"/>
  <c r="U32" i="13" s="1"/>
  <c r="M30" i="13"/>
  <c r="U30" i="13" s="1"/>
  <c r="M29" i="13"/>
  <c r="U29" i="13" s="1"/>
  <c r="M28" i="13"/>
  <c r="U28" i="13" s="1"/>
  <c r="M27" i="13"/>
  <c r="M26" i="13"/>
  <c r="U26" i="13" s="1"/>
  <c r="U25" i="13"/>
  <c r="T25" i="13"/>
  <c r="T24" i="13"/>
  <c r="M24" i="13"/>
  <c r="U24" i="13" s="1"/>
  <c r="T23" i="13"/>
  <c r="M23" i="13"/>
  <c r="U23" i="13" s="1"/>
  <c r="T22" i="13"/>
  <c r="M22" i="13"/>
  <c r="U22" i="13" s="1"/>
  <c r="M21" i="13"/>
  <c r="U21" i="13" s="1"/>
  <c r="K17" i="13"/>
  <c r="M10" i="13"/>
  <c r="U10" i="1"/>
  <c r="K70" i="1"/>
  <c r="K71" i="1"/>
  <c r="K72" i="1"/>
  <c r="K73" i="1"/>
  <c r="K59" i="1"/>
  <c r="U27" i="13"/>
  <c r="M9" i="19"/>
  <c r="U14" i="15" l="1"/>
  <c r="R8" i="15"/>
  <c r="T9" i="19"/>
  <c r="U9" i="19"/>
  <c r="N8" i="15"/>
  <c r="U17" i="15"/>
  <c r="U18" i="15"/>
  <c r="U8" i="24"/>
  <c r="U7" i="24" s="1"/>
  <c r="K8" i="24"/>
  <c r="K7" i="24" s="1"/>
  <c r="O9" i="15"/>
  <c r="O8" i="15" s="1"/>
  <c r="O52" i="13"/>
  <c r="U52" i="13" s="1"/>
  <c r="M20" i="13"/>
  <c r="U7" i="13" s="1"/>
  <c r="U16" i="15"/>
  <c r="U11" i="15"/>
  <c r="U19" i="15"/>
  <c r="K9" i="15"/>
  <c r="O7" i="23"/>
  <c r="U9" i="23"/>
  <c r="U8" i="23" s="1"/>
  <c r="U199" i="23"/>
  <c r="U198" i="23" s="1"/>
  <c r="R7" i="23"/>
  <c r="S8" i="23"/>
  <c r="S7" i="23" s="1"/>
  <c r="T174" i="23"/>
  <c r="T153" i="23" s="1"/>
  <c r="T7" i="23" s="1"/>
  <c r="L174" i="23"/>
  <c r="L153" i="23" s="1"/>
  <c r="L7" i="23" s="1"/>
  <c r="M175" i="23"/>
  <c r="K8" i="23"/>
  <c r="K7" i="23" s="1"/>
  <c r="S7" i="1"/>
  <c r="O7" i="1"/>
  <c r="R7" i="1"/>
  <c r="M7" i="1"/>
  <c r="N7" i="1"/>
  <c r="I7" i="1"/>
  <c r="H7" i="1"/>
  <c r="P7" i="1"/>
  <c r="Q7" i="1"/>
  <c r="K58" i="1"/>
  <c r="K41" i="1" s="1"/>
  <c r="K7" i="1" s="1"/>
  <c r="L7" i="1"/>
  <c r="U10" i="13"/>
  <c r="T8" i="15"/>
  <c r="U9" i="1"/>
  <c r="U8" i="1" s="1"/>
  <c r="U7" i="1" s="1"/>
  <c r="T9" i="15"/>
  <c r="U15" i="15"/>
  <c r="P8" i="15"/>
  <c r="S9" i="15"/>
  <c r="S8" i="15" s="1"/>
  <c r="M27" i="19"/>
  <c r="M9" i="15"/>
  <c r="M8" i="15" s="1"/>
  <c r="Q9" i="15"/>
  <c r="Q8" i="15" s="1"/>
  <c r="U12" i="15"/>
  <c r="U28" i="19"/>
  <c r="U27" i="19" s="1"/>
  <c r="U10" i="17"/>
  <c r="T9" i="1"/>
  <c r="T8" i="1" s="1"/>
  <c r="T7" i="1" s="1"/>
  <c r="U9" i="15" l="1"/>
  <c r="U175" i="23"/>
  <c r="U174" i="23" s="1"/>
  <c r="U153" i="23" s="1"/>
  <c r="U7" i="23" s="1"/>
  <c r="M174" i="23"/>
  <c r="M153" i="23" s="1"/>
  <c r="M7" i="23" s="1"/>
  <c r="U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Laksamee.k</author>
  </authors>
  <commentList>
    <comment ref="E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หากเป็นรายการครุภัณฑ์ที่ขอใหม่ ให้ใส่ 0 ทุกช่อง 
</t>
        </r>
      </text>
    </comment>
    <comment ref="T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Laksamee.k:</t>
        </r>
        <r>
          <rPr>
            <sz val="9"/>
            <color indexed="81"/>
            <rFont val="Tahoma"/>
            <family val="2"/>
          </rPr>
          <t xml:space="preserve">
จำนวนรวมทั้งสิ้น 67-70 ต้องเท่ากับจำนวนรวมที่เสนอขอ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Laksamee.k</author>
  </authors>
  <commentList>
    <comment ref="E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หากเป็นรายการครุภัณฑ์ที่ขอใหม่ ให้ใส่ 0 ทุกช่อง 
</t>
        </r>
      </text>
    </comment>
    <comment ref="T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Laksamee.k:</t>
        </r>
        <r>
          <rPr>
            <sz val="9"/>
            <color indexed="81"/>
            <rFont val="Tahoma"/>
            <family val="2"/>
          </rPr>
          <t xml:space="preserve">
จำนวนรวมทั้งสิ้น 67-70 ต้องเท่ากับจำนวนรวมที่เสนอขอ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Laksamee.k</author>
  </authors>
  <commentList>
    <comment ref="E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 xml:space="preserve">หากเป็นรายการครุภัณฑ์ที่ขอใหม่ ให้ใส่ 0 ทุกช่อง 
</t>
        </r>
      </text>
    </comment>
    <comment ref="T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Laksamee.k:</t>
        </r>
        <r>
          <rPr>
            <sz val="9"/>
            <color indexed="81"/>
            <rFont val="Tahoma"/>
            <family val="2"/>
          </rPr>
          <t xml:space="preserve">
จำนวนรวมทั้งสิ้น 67-70 ต้องเท่ากับจำนวนรวมที่เสนอขอ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Laksamee.k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หากเป็นรายการครุภัณฑ์ที่ขอใหม่ ให้ใส่ 0 ทุกช่อง 
</t>
        </r>
      </text>
    </comment>
    <comment ref="T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Laksamee.k:</t>
        </r>
        <r>
          <rPr>
            <sz val="9"/>
            <color indexed="81"/>
            <rFont val="Tahoma"/>
            <family val="2"/>
          </rPr>
          <t xml:space="preserve">
จำนวนรวมทั้งสิ้น 67-70 ต้องเท่ากับจำนวนรวมที่เสนอขอ 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46B1529-90BB-4BC3-AF9F-431BC2C41F77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51EDC98-8F7B-4896-887E-64195664BC10}" name="WorksheetConnection_Pivot data 67-70!$A$7:$W$97" type="102" refreshedVersion="8" minRefreshableVersion="5">
    <extLst>
      <ext xmlns:x15="http://schemas.microsoft.com/office/spreadsheetml/2010/11/main" uri="{DE250136-89BD-433C-8126-D09CA5730AF9}">
        <x15:connection id="ช่วง" autoDelete="1">
          <x15:rangePr sourceName="_xlcn.WorksheetConnection_Pivotdata6770A7W97"/>
        </x15:connection>
      </ext>
    </extLst>
  </connection>
</connections>
</file>

<file path=xl/sharedStrings.xml><?xml version="1.0" encoding="utf-8"?>
<sst xmlns="http://schemas.openxmlformats.org/spreadsheetml/2006/main" count="6345" uniqueCount="1249">
  <si>
    <r>
      <t xml:space="preserve">สถานที่ตั้งครุภัณฑ์ 
</t>
    </r>
    <r>
      <rPr>
        <sz val="14"/>
        <rFont val="TH SarabunPSK"/>
        <family val="2"/>
      </rPr>
      <t xml:space="preserve">(เช่น ห้องปฏิบัติการ 201, ห้องสำนักงาน)
</t>
    </r>
    <r>
      <rPr>
        <b/>
        <sz val="14"/>
        <rFont val="TH SarabunPSK"/>
        <family val="2"/>
      </rPr>
      <t xml:space="preserve">(9) </t>
    </r>
  </si>
  <si>
    <t>จำนวน</t>
  </si>
  <si>
    <t>วงเงิน</t>
  </si>
  <si>
    <t>1. ครุภัณฑ์ที่มีราคาต่อหน่วยต่ำกว่า 1 ล้านบาท</t>
  </si>
  <si>
    <t>ครุภัณฑ์ที่ใช้ในปัจจุบัน</t>
  </si>
  <si>
    <t>จำนวน (หน่วย)</t>
  </si>
  <si>
    <t>ปกติ</t>
  </si>
  <si>
    <t>ชำรุดบางส่วนแต่ยังใช้งานได้</t>
  </si>
  <si>
    <t>ไม่สามารถใช้งานได้</t>
  </si>
  <si>
    <t>จำนวนที่เสนอขอ</t>
  </si>
  <si>
    <t>รวมจำนวน
ทั้งสิ้น</t>
  </si>
  <si>
    <r>
      <rPr>
        <b/>
        <sz val="11"/>
        <rFont val="TH Sarabun New"/>
        <family val="2"/>
      </rPr>
      <t>(</t>
    </r>
    <r>
      <rPr>
        <b/>
        <sz val="11"/>
        <rFont val="Wingdings"/>
        <charset val="2"/>
      </rPr>
      <t>ü</t>
    </r>
    <r>
      <rPr>
        <b/>
        <sz val="11"/>
        <rFont val="TH Sarabun New"/>
        <family val="2"/>
      </rPr>
      <t>)</t>
    </r>
  </si>
  <si>
    <t>เหตุผล ความจำเป็น (สรุปพอสังเขป)</t>
  </si>
  <si>
    <t>ใบเสนอราคา (3ร้านค้า)</t>
  </si>
  <si>
    <t>คุณลักษณะ (Spec)</t>
  </si>
  <si>
    <t>ความพร้อมดำเนินการ (เอกสาร) สำหรับปีงบประมาณ พ.ศ.2567</t>
  </si>
  <si>
    <t>ประจำอาคาร</t>
  </si>
  <si>
    <t>ครุภัณฑ์การเรียนการสอนฯ</t>
  </si>
  <si>
    <t>2. ครุภัณฑ์ที่มีราคาต่อหน่วยสูงกว่า 1 ล้านบาท</t>
  </si>
  <si>
    <t xml:space="preserve">ครุภัณฑ์การวิจัย </t>
  </si>
  <si>
    <t>ครุภัณฑ์สำนักงาน</t>
  </si>
  <si>
    <t>ทดแทนของเดิม</t>
  </si>
  <si>
    <t xml:space="preserve">เพิ่มประสิทธิภาพ </t>
  </si>
  <si>
    <t>คำขอตั้ง</t>
  </si>
  <si>
    <t>รายการ</t>
  </si>
  <si>
    <t>หน่วยนับ</t>
  </si>
  <si>
    <t xml:space="preserve">ผลผลิตด้านสังคมศาสตร์ </t>
  </si>
  <si>
    <t>ผลผลิตด้านวิทยาศาสตร์และเทคโนโลยี</t>
  </si>
  <si>
    <t>ผลผลิตด้านวิทยาศาสตร์สุขภาพ</t>
  </si>
  <si>
    <t xml:space="preserve">แผนความต้องการงบลงทุน </t>
  </si>
  <si>
    <t>ราคาต่อหน่วย</t>
  </si>
  <si>
    <t>ลำดับ</t>
  </si>
  <si>
    <t xml:space="preserve">ใบเสนอราคา </t>
  </si>
  <si>
    <t>2 ร้านค้า</t>
  </si>
  <si>
    <t>3 ร้านค้า</t>
  </si>
  <si>
    <t xml:space="preserve">1 ร้านค้า </t>
  </si>
  <si>
    <t xml:space="preserve">อยู่ระหว่างดำเนินการ </t>
  </si>
  <si>
    <t xml:space="preserve">ผลผลิต </t>
  </si>
  <si>
    <t>ผู้สำเร็จการศึกษาด้านวิทยาศาสตร์และเทคโนโลยี</t>
  </si>
  <si>
    <t xml:space="preserve">ผู้สำเร็จการศึกษาด้านสังคมศาสตร์ </t>
  </si>
  <si>
    <t>ผู้สำเร็จการศึกษาด้านวิทยาศาสตร์สุขภาพ</t>
  </si>
  <si>
    <t>แบบฟอร์มที่ 1 : แผนความต้องการงบลงทุน : ครุภัณฑ์การเรียนการสอนและการวิจัย ปีงบประมาณ พ.ศ. 2567 -2570</t>
  </si>
  <si>
    <t>รวมทั้งสิ้น (67-70)</t>
  </si>
  <si>
    <t xml:space="preserve">สวิตซ์ฮับ 24 พอร์ต </t>
  </si>
  <si>
    <t>ตัว</t>
  </si>
  <si>
    <t>ใช้ประกอบการจัดการเรียนการสอนสำหรับนักเรียนระดับชั้น มัธยมศึกษาปีที่ 1, 2 และ 4, 5 จำนวน 292 คน</t>
  </si>
  <si>
    <t>หมวดงานระบบเสียง ลานกิจกรรมอเนกประสงค์ ชั้น 1 ภายนอก</t>
  </si>
  <si>
    <t>TB3 โต๊ะอเนกประสงค์</t>
  </si>
  <si>
    <t>ชุด</t>
  </si>
  <si>
    <t xml:space="preserve">คณะครุศาสตร์ </t>
  </si>
  <si>
    <t>ห้องเรียน 6 ห้อง โรงเรียนสาธิตฯ ระดับมัธยม 2567</t>
  </si>
  <si>
    <t>โต๊ะนักเรียน (F3)</t>
  </si>
  <si>
    <t>เก้าอี้นักเรียน(F4)</t>
  </si>
  <si>
    <t>ตู้ล็อคเกอร์ 12 ช่อง(F6)</t>
  </si>
  <si>
    <t>ตู้</t>
  </si>
  <si>
    <t>ม่านปรับแสง</t>
  </si>
  <si>
    <t>ห้องพักครู</t>
  </si>
  <si>
    <t>โต๊ะทำงานรูปตัวแอล (F9)</t>
  </si>
  <si>
    <t>เก้าอี้ทำงาน (F10)</t>
  </si>
  <si>
    <t>เก้าอี้ผู้มาติดต่อ (F11)</t>
  </si>
  <si>
    <t>ตู้ไม้เก็บเอกสาร (F12)</t>
  </si>
  <si>
    <t>ห้อง CO-LEARNING  SPACE  2 ห้อง</t>
  </si>
  <si>
    <t>โต๊ะทำงาน(F13)</t>
  </si>
  <si>
    <t>โต๊ะMeeting room แบบที่ 1 (F14)</t>
  </si>
  <si>
    <t>โต๊ะMeeting room  แบบที่ 2 (F15)</t>
  </si>
  <si>
    <t>ที่นั่งพักคอย 8 ที่นั่ง แบบกลม (F16)</t>
  </si>
  <si>
    <t>เก้าอี้สำนักงาน (F17)</t>
  </si>
  <si>
    <t xml:space="preserve">เก้าอี้สำหรับโต๊ะMeeting room แบบที่ 1 </t>
  </si>
  <si>
    <t>เก้าอี้สำหรับโต๊ะMeeting room แบบที่ 2</t>
  </si>
  <si>
    <t>ชั้นหนังสือ (F19)</t>
  </si>
  <si>
    <t>พาร์ทิชั่นพร้อมเสาจบ  (F20)</t>
  </si>
  <si>
    <t>สำนักงานคณบดี คณะครุศาสตร์ 2568</t>
  </si>
  <si>
    <t>งานครุภัณฑ์ลอยตัว ชั้น 1</t>
  </si>
  <si>
    <t>โรงอาหาร 300 ที่นั่ง</t>
  </si>
  <si>
    <t>CH17  เก้าอี้</t>
  </si>
  <si>
    <t>TB22 โต๊ะอเนกประสงค์</t>
  </si>
  <si>
    <t xml:space="preserve">CH1  เก้าอี้ </t>
  </si>
  <si>
    <t>TB6 โต๊ะอเนกประสงค์</t>
  </si>
  <si>
    <t xml:space="preserve">CH13  เก้าอี้ </t>
  </si>
  <si>
    <t xml:space="preserve">CH15  เก้าอี้ </t>
  </si>
  <si>
    <t>CH16  เก้าอี้บาร์ทรงสูง</t>
  </si>
  <si>
    <t>ลานกิจกรรม 300 ที่นั่ง</t>
  </si>
  <si>
    <t>เวทีสำเร็จรูป เคลี่ยนย้ายได้ (fms-468)</t>
  </si>
  <si>
    <t>TB14 โต๊ะ+เก้าอี้ 4 ที่นั่ง</t>
  </si>
  <si>
    <t>งานครุภัณฑ์ลอยตัว ชั้น 2</t>
  </si>
  <si>
    <t>ห้องประชุมอบรม 300 ที่นั่ง</t>
  </si>
  <si>
    <t>TB1 โต๊ะอบรม สัมมนา</t>
  </si>
  <si>
    <t>ห้องรับรองวิทยากร</t>
  </si>
  <si>
    <t>SF3 โซฟา 3 ที่นั่ง</t>
  </si>
  <si>
    <t>SF1 โซฟา 1 ที่นั่ง</t>
  </si>
  <si>
    <t>TB14 โต๊ะกลาง</t>
  </si>
  <si>
    <t>ห้องปฎิบัติการสอน ความจุ 40 ที่นั่ง (1)</t>
  </si>
  <si>
    <t>TB29 โต๊ะเรียนพร้อมเก้าอี้</t>
  </si>
  <si>
    <t>TB4 โต๊ะอาจารย์</t>
  </si>
  <si>
    <t>CH4 เก้าอี้อาจารย์</t>
  </si>
  <si>
    <t>LK1 LOCKER เหล็ก 9 บานเปิด</t>
  </si>
  <si>
    <t>SH1 ชั้นวางรองเท้าเหล็ก</t>
  </si>
  <si>
    <t>ห้องปฎิบัติการสอน ความจุ 40 ที่นั่ง (2)</t>
  </si>
  <si>
    <t>ห้องปฎิบัติการสอน ความจุ 40 ที่นั่ง (3)</t>
  </si>
  <si>
    <t>ห้องปฎิบัติการสอน ความจุ 40 ที่นั่ง (4)</t>
  </si>
  <si>
    <t>ห้องปฎิบัติการสอน ความจุ 40 ที่นั่ง (5)</t>
  </si>
  <si>
    <t>ห้องปฎิบัติการสอน ความจุ 40 ที่นั่ง (6)</t>
  </si>
  <si>
    <t>ห้องเตรียมอาหาร</t>
  </si>
  <si>
    <t>TB3 โต๊ะอาหาร</t>
  </si>
  <si>
    <t>TB23 โต๊ะพับอเนกประสงค์</t>
  </si>
  <si>
    <t>ห้องฝึกประสบกาณ์วิชาชีพครู</t>
  </si>
  <si>
    <t>TB5 โต๊ะทำงานรูปตัว L</t>
  </si>
  <si>
    <t>TB6 โต๊ะประชุม (กลม)</t>
  </si>
  <si>
    <t>CH7 เก้าอี้ประชุม</t>
  </si>
  <si>
    <t>CB1 ตู้เก็บเอกสาร (เตี้ย)</t>
  </si>
  <si>
    <t>PT1 PATITION</t>
  </si>
  <si>
    <t>PT2 PATITION</t>
  </si>
  <si>
    <t>ห้องวิชาการ</t>
  </si>
  <si>
    <t>ห้องกิจการนักศึกษา วิเทศสัมพันธ์</t>
  </si>
  <si>
    <t>ห้องโสตทัศนูปกรณ์</t>
  </si>
  <si>
    <t>CH1 เก้าอี้นั่ง</t>
  </si>
  <si>
    <t>SH3 ตู้เก็นเอกสารเหล็ก 2 บานเปิด</t>
  </si>
  <si>
    <t>ห้องประชุม/รับรอง</t>
  </si>
  <si>
    <t>TB7 โต๊ะประชุม</t>
  </si>
  <si>
    <t>CH4 เก้าอี้</t>
  </si>
  <si>
    <t>ห้องรับรอง</t>
  </si>
  <si>
    <t>ห้องหัวหน้าผู้บริหาร</t>
  </si>
  <si>
    <t>TB8 โต๊ะทำงานผู้บริหาร</t>
  </si>
  <si>
    <t>TB9 โต๊ะอเนกประสงค์</t>
  </si>
  <si>
    <t>CH12 เก้าอี้หัวหน้าผู้บริหาร</t>
  </si>
  <si>
    <t>CH11 เก้าอี้รับแขก</t>
  </si>
  <si>
    <t>CH10 เก้าอี้ประชุม</t>
  </si>
  <si>
    <t>SF5 โซฟา 3 ที่นั่ง</t>
  </si>
  <si>
    <t>SF4 โซฟา 1 ที่นั่ง</t>
  </si>
  <si>
    <t>ห้องผู้บริหาร 1</t>
  </si>
  <si>
    <t>TB10 โต๊ะทำงานผู้บริหาร</t>
  </si>
  <si>
    <t>CH11 เก้าอี้ผู้บริหาร</t>
  </si>
  <si>
    <t>CH10 เก้าอี้รับแขก</t>
  </si>
  <si>
    <t>TB15 โต๊ะกลาง</t>
  </si>
  <si>
    <t>ห้องผู้บริหาร 2</t>
  </si>
  <si>
    <t>ห้องผู้บริหาร 3</t>
  </si>
  <si>
    <t>ห้องธุรการ</t>
  </si>
  <si>
    <t>CH4 เก้าอี้สำนักงาน</t>
  </si>
  <si>
    <t>CB2 ตู้เก็บเอกสาร (กลาง)</t>
  </si>
  <si>
    <t>CB6ตู้เก็บเอกสาร</t>
  </si>
  <si>
    <t>PT3 PATITION</t>
  </si>
  <si>
    <t>ห้องลงชื่อ/พักผ่อน</t>
  </si>
  <si>
    <t>TB11 โต๊ะกลางอเนกประสงค์</t>
  </si>
  <si>
    <t>CH7 เก้าอี้รับแขก</t>
  </si>
  <si>
    <t>งานครุภัณฑ์ลอยตัว ชั้น 3</t>
  </si>
  <si>
    <t xml:space="preserve">พื้นที่ทำงานร่วมกัน 150 ที่นั่ง (Co-working space) </t>
  </si>
  <si>
    <t>TB26 โต๊ะบาร์</t>
  </si>
  <si>
    <t>CH17 เก้าอี้บาร์</t>
  </si>
  <si>
    <t>TB25 โต๊ะกลาง</t>
  </si>
  <si>
    <t>CH23 โซฟา 2 ที่นั่ง</t>
  </si>
  <si>
    <t>TB28" โต๊ะกลาง</t>
  </si>
  <si>
    <t>TB2 โต๊ะอเนกประสงค์</t>
  </si>
  <si>
    <t>ชุดโต๊ะกลม</t>
  </si>
  <si>
    <t xml:space="preserve">TB27 โต๊ะกลม </t>
  </si>
  <si>
    <t>CH18 เก้าอี้</t>
  </si>
  <si>
    <t xml:space="preserve">TB30 โต๊ะกลม </t>
  </si>
  <si>
    <t>CH17 เก้าอี้</t>
  </si>
  <si>
    <t>ชุดโต๊ะเหลี่ยม</t>
  </si>
  <si>
    <t>CH22 โซฟา 1 ที่นั่ง</t>
  </si>
  <si>
    <t>TB28 โต๊ะกลาง</t>
  </si>
  <si>
    <t>ชุดที่นั่งแบบต่อเปลี่ยนรูปแบบได้</t>
  </si>
  <si>
    <t>CH20 ที่นั่ง 1 ที่นั่งหุ้มนั่งเทียม</t>
  </si>
  <si>
    <t>CH21 ที่นั่ง 2 ที่นั่งหุ้มนั่งเทียม</t>
  </si>
  <si>
    <t>TB27 โต๊ะกลม</t>
  </si>
  <si>
    <t>ชุดโต๊ะกลม 2 ที่นั่ง</t>
  </si>
  <si>
    <t>CH19 เก้าอี้</t>
  </si>
  <si>
    <t>ชุดนั่งอ่านมี patition กั้น</t>
  </si>
  <si>
    <t>CH22  โซฟา 1 ที่นั่ง</t>
  </si>
  <si>
    <t>TB11 โต๊ะอเนกประสงค์</t>
  </si>
  <si>
    <t>CH7 เก้าอี้</t>
  </si>
  <si>
    <t>PT4 PATITION</t>
  </si>
  <si>
    <t>ห้องสำนักงาน</t>
  </si>
  <si>
    <t>TB12 โต๊ะทำงานแบบกลุม 1 ชุดมี 4 ที่นั่ง</t>
  </si>
  <si>
    <t>TB13 โต๊ะทำงานแบบกลุม 1 ชุดมี 2 ที่นั่ง</t>
  </si>
  <si>
    <t>TB13" โต๊ะทำงาน 1 ที่นั่ง</t>
  </si>
  <si>
    <t>ห้องผู้บริหาร (1)</t>
  </si>
  <si>
    <t>ห้องผู้บริหาร (2)</t>
  </si>
  <si>
    <t>ห้องทำงานบุคลากร (1)</t>
  </si>
  <si>
    <t>ห้องทำงานบุคลากร (2)</t>
  </si>
  <si>
    <t>ห้องประชุมฝ่ายบริหาร</t>
  </si>
  <si>
    <t xml:space="preserve">ห้องประชุมปฏิบัติการ 2 (1) </t>
  </si>
  <si>
    <t>CH9 เก้าอี้ AUDITORIUM</t>
  </si>
  <si>
    <t xml:space="preserve">ห้องประชุมปฏิบัติการ 2 (2) </t>
  </si>
  <si>
    <t>โถงทางเดิน</t>
  </si>
  <si>
    <t>TB14 ชุดโต๊ะพร้อมเก้าอี้ 4 ที่นั่ง</t>
  </si>
  <si>
    <t>ห้องควบคุม</t>
  </si>
  <si>
    <t>งานครุภัณฑ์ลอยตัว ชั้น 4</t>
  </si>
  <si>
    <t>ห้องปฏิบัติการสอน 40 ที่นั่ง (14)</t>
  </si>
  <si>
    <t>ห้องปฏิบัติการสอน 40 ที่นั่ง (15)</t>
  </si>
  <si>
    <t>ห้องปฏิบัติการสอน 40 ที่นั่ง (16)</t>
  </si>
  <si>
    <t>ห้องปฏิบัติการสอน 40 ที่นั่ง (17)</t>
  </si>
  <si>
    <t>ห้องปฏิบัติการสอน 40 ที่นั่ง (18)</t>
  </si>
  <si>
    <t>ห้องปฏิบัติการสอน 40 ที่นั่ง (19)</t>
  </si>
  <si>
    <t>ห้องนวัตกรรมการศึกษา 40 ที่นั่ง (I-1)</t>
  </si>
  <si>
    <t>TB15 โต๊ะ</t>
  </si>
  <si>
    <t>CH2 เก้าอี้</t>
  </si>
  <si>
    <t>ห้องนวัตกรรมการศึกษา 40 ที่นั่ง (I-2)</t>
  </si>
  <si>
    <t>ห้องนวัตกรรมการศึกษา 40 ที่นั่ง (I-3)</t>
  </si>
  <si>
    <t>ห้องนวัตกรรมการศึกษา 40 ที่นั่ง (I-4)</t>
  </si>
  <si>
    <t>ห้องนวัตกรรมการศึกษา 40 ที่นั่ง (I-5)</t>
  </si>
  <si>
    <t>ห้องนวัตกรรมการศึกษา 40 ที่นั่ง (I-6)</t>
  </si>
  <si>
    <t>ห้องนวัตกรรมการศึกษา 40 ที่นั่ง (I-7)</t>
  </si>
  <si>
    <t>TB26" โต๊ะบาร์</t>
  </si>
  <si>
    <t>ห้องปฏิบัติการคอมพิวเตอร์อัจฉริยะ</t>
  </si>
  <si>
    <t>TB18 โต๊ะ</t>
  </si>
  <si>
    <t>CH3 เก้าอี้</t>
  </si>
  <si>
    <t>TB14 โต๊ะ+พร้อมที่นั่ง</t>
  </si>
  <si>
    <t>งานครุภัณฑ์ลอยตัว ชั้น 5</t>
  </si>
  <si>
    <t>ห้องปฏิบัติการภาษาและคอมพิวเตอร์อัจฉริยะ (1)</t>
  </si>
  <si>
    <t>TB17 โต๊ะ</t>
  </si>
  <si>
    <t>ห้องปฏิบัติการภาษาและคอมพิวเตอร์อัจฉริยะ (2)</t>
  </si>
  <si>
    <t>ห้องนวัตกรรมการศึกษา 20 ที่นั่ง (1)</t>
  </si>
  <si>
    <t>TB16 โต๊ะ</t>
  </si>
  <si>
    <t>ห้องนวัตกรรมการศึกษา 20 ที่นั่ง (2)</t>
  </si>
  <si>
    <t>ห้องนวัตกรรมการศึกษา 20 ที่นั่ง (3)</t>
  </si>
  <si>
    <t>ห้องนวัตกรรมการศึกษา 40 ที่นั่ง (I-8)</t>
  </si>
  <si>
    <t>ห้องปฏิบัติการพื้นฐานฟิสิกส์</t>
  </si>
  <si>
    <t>CB4 ตู้เก็บเอกสารสูง</t>
  </si>
  <si>
    <t>ห้องปฏิบัติการพื้นฐานชีววิทยา</t>
  </si>
  <si>
    <t>ห้องปฏิบัติการพื้นฐานชีวเคมี</t>
  </si>
  <si>
    <t>งานครุภัณฑ์ลอยตัว ชั้น 6</t>
  </si>
  <si>
    <t>ห้องปฏิบัติงาน ผอ.</t>
  </si>
  <si>
    <t>TB9 โต๊ะประชุม</t>
  </si>
  <si>
    <t>พื้นที่รับรอง</t>
  </si>
  <si>
    <t>สำนักงานธุระการ</t>
  </si>
  <si>
    <t>TB12 โต๊ะทำงาน (1 ชุด 4 ที่นั่ง)</t>
  </si>
  <si>
    <t>TB13 โต๊ะทำงาน (1ชุด 2 ที่นั่ง)</t>
  </si>
  <si>
    <t>CH4 เก้าอี้นั่ง</t>
  </si>
  <si>
    <t>ห้องสำนักงานวิชาการ</t>
  </si>
  <si>
    <t>ห้องรับรอง 20 คน</t>
  </si>
  <si>
    <t>CH8 เก้าอี้นั่ง</t>
  </si>
  <si>
    <t>ห้องประชุมปฏิบัติการ 1 (50 ที่นั่ง)</t>
  </si>
  <si>
    <t>ห้องปฏิบัติการสื่อสารทางเทคโนโลยี (ห้องทำข่าว)</t>
  </si>
  <si>
    <t>ห้องปฏิบัติการนวัตกรรมการศึกษาปฐมวัย</t>
  </si>
  <si>
    <t>TB19 โต๊ะอเนกประสงค์</t>
  </si>
  <si>
    <t>CB5 ตู้เก็บของ (วางซ้อนกัน 2 ชั้น)</t>
  </si>
  <si>
    <t>CH1 เก้าอี้</t>
  </si>
  <si>
    <t>ห้องเตรียมการ</t>
  </si>
  <si>
    <t>ห้องส่งเสริมศักยภาพและสมรรถนะอาจารย์มืออาชีพ</t>
  </si>
  <si>
    <t>ห้องศูนย์การเรียนรู้ทักษะทางสมอง (EF CENTER)</t>
  </si>
  <si>
    <t>งานครุภัณฑ์ลอยตัว ชั้น 7</t>
  </si>
  <si>
    <t>ห้องประชุม 100 ที่นั่ง</t>
  </si>
  <si>
    <t>CH2 เก้าอี้อเนกประสงค์</t>
  </si>
  <si>
    <t xml:space="preserve">ST1 เวทีสำเร็จรูป เคลี่ยนย้ายได้ </t>
  </si>
  <si>
    <t>ห้องปฏิบัติงาน ความจุ 10 คน (1 ฝั่งขวา)</t>
  </si>
  <si>
    <t>CH5 เก้าอี้สำนักงาน</t>
  </si>
  <si>
    <t>ห้องปฏิบัติงาน ความจุ 10 คน (2 ฝั่งขวา)</t>
  </si>
  <si>
    <t>ห้องปฏิบัติงาน ความจุ 10 คน (3 ฝั่งขวา)</t>
  </si>
  <si>
    <t>ห้องปฏิบัติงาน ความจุ 10 คน (4 ฝั่งขวา)</t>
  </si>
  <si>
    <t>ห้องปฏิบัติงาน ความจุ 10 คน (5 ฝั่งขวา)</t>
  </si>
  <si>
    <t>ห้องปฏิบัติงาน ความจุ 10 คน (6 ฝั่งขวา)</t>
  </si>
  <si>
    <t>ห้องปฏิบัติงาน ความจุ 10 คน (7 ฝั่งขวา)</t>
  </si>
  <si>
    <t>งานครุภัณฑ์ลอยตัว ชั้น 8</t>
  </si>
  <si>
    <t>ห้องประชุมอบรมอัจฉริยะ 120 ที่นั่ง</t>
  </si>
  <si>
    <t>ST1 เวทีสำเร็จรูป เคลี่ยนย้ายได้</t>
  </si>
  <si>
    <t>ห้องปฏิบัตการทางเทคโนโลยีและนวัตกรรมกีฬา(ใช้ประชุมได้)</t>
  </si>
  <si>
    <t>SH1 ชั้นวางรองเท้า</t>
  </si>
  <si>
    <t>ห้องปฏิบัติการคลินิกนวัตกรรมทางการศึกษาพิเศษ 20 ที่นั่ง</t>
  </si>
  <si>
    <t>ชั้นวางหนังสือติดผนัง</t>
  </si>
  <si>
    <t>โต๊ะบาร์ พับเก็บได้</t>
  </si>
  <si>
    <t>CH16 เก้าอี้บาร์</t>
  </si>
  <si>
    <t>โต๊ะญี่ปุ่น</t>
  </si>
  <si>
    <t>เบาะรองนั่ง</t>
  </si>
  <si>
    <t>ห้องปฏิบัติการทดสอบทางจิตวิทยา 40 ที่นั่ง/ห้องปฏิบัติการให้คำปรึกษา 20 ที่นั่ง</t>
  </si>
  <si>
    <t>ส่วนประชุม 10 ที่นั่ง</t>
  </si>
  <si>
    <t>CH3 เก้าอี้นั่ง</t>
  </si>
  <si>
    <t>CB1 ตู้เก็บเอกสารเตี้ย</t>
  </si>
  <si>
    <t>ส่วนพื้นที่นั่งรวม 18 คน</t>
  </si>
  <si>
    <t>TB4 โต๊ะ</t>
  </si>
  <si>
    <t>ส่วนพูดคุย</t>
  </si>
  <si>
    <t xml:space="preserve">TB21 โต๊ะกลม </t>
  </si>
  <si>
    <t>ห้องนวัตกรรมและสืบค้นข้อมูลอัจฉริยะ</t>
  </si>
  <si>
    <t>ห้องควบคุม(ในห้องบันทึกเทปโทรทัศน์)</t>
  </si>
  <si>
    <t>ห้องอัดเสียง1+ห้องควบคุม 1</t>
  </si>
  <si>
    <t>ห้องอัดเสียง 2+ห้องควบคุม 2</t>
  </si>
  <si>
    <t>ห้องอัดเสียง 3+ห้องควบคุม 3</t>
  </si>
  <si>
    <t>ห้องอัดเสียง 4+ห้องควบคุม 4</t>
  </si>
  <si>
    <t>ห้องคลินิกวิจัยนวัตกรรม และฐานข้อมูล</t>
  </si>
  <si>
    <t>TB15 โต๊ะประชุม</t>
  </si>
  <si>
    <t>CH8 เก้าอี้ประชุม</t>
  </si>
  <si>
    <t>งานครุภัณฑ์สำหรับห้องปฏิบัติการ</t>
  </si>
  <si>
    <t>ที่ล้างตัวฉุกเฉิน สเตนเลส</t>
  </si>
  <si>
    <t>ตู้เก็บอุปกรณ์ ขนาด 1200*600*1800 mm.</t>
  </si>
  <si>
    <t>ตู้ดูดควันไอสารเคมี ขนาด 1500*850*2350 mm.</t>
  </si>
  <si>
    <t>โต๊ะปฏิบัติการติดผนังพร้อมอ่างล้าง ขนาด 8500*750*800 mm.</t>
  </si>
  <si>
    <t>โต๊ะปฏิบัติการกลางพร้อมชั้นวางและอ่างล้าง ขนาด 8500*9500*850 mm.</t>
  </si>
  <si>
    <t>โต๊ะปฏิบัติการอาจารย์พร้อมอ่างล้าง ขนาด 3000*750*850 mm.</t>
  </si>
  <si>
    <t>ห้องปฏิบัติการพื้นฐานเคมี</t>
  </si>
  <si>
    <t>โต๊ะปฏิบัติการกลางพร้อมชั้นวางและอ่างล้าง ขนาด 4000*1200*850 mm.</t>
  </si>
  <si>
    <t>โต๊ะปฏิบัติการอาจารย์ ขนาด 2000*750*850 mm.</t>
  </si>
  <si>
    <t>โต๊ะปฏิบัติการกลาง ขนาด 1500*1000*850 mm.</t>
  </si>
  <si>
    <t>โต๊ะปฏิบัติการติดผนังพร้อมอ่างล้าง ขนาด 7500*750*800 mm.</t>
  </si>
  <si>
    <t>งานครุภัณฑ์ระบบ SOLAR ROOF</t>
  </si>
  <si>
    <t>SOLAR ROOFTOP FRO 109 kWp 3 PHASE ประกอบด้วย</t>
  </si>
  <si>
    <t>งาน</t>
  </si>
  <si>
    <t>PV Module</t>
  </si>
  <si>
    <t>แผง</t>
  </si>
  <si>
    <t>Inverter</t>
  </si>
  <si>
    <t>Mounting Structure for roof set</t>
  </si>
  <si>
    <t>DC &amp; AC Component</t>
  </si>
  <si>
    <t>Communicaiton set &amp; Distribution Panel</t>
  </si>
  <si>
    <t>Cable and Raceway</t>
  </si>
  <si>
    <t>Installaiton &amp; Monitoring Set</t>
  </si>
  <si>
    <t>Engineering Management and Documentation</t>
  </si>
  <si>
    <t>Concrete Foundation for Solar Mounting Support</t>
  </si>
  <si>
    <t>Rapid Shutdown and Emergency Stop</t>
  </si>
  <si>
    <t>งานครุภัณฑ์ระบบโสตทัศนูปกรณ์ 2569</t>
  </si>
  <si>
    <t>ลานกิจกรรมอเนกประสงค์ ชั้น 1 ภายนอก</t>
  </si>
  <si>
    <t xml:space="preserve">ไมโครโฟนชนิดไร้สาย แบบมือถือ </t>
  </si>
  <si>
    <t>ไมโครโฟนแบบมือถือ</t>
  </si>
  <si>
    <t>เครื่องผสมสัญญาณเสียงแบบดิจิตอล</t>
  </si>
  <si>
    <t>เครื่อง</t>
  </si>
  <si>
    <t>เครื่องขยายสัญญาณเสียง 800 W</t>
  </si>
  <si>
    <t>ลำโพงสองทาง</t>
  </si>
  <si>
    <t>ลำโพงเสียงต่ำ</t>
  </si>
  <si>
    <t xml:space="preserve">ลำโพงหน้าเวที </t>
  </si>
  <si>
    <t>ตู้แร็คเครื่องเสียง วางมิกเซอร์ได้</t>
  </si>
  <si>
    <t>หมวดงานระบบภาพ Digital Signage</t>
  </si>
  <si>
    <t>จอ LED TV 65 นิ้ว</t>
  </si>
  <si>
    <t>จอ</t>
  </si>
  <si>
    <t>เครื่องควบคุมและรับสัญญาณ SIGNAGE PLAYER</t>
  </si>
  <si>
    <t>NETWORK SWITCH</t>
  </si>
  <si>
    <t>คอมพิวเตอร์ All in one</t>
  </si>
  <si>
    <t>ค่าติดตั้งอุปกรณ์ สายและท่อร้อยสาย รวมค่าทดสอบระบบจนใช้งานได้</t>
  </si>
  <si>
    <t>ห้องประชุมอบรม 300 ที่นั่ง ชั้น 2</t>
  </si>
  <si>
    <t>หมวดงานระบบเสียง</t>
  </si>
  <si>
    <t>ไมโครโฟนชนิดไร้สาย แบบเกี่ยวหู</t>
  </si>
  <si>
    <t xml:space="preserve">ไมโครโฟนแบบมือถือ </t>
  </si>
  <si>
    <t>เครื่องขยายสัญญาณเสาไมโครโฟนย่านความถี่ UHF</t>
  </si>
  <si>
    <t>ดิจิตอลสเตจบ๊อกซ์</t>
  </si>
  <si>
    <t>เครื่องปรับแต่งสัญญาณเสียงแบบดิจิตอล</t>
  </si>
  <si>
    <t xml:space="preserve">Network Audio Expanders </t>
  </si>
  <si>
    <t xml:space="preserve">ลำโพงเสียงต่ำ </t>
  </si>
  <si>
    <t>ลำโพง line array</t>
  </si>
  <si>
    <t>ขาลำโพง line array</t>
  </si>
  <si>
    <t>ลำโพงมอนิเตอร์หน้าเวที</t>
  </si>
  <si>
    <t>ลำโพงมอนิเตอร์ห้องควบคุม</t>
  </si>
  <si>
    <t>ตู้เก็บอุปกรณ์</t>
  </si>
  <si>
    <t>หมวดงานระบบภาพ</t>
  </si>
  <si>
    <t xml:space="preserve">กล้อง PTZ CAMERA </t>
  </si>
  <si>
    <t>เครื่องส่งสัญญาณภาพผ่าน NETWORK</t>
  </si>
  <si>
    <t>เครื่องรับสัญญาณภาพผ่าน NETWORK</t>
  </si>
  <si>
    <t>เครื่องควบคุมสัญญาณภาพ</t>
  </si>
  <si>
    <t xml:space="preserve">Wall Plate HDMI </t>
  </si>
  <si>
    <t>เครื่องนำเสนอแบบไร้สาย</t>
  </si>
  <si>
    <t>เครื่องบันทึกภาพและเสียง</t>
  </si>
  <si>
    <t>จอมอนิเตอร์ 21 นิ้ว</t>
  </si>
  <si>
    <t>จอ LED DISPLAY (P3.91) Indoor Size 7.104 * 4.032 m.</t>
  </si>
  <si>
    <t>เครื่องควบคุมจอ LED DISPLAY</t>
  </si>
  <si>
    <t>หมวดงานระบบควบคุม</t>
  </si>
  <si>
    <t>จอ Touch Screen Controller</t>
  </si>
  <si>
    <t xml:space="preserve">เครื่องควบคุมกล้อง PTZ CAMERA </t>
  </si>
  <si>
    <t>Wireless Accesspoint</t>
  </si>
  <si>
    <t>จอควมคุมสำหรับประธาน</t>
  </si>
  <si>
    <t>หมวดงานระบบไฟเวที</t>
  </si>
  <si>
    <t>Lighting Control Board</t>
  </si>
  <si>
    <t>DMX Distributor 1 in 6 out</t>
  </si>
  <si>
    <t>LED Moving Head Wash Zoom 19x40W.</t>
  </si>
  <si>
    <t>LED Multipar 18x15W. 4 in 1</t>
  </si>
  <si>
    <t>LED Moving Head Spot Zoom 380 W.</t>
  </si>
  <si>
    <t>LED Moving Head Beam 280 W.</t>
  </si>
  <si>
    <t>Modular Lighting Bar /Outlet 10A./DMX</t>
  </si>
  <si>
    <t>หมวดงานระบบควบคุมแสงสว่างภายใน</t>
  </si>
  <si>
    <t>Digital Dimmer 2 kW. x 4 Ch.</t>
  </si>
  <si>
    <t>8 Scene Switch Control/W</t>
  </si>
  <si>
    <t>ห้องปฎิบัติการสอน 40 คน (ห้องเรียนเด็กมัธยม) ชั้น 2 จำนวน 6 ห้อง</t>
  </si>
  <si>
    <t>ห้องปฎิบัติการสอน 40 คน (ห้องเรียนเด็กมัธยม) ชั้น 2  ราคาต่อห้อง</t>
  </si>
  <si>
    <t>เครื่องรับสัญญาณไมโครโฟนไร้สายแบบอินฟราเรด</t>
  </si>
  <si>
    <t>ไมโครโฟนไร้สาย</t>
  </si>
  <si>
    <t>ตัวรับสัญญานอินฟราเรด</t>
  </si>
  <si>
    <t>เครื่องชาร์จแบตเตอรี่ไมโครโฟน</t>
  </si>
  <si>
    <t>เครื่องขยายสัญญาณเสียง</t>
  </si>
  <si>
    <t>ลำโพงติดผนัง</t>
  </si>
  <si>
    <t>กล้อง Auto Tracking Camera</t>
  </si>
  <si>
    <t>โปรเจคเตอร์ 4,200lm</t>
  </si>
  <si>
    <t>เครือง</t>
  </si>
  <si>
    <t>จอรับภาพโปรเจคเตอร์ 100 นิ้ว 16 : 10</t>
  </si>
  <si>
    <t>เครื่องสลับสัญญาณภาพและเสียง 3x2</t>
  </si>
  <si>
    <t xml:space="preserve">เครื่องกระจายสัญญาณ HDMI </t>
  </si>
  <si>
    <t>เครื่องรับ-ส่งสัญญาณภาพ</t>
  </si>
  <si>
    <t>จออัจฉริยะ Interactive 65 นิ้ว</t>
  </si>
  <si>
    <t>ขาจออัจฉริยะ Interactive 65 นิ้ว</t>
  </si>
  <si>
    <t xml:space="preserve">Network Switch </t>
  </si>
  <si>
    <t>CAPTURE CARD</t>
  </si>
  <si>
    <t>ห้องปฎิบัติการสอน 40 คน (ห้องเรียนเด็กมัธยม) ชั้น 3 จำนวน 6 ห้อง</t>
  </si>
  <si>
    <t>ห้องปฎิบัติการสอน 40 คน (ห้องเรียนเด็กมัธยม) ชั้น 3 ราคาต่อห้อง</t>
  </si>
  <si>
    <t>ห้องประชุมฝ่ายบริหาร ชั้น 3</t>
  </si>
  <si>
    <t>ชุดไมโครโฟนประชุมแบบประธาน</t>
  </si>
  <si>
    <t>ชุดไมโครโฟนประชุมแบบผู้ร่วมประชุม</t>
  </si>
  <si>
    <t>เครื่องควบคุมไมค์ประชุม</t>
  </si>
  <si>
    <t>ก้านไมโครโฟน</t>
  </si>
  <si>
    <t xml:space="preserve">เครื่องปรับแต่งสัญญาณเสียงแบบดิจิตอล </t>
  </si>
  <si>
    <t>Network Audio Expanders</t>
  </si>
  <si>
    <t xml:space="preserve">ลำโพงเพดาน </t>
  </si>
  <si>
    <t xml:space="preserve">ลำโพงคอลัมน์ </t>
  </si>
  <si>
    <t>เครื่องสลับภาพ Matrix Switcher 5x2</t>
  </si>
  <si>
    <t>จอรับภาพโปรเจคเตอร์ 120 นิ้ว 16 : 10</t>
  </si>
  <si>
    <t>Occupancy Sensor</t>
  </si>
  <si>
    <t>ห้องประชุม/รับรอง ชั้น 3</t>
  </si>
  <si>
    <t>ไมโครโฟนชนิดไร้สาย พร้อมเครื่องรับสัญญาณ</t>
  </si>
  <si>
    <t>ชุด Conference</t>
  </si>
  <si>
    <t>จอทีวี 86 นิ้ว</t>
  </si>
  <si>
    <t>ห้องปฎิบัติการสอน 40 คน (ห้องเรียนเด็กมัธยม) ชั้น 4 จำนวน 6 ห้อง</t>
  </si>
  <si>
    <t>ห้องปฎิบัติการสอน 40 คน (ห้องเรียนเด็กมัธยม) ชั้น 4  ราคาต่อห้อง</t>
  </si>
  <si>
    <t>ห้องนวัตกรรมทางการศึกษา (ห้องเรียน ป.ตรี) 40 คน ชั้น 4 จำนวน 6 ห้อง</t>
  </si>
  <si>
    <t>ห้องนวัตกรรมทางการศึกษา (ห้องเรียน ป.ตรี) 40 คน ชั้น 4 ราคาต่อห้อง</t>
  </si>
  <si>
    <t xml:space="preserve">ห้องปฎิบัติการคอมพิวเตอร์อัจฉริยะ (ห้องทดสอบ Tofel) ชั้น 4 </t>
  </si>
  <si>
    <t>ลำโพงเพดาน</t>
  </si>
  <si>
    <t>จอรับภาพโปรเจคเตอร์ 133 นิ้ว 16 : 10</t>
  </si>
  <si>
    <t>SOFTWARE</t>
  </si>
  <si>
    <t>หูฟัง Headphone</t>
  </si>
  <si>
    <t>ห้องนวัตกรรมการศึกษา 2 (ห้องบรรยาย ป.เอก) 20 คน ชั้น 5 จำนวน 5 ห้อง</t>
  </si>
  <si>
    <t>ห้องนวัตกรรมการศึกษา 2 (ห้องบรรยาย ป.เอก) 20 คน ชั้น 5  ราคาต่อห้อง</t>
  </si>
  <si>
    <t>ห้องนวัตกรรมการศึกษา 2 (ห้องบรรยาย ป.โท) 40 คน ชั้น 5 จำนวน 2 ห้อง</t>
  </si>
  <si>
    <t>ห้องนวัตกรรมการศึกษา 2 (ห้องบรรยาย ป.โท) 40 คน ชั้น 5  ราคาต่อห้อง</t>
  </si>
  <si>
    <t>ห้องนวัตกรรมทางการศึกษา (ห้องเรียน ป.ตรี) 40 คน ชั้น 5</t>
  </si>
  <si>
    <t>ห้องปฎิบัติการภาษาและคอมพิวเตอร์อัจฉริยะ ชั้น 5 จำนวน 2 ห้อง</t>
  </si>
  <si>
    <t>ห้องปฎิบัติการภาษาและคอมพิวเตอร์อัจฉริยะ ชั้น 5 ราคาต่อห้อง</t>
  </si>
  <si>
    <t>ห้องปฎิบัติการพื้นฐานเคมี, ฟิสิกส์, ชีววิทยา ชั้น 5 จำนวน 3 ห้อง</t>
  </si>
  <si>
    <t>ห้องปฎิบัติการพื้นฐานเคมี, ฟิสิกส์, ชีววิทยา ชั้น 5 ราคาต่อห้อง</t>
  </si>
  <si>
    <t>ห้องปฎิบัติการจัดการเรียนรู้ (เรียนป.ตรี) ชั้น 6 จำนวน 5 ห้อง</t>
  </si>
  <si>
    <t>ห้องปฎิบัติการจัดการเรียนรู้ (เรียนป.ตรี) ชั้น 6  ราคาต่อห้อง</t>
  </si>
  <si>
    <t>โปรเจคเตอร์ 5000lm</t>
  </si>
  <si>
    <t>เครื่องสลับสัญญาณภาพและเสียง 5x2</t>
  </si>
  <si>
    <t>เครื่องรับสัญญาณภาพ HDMI</t>
  </si>
  <si>
    <t>ห้องประชุมปฎิบัติ 1 ความจุ 50 คน ชั้น 6</t>
  </si>
  <si>
    <t>กล้อง PTZ CAMERA</t>
  </si>
  <si>
    <t xml:space="preserve">เครื่องสลับสัญญาณภาพ HDMI </t>
  </si>
  <si>
    <t>ห้องศูนย์การเรียนรู้ทักษาทางสมอง (EF Center) ชั้น 6</t>
  </si>
  <si>
    <t>ห้องประชุม 100 คน (ประชุมผู้ปกครอง) ชั้น 7</t>
  </si>
  <si>
    <t>ไมโครโฟนชนิดไร้สาย แบบมือถือ x 2 Units</t>
  </si>
  <si>
    <t>ลำโพงมอนิเตอร์</t>
  </si>
  <si>
    <t>โปรเจคเตอร์ 6000lm</t>
  </si>
  <si>
    <t>จอรับภาพโปรเจคเตอร์แบบสลิง 205 นิ้ว 16 : 10</t>
  </si>
  <si>
    <t>แผงรับสัญญาณ HDMI</t>
  </si>
  <si>
    <t>ห้องปฎิบัติการทางเทคโนโลยีและนวัตกรรมกีฬา ชั้น 8</t>
  </si>
  <si>
    <t>ห้องประชุมอัจฉริยะ ขนาด 120 ที่นั่ง ชั้น 8</t>
  </si>
  <si>
    <t xml:space="preserve">ไมโครโฟนชนิดไร้สาย แบบหนีบปกเสื้อ </t>
  </si>
  <si>
    <t>จอ LED DISPLAY (P3) Indoor Size 5.76 * 3.264 m.</t>
  </si>
  <si>
    <t>หมวดงานระบบไฟเวทีและระบบควบคุมแสงสว่าง</t>
  </si>
  <si>
    <t>Central Processor</t>
  </si>
  <si>
    <t>DMX Distributor 1 In 3 Out</t>
  </si>
  <si>
    <t>LED Zoom Fresnel Spot 200W. 2 in 1</t>
  </si>
  <si>
    <t>ห้องนวัตกรรมและสืบค้นข้อมูลอัจฉริยะ ชั้น 8</t>
  </si>
  <si>
    <t>ด้านซอฟต์แวร์</t>
  </si>
  <si>
    <t xml:space="preserve">โปรแกรม Matterport สำหรับสร้าง Metaverse </t>
  </si>
  <si>
    <t>โปรแกรมการควบคุมสื่อ MOZA Book Editor</t>
  </si>
  <si>
    <t xml:space="preserve">โปรแกรมการเรียนรู้สื่อการสอน MOZA Book Teacher </t>
  </si>
  <si>
    <t>โปรแกรมควบคุมความปลอดภัย Security</t>
  </si>
  <si>
    <t>ระบบสำรองข้อมูล Data Backup</t>
  </si>
  <si>
    <t>โปรแกรมเสียง Audio Editor</t>
  </si>
  <si>
    <t>โปรแกรมภาพ Image Editor</t>
  </si>
  <si>
    <t>โปรแกรมวิดีโอ Video Editor</t>
  </si>
  <si>
    <t>โปรแกรมแอนิเมชั่น Animation Maker</t>
  </si>
  <si>
    <t>โปรแกรมกราฟฟิก Graphic Editor</t>
  </si>
  <si>
    <t>โปรแกรมเนื้อหาประกอบการฝึก Case Study</t>
  </si>
  <si>
    <t>โปรแกรมออกแบบ 3D</t>
  </si>
  <si>
    <t>โปรแกรมสร้างสื่อเหมือนจริง VR</t>
  </si>
  <si>
    <t xml:space="preserve">ระบบ LMS ในการอบรม </t>
  </si>
  <si>
    <t xml:space="preserve">ค่าติดตั้งระบบซอฟต์แวร์ Installation and Implementation </t>
  </si>
  <si>
    <t>ด้าน Hardware</t>
  </si>
  <si>
    <t>คอมพิวเตอร์สำหรับผู้สอน</t>
  </si>
  <si>
    <t>คอมพิวเตอร์สำหรับผู้เรียน</t>
  </si>
  <si>
    <t xml:space="preserve">คอมพิวเตอร์ Server และ Data Storage </t>
  </si>
  <si>
    <t xml:space="preserve">เครื่องพิมพ์ 3D </t>
  </si>
  <si>
    <t xml:space="preserve">โต๊ะ เก้าอี้ 5 ชุด ชุดละ 10 ที่นั่ง รวม 50 ที่นั่ง </t>
  </si>
  <si>
    <t>คอมพิวเตอร์ทัชสกรีน 86 นิ้ว</t>
  </si>
  <si>
    <t>หน้ากาก VR (VR Mask)</t>
  </si>
  <si>
    <t>Pen &amp; Tablet Styluses</t>
  </si>
  <si>
    <t>ระบบเครือข่าย</t>
  </si>
  <si>
    <t xml:space="preserve">เครื่องพิมพ์ดิจิทัล </t>
  </si>
  <si>
    <t>ห้องถ่ายภาพนิ่ง ชั้น 8</t>
  </si>
  <si>
    <t>กล้องถ่ายภาพนิ่ง</t>
  </si>
  <si>
    <t>เลนส์กล้องถ่ายภาพนิ่ง</t>
  </si>
  <si>
    <t>แบตเตอร์รี่</t>
  </si>
  <si>
    <t>ชาตั้งกล้องถ่ายภาพนิ่ง</t>
  </si>
  <si>
    <t>ผ้าฉากหลังถ่ายภาพ ผ้าฉากสีขาว</t>
  </si>
  <si>
    <t>ไฟสตูดิโอ</t>
  </si>
  <si>
    <t>งานครุภัณฑ์ระบบเสียงประกาศภายในอาคาร</t>
  </si>
  <si>
    <t>ไมโครโฟนแบบตั้งโต๊ะ</t>
  </si>
  <si>
    <t>เครื่องรับสัญญาณจากไมโครโฟนประกาศ</t>
  </si>
  <si>
    <t>เครื่องเสียงแบบมีเสียงเตือนภัยอยู่ภายในตัว</t>
  </si>
  <si>
    <t>เครื่องควบคุมระบบประกาศเสียง</t>
  </si>
  <si>
    <t>เครื่องขยายเสียงลำโพงประกาศ</t>
  </si>
  <si>
    <t>เครื่องจ่ายไฟฟ้ากระแสตรง</t>
  </si>
  <si>
    <t xml:space="preserve">เครื่องแยกโซนลำโพง </t>
  </si>
  <si>
    <t>เครื่องมอนิเตอร์ PANEL</t>
  </si>
  <si>
    <t>วอร์ลุ่ม</t>
  </si>
  <si>
    <t>วอร์ลุ่มในห้องสำนักงาน</t>
  </si>
  <si>
    <t>ค่าติดตั้งอุปกรณ์และค่าทดสอบ</t>
  </si>
  <si>
    <t xml:space="preserve">มหาวิทยาลัยราชภัฏนครราชสีมา </t>
  </si>
  <si>
    <t>คณะสาธารณสุขศาสตร์</t>
  </si>
  <si>
    <t>เครื่องกวนสารละลายพร้อมให้ความร้อน (Hot Plate Stirrer)</t>
  </si>
  <si>
    <t xml:space="preserve">                 -  </t>
  </si>
  <si>
    <t xml:space="preserve">                   -</t>
  </si>
  <si>
    <t xml:space="preserve">                        -  </t>
  </si>
  <si>
    <t xml:space="preserve">                       -</t>
  </si>
  <si>
    <t>P</t>
  </si>
  <si>
    <t>ใช้ประกอบการจัดการเรียนการสอนสำหรับนักศึกษาคณะสาธารณสุขศาสตร์ งานวิจัย และบริการวิชาการเพื่อหารายได้เข้ามหาวิทยาลัย</t>
  </si>
  <si>
    <t xml:space="preserve">กล้องจุลทรรศน์ชนิด 2 กระบอกตา ระบบไฟ LED </t>
  </si>
  <si>
    <t xml:space="preserve">กล้องจุลทรรศน์ชนิดสามกระบอกตา พร้อมชุดถ่ายภาพดิจิตอลระบบ WIFI </t>
  </si>
  <si>
    <t>ตู้เก็บสารเคมีพร้อมพัดลมดูดไอระเหยสารเคมี  (ตัวตู้ PP) 1005518PP/F</t>
  </si>
  <si>
    <t>ตู้เก็บสารไวไฟ JUSTRITE MODEL NO : 8945001</t>
  </si>
  <si>
    <t>ถังเก็บตัวอย่างสารอินทรีย์ระเหยง่ายในบรรยากาศ พร้อมอุปกรณ์ควบคุมอัตราการไหลของอากาศ</t>
  </si>
  <si>
    <t>ถัง</t>
  </si>
  <si>
    <t>ใช้ประกอบการจัดการเรียนการสอนสำหรับนักศึกษาโปรแกรมวิชาเคมี และชีววิทยา จำนวน 234 คน</t>
  </si>
  <si>
    <t xml:space="preserve">ชุดครุภัณฑ์ประจำห้องปฏิบัติการทางอากาศ </t>
  </si>
  <si>
    <t>เครื่องบดย่อย 2 แกน PLASTIC &amp; PAPER CRUSHER MACHINE</t>
  </si>
  <si>
    <t>เครื่องอัดขยะ ขนาด 10 ตัน SMALL VERTICAL HYDRAULIC SOLID WASTE COMPACTOR</t>
  </si>
  <si>
    <t>เครื่องปรับเทียบมาตรฐานเครื่องเก็บตัวอย่างอากาศ (PRIMARY FLOW CALIBRATOR)</t>
  </si>
  <si>
    <t xml:space="preserve">เครื่องเก็บตัวอย่างอากาศแบบพกพา Personal Sampling Pump </t>
  </si>
  <si>
    <t>เครื่องมือนี้มีความจำเป็นมากในการเรียนการสอนและการฝึกทักษะปฏิบัติทางด้านวิชาชีพ และเป็นไปตามเกณฑ์ในการพิจารณาวุฒิการศึกษาปริญญาตรีสาขาอาชีวอนามัยหรือเทียบเท่าของกรมสวัสดิการและคุ้มครองแรงงานในการขึ้นทะเบียนทางวิชาชีพ</t>
  </si>
  <si>
    <t>เครื่องวัดปริมาณเสียงสะสม (Noise Dosimeter)</t>
  </si>
  <si>
    <t>เครื่องวัดความเข้มแสง (Lux meter)</t>
  </si>
  <si>
    <t xml:space="preserve">เครื่องวัดความดังเสียง Class 2 Sound Level Meter พร้อมฟังก์ชั่นแยกความถี่ 1/1 Octave </t>
  </si>
  <si>
    <t>เครื่องวัดระดับความร้อน WBGT</t>
  </si>
  <si>
    <t>เครื่องวัดก๊าซแบบพกพา</t>
  </si>
  <si>
    <t>ระบบเทคโนโลยีสารสนเทศและโสตทัศนอุปกรณ์ห้องประชุมคณะสาธาณสุขศาสตร์</t>
  </si>
  <si>
    <t>ระบบ</t>
  </si>
  <si>
    <t xml:space="preserve"> -</t>
  </si>
  <si>
    <t>เครื่องวิเคราะห์ปริมาณธาตุโลหะด้วยการดูดกลืนแสงอะตอม (Atomic Absorption Spectrometer)</t>
  </si>
  <si>
    <t>เครื่องทดสอบความกระชับของหน้ากากและอุปกรณ์ประกอบ</t>
  </si>
  <si>
    <t>ใช้ในการเรียนการสอน เพิ่มมูลค่าให้กับนักศึกษาให้มีคุณสมบัติตามความต้องการของตลาดแรงงาน บริการวิชาการในภาคอุตสาหกรรมและเอกชน และงานวิจัยร่วมกับภาคอุตสาหกรรมที่ทันสมัย</t>
  </si>
  <si>
    <t>หน่วยงาน สำนักคอมพิวเตอร์</t>
  </si>
  <si>
    <t>√</t>
  </si>
  <si>
    <r>
      <t>อุปกรณ์กระจายสัญญาณไร้สาย (Access Point) แบบที่ 1</t>
    </r>
    <r>
      <rPr>
        <sz val="16"/>
        <color indexed="10"/>
        <rFont val="TH SarabunPSK"/>
        <family val="2"/>
      </rPr>
      <t xml:space="preserve"> </t>
    </r>
  </si>
  <si>
    <t xml:space="preserve">อุปกรณ์กระจายสัญญาณไร้สาย (Access Point) แบบที่ 2   </t>
  </si>
  <si>
    <t>อุปกรณ์ควบคุมอุปกรณ์กระจายสัญญาณเครือข่ายคอมพิวเตอร์ไร้สายรองรับ 1,024 AP</t>
  </si>
  <si>
    <t xml:space="preserve">อุปกรณ์กระจายสัญญาณ (L2 Switch) ขนาด 24 ช่อง แบบที่ 2 </t>
  </si>
  <si>
    <t xml:space="preserve">อุปกรณ์สลับสัญญาณเครือข่ายหลักแบบ SFP ขนาด 48 พอร์ต พร้อมรองรับ 40G </t>
  </si>
  <si>
    <t>เครื่องคอมพิวเตอร์แม่ข่าย สำหรับระบบคอมพิวเตอร์แม่ข่ายเสมือน</t>
  </si>
  <si>
    <t>อุปกรณ์สำหรับจัดเก็บข้อมูลแบบภายนอก สำหรับระบบคอมพิวเตอร์แม่ข่ายเสมือน</t>
  </si>
  <si>
    <t xml:space="preserve">อุปกรณ์สลับสัญญาณเครือข่ายหลักประจำอาคาร </t>
  </si>
  <si>
    <t xml:space="preserve">อุปกรณ์ควบคุมนโยบายการใช้งานเครือข่ายมหาวิทยาลัย ขนาด 24 พอร์ต </t>
  </si>
  <si>
    <t xml:space="preserve">อุปกรณ์แผงวงจร 10Gigabit แบบ SFP+ LR  </t>
  </si>
  <si>
    <t>หน่วยงาน  สำนักศิลปะและวัฒนธรรม</t>
  </si>
  <si>
    <r>
      <rPr>
        <sz val="11"/>
        <rFont val="TH Sarabun New"/>
        <family val="2"/>
      </rPr>
      <t>(</t>
    </r>
    <r>
      <rPr>
        <sz val="11"/>
        <rFont val="Wingdings"/>
        <charset val="2"/>
      </rPr>
      <t>ü</t>
    </r>
    <r>
      <rPr>
        <sz val="11"/>
        <rFont val="TH Sarabun New"/>
        <family val="2"/>
      </rPr>
      <t>)</t>
    </r>
  </si>
  <si>
    <t>1.เพื่อให้มีครุภัณฑ์ที่มีประสิทธิภาพ และมีปริมาณเพียงพอ สำหรับใช้ในการปฏิบัติงาน สนับสนุนการเรียนการสอนแก่อาจารย์ และนักศึกษา</t>
  </si>
  <si>
    <t xml:space="preserve">กล้องถ่ายภาพ </t>
  </si>
  <si>
    <t>2. เพื่อช่วยเอื้ออำนวยในการปฏิบัติงานให้สะดวก เกิดความคล่องตัวมากขึ้น และเพื่อให้ผู้ปฏิบัติงาน มีสารสนเทศที่ทันสมัย และทันต่อความต้องการ</t>
  </si>
  <si>
    <t xml:space="preserve">เครื่องเสียงกลางแจ้งชุดเล็ก </t>
  </si>
  <si>
    <t>เครื่องสแกนเนอร์ความเร็วสูง</t>
  </si>
  <si>
    <t xml:space="preserve">	เครื่องคอมพิวเตอร์ PC สำหรับงานกราฟฟิก </t>
  </si>
  <si>
    <t xml:space="preserve">เครื่องคอมพิวเตอร์ PC </t>
  </si>
  <si>
    <t xml:space="preserve">เครื่องคอมพิวเตอร์โน้ตบุ๊ก </t>
  </si>
  <si>
    <t>เครื่องพิมพ์ Multifunction แบบฉีดหมึก</t>
  </si>
  <si>
    <t>เครื่องพิมพ์ Multifunction เลเซอร์</t>
  </si>
  <si>
    <t>ตู้ล๊อกเกอร์ช่องใส่เอกสารไม่เกิน 20 ช่อง</t>
  </si>
  <si>
    <t>เครื่องตัดสติ๊กเกอร์</t>
  </si>
  <si>
    <t>ชุดระบบนำเที่ยวในพิพิธภัณฑ์ด้วยเสียงพร้องหูฟัง</t>
  </si>
  <si>
    <t>เครื่องคอมพิวเตอร์ สำหรับงานประมวลผลแบบที่ 1</t>
  </si>
  <si>
    <t>-</t>
  </si>
  <si>
    <t>ทดแทนเครื่องเก่า</t>
  </si>
  <si>
    <t>เครื่องพิมพ์เลเซอร์หรือ LED สีชนิด Network แบบที่2</t>
  </si>
  <si>
    <t>เครื่องสำรองไฟฟ้า ขนาด 1 KVA</t>
  </si>
  <si>
    <t>ใช้เพื่อเพิ่มประสิทธิภาพการทำงานในการสำรองไฟเครื่องกดบัตรคิวในการให้บริการนักศึกษา อาจารย์และเจ้าหน้าที่</t>
  </si>
  <si>
    <t>เครื่องตรวจข้อสอบอัตโนมัติพร้อมโปรแกรมวิเคราะห์ข้อสอบ</t>
  </si>
  <si>
    <t>ใช้เพื่อเพิ่มประสิทธิภาพการให้บริการตรวจข้อสอบสำหรับอาจารย์และใช้บริการตรวจข้อสอบหน่วยงานภายนอกที่มาขอรับบริการ</t>
  </si>
  <si>
    <t>เครื่องประทับตรานูนไฟฟ้า</t>
  </si>
  <si>
    <t>หน่วยงาน คณะพยาบาลศาสตร์</t>
  </si>
  <si>
    <t>หุ่นฝึกการทำคลอด (เต็มตัว) แบบไฟฟ้า</t>
  </si>
  <si>
    <t>ใช้ประกอบการจัดการเรียนการสอนหลักสูตรพยาบาลศาสตรบัณฑิต งานวิจัย และพัฒนาหลักสูตรด้านการบริการวิชาการ เพื่อหารายได้เข้ามหาวิทยาลัย</t>
  </si>
  <si>
    <t>หุ่นฝึกการทำคลอดแบบครึ่งตัว</t>
  </si>
  <si>
    <t>หุ่นฝึกการตรวจครรภ์</t>
  </si>
  <si>
    <t>หุ่นฝึกตรวจความกว้างของปากมดลูก</t>
  </si>
  <si>
    <t>หุ่นการพยาบาลทารกแรกเกิด</t>
  </si>
  <si>
    <t>หุ่นฝึกการตรวจหลังคลอด</t>
  </si>
  <si>
    <t>หุ่นฝึกให้นมพร้อมหุ่นทารก</t>
  </si>
  <si>
    <t>เสื้อจำลองการตั้งครรภ์</t>
  </si>
  <si>
    <t>ชุดฝึกเย็บฝีเย็บ</t>
  </si>
  <si>
    <t xml:space="preserve">หุ่นผู้ใหญ่ฝึกปฏิบัติการกู้ชีวิตผู้ใหญ่พร้อมจอเเสดงสัญญาณชีพ  </t>
  </si>
  <si>
    <t>หุ่นฝึกทักษะทางการพยาบาลผู้สูงอายุ จอเเสดงสัญญาณชีพ</t>
  </si>
  <si>
    <t xml:space="preserve">ชุดจำลองสถานการณ์ติดตามสัญญาณชีพพร้อมภาคกระตุกไฟฟ้าหัวใจ </t>
  </si>
  <si>
    <t xml:space="preserve">เตียงเฟาว์เลอร์ 2 ไกร์ แบบดิจิตอล (ระบบไฟฟ้า) พร้อมที่นอน หมอน </t>
  </si>
  <si>
    <t>เตียงคลอด สำหรับนอนรอคลอด ทำคลอด และการช่วยชีวิตขั้นสูง ด้วยระบบไฟฟ้า</t>
  </si>
  <si>
    <t>เตียงตรวจโรค</t>
  </si>
  <si>
    <t xml:space="preserve">เตียงเฟาว์เลอร์ 3 ไกร์ แบบดิจิตอล (ระบบไฟฟ้า) พร้อมที่นอน หมอน </t>
  </si>
  <si>
    <t>เครื่องให้ความอบอุ่นทารกชนิดควบคุมอุณหภูมิโดยอัตโนมัติจากผิวหนังเด็ก</t>
  </si>
  <si>
    <t>หุ่นจำลองการคลอดเสมือนจริง  สำหรับการฝึกช่วยชีวิตขั้นสูง</t>
  </si>
  <si>
    <t>ครุภัณฑ์จำลองห้องอุบัติเหตุและฉุกเฉินเสมือนจริง</t>
  </si>
  <si>
    <t xml:space="preserve">ครุภัณฑ์ศูนย์ความเป็นเลิศด้านการพยาบาลมารดา เด็กและทารก </t>
  </si>
  <si>
    <t xml:space="preserve">คณะมนุษยศาสตร์และสังคมศาสตร์ </t>
  </si>
  <si>
    <t>คณะวิทยาการจัดการ</t>
  </si>
  <si>
    <t xml:space="preserve">คณะวิทยาศาสตร์และเทคโนโลยี </t>
  </si>
  <si>
    <t>คณะเทคโนโลยีอุตสาหกรรม</t>
  </si>
  <si>
    <t xml:space="preserve">คณะพยาบาลศาสตร์ </t>
  </si>
  <si>
    <t>สำนักคอมพิวเตอร์</t>
  </si>
  <si>
    <t>สำนักวิทยบริการฯ</t>
  </si>
  <si>
    <t>สำนักศิลปะและวัฒนธรรม</t>
  </si>
  <si>
    <t>สถาบันภาษา</t>
  </si>
  <si>
    <t xml:space="preserve">สถาบันวิจัยและพัฒนา </t>
  </si>
  <si>
    <t xml:space="preserve">กองอาคารและสถานที่ สำนักงานอธิการบดี </t>
  </si>
  <si>
    <t xml:space="preserve">ภาพรวมมหาวิทยาลัย </t>
  </si>
  <si>
    <t xml:space="preserve">สำนักส่งเสริมวิชาการและงานทะเบียน </t>
  </si>
  <si>
    <t>เครื่องคอมพิวเตอร์เพื่อการเรียนรู้ด้วยตนเอง</t>
  </si>
  <si>
    <t>จัดหาครุภัณฑ์ทดแทนของเดิมที่ใช้งานมานาน และเพิ่มศักยภาพการให้บริการของมหาวิทยาลัย</t>
  </si>
  <si>
    <t>เครื่องคอมพิวเตอร์เพื่อการเรียนรู้บนระบบ MacOS</t>
  </si>
  <si>
    <t>จัดหาระบบสร้างสื่อการเรียนรู้อิเล็กทรอนิกส์ ให้รองรับเทคโนโลยีการเรียนรู้ในปัจจุบัน</t>
  </si>
  <si>
    <t>เครื่องสแกนเนอร์</t>
  </si>
  <si>
    <t>ให้มีครุภัณฑ์ที่มีประสิทธิภาพ และมีปริมาณเพียงพอ สำหรับใช้ในการปฏิบัติงานจัดทำเอกสารอิเล็กทรอนิกส์</t>
  </si>
  <si>
    <t>เครื่องพิมพ์ Dot Matitx Printer แบบแคร่สั้น</t>
  </si>
  <si>
    <t>จัดหาครุภัณฑ์ทดแทนของเดิมที่ใช้งานมานาน และเพิ่มประสิทธิภาพการทำงานให้มีความสะดวกและรวดเร็ว</t>
  </si>
  <si>
    <t>รถเข็นหนังสือแบบเรียบ 3 ชั้น</t>
  </si>
  <si>
    <t>จัดหาครุภัณฑ์ให้เพียงพอต่อความต้องการ และเพิ่มประสิทธิภาพในการให้บริการ</t>
  </si>
  <si>
    <t>เครื่องอ่านบาร์โค้ด</t>
  </si>
  <si>
    <t>คัน</t>
  </si>
  <si>
    <t>จัดหาครุภัณฑ์ทดแทนของเดิมที่ใช้งานมานาน เกิดความชำรุดไม่สามารถซ่อมให้กลับมามีสภาพการใช้งานเดิมได้</t>
  </si>
  <si>
    <t>ชั้นวางหนังสือแบบเตี้ย 1 ด้าน 2 ช่วง แบบมีฝาปิดข้าง</t>
  </si>
  <si>
    <t>จัดหาครุภัณฑ์ให้เพียงพอต่อความต้องการ และจัดสภาพแวดล้อมในการประชุมและทำงานให้เหมาะสม</t>
  </si>
  <si>
    <t>เครื่องแปลงเอกสารอิเล็กทรอนิกส์</t>
  </si>
  <si>
    <t>จัดหาครุภัณฑ์ทดแทนของเดิมที่ใช้งานมานาน และเพิ่มประสิทธิภาพการจัดการทรัพยากรสารสนเทศ</t>
  </si>
  <si>
    <t>ฟลิปชาร์ทอัจฉริยะ สำหรับห้องเรียนรู้แบบกลุ่ม</t>
  </si>
  <si>
    <t>เพิ่มประสิทธิภาพการให้บริการให้ทันต่อความต้องการในการแสวงหาความรู้ และทันต่อการเปลี่ยนถ่ายระบบการศึกษา</t>
  </si>
  <si>
    <t>อุปกรณ์ตรวจสอบทรัพยากรสารสนเทศแบบเคลื่อนที่ (Moblle Checker)</t>
  </si>
  <si>
    <t>ให้มีครุภัณฑ์ที่มีประสิทธิภาพ และมีปริมาณเพียงพอสำหรับใช้ในการปฏิบัติงานการจัดทรัพยากรสารสนเทศ</t>
  </si>
  <si>
    <t>รถเข็นอัจฉริยะสำหรับการค้นหาและจัดชั้นหนังสือ (Smart Trolley)</t>
  </si>
  <si>
    <t>ตู้ล็อกเกอร์อัจฉริยะสำหรับทรัพยากรสารสนเทศ (Smart Locder)</t>
  </si>
  <si>
    <t xml:space="preserve"> </t>
  </si>
  <si>
    <t>ระบบห้องเรียนแบบ Hybrid Learning ขนาดใหญ่</t>
  </si>
  <si>
    <t>ห้อง</t>
  </si>
  <si>
    <t>ระบบห้องเรียนแบบ Hybrid Learning ขนาดกลาง</t>
  </si>
  <si>
    <t>กล้องถ่ายภาพเพื่อสร้างสรรค์สื่อการเรียนรู้ในศตวรรษที่ 21 ขนาดไม่น้อยกว่า 45 ล้านพิกเซล</t>
  </si>
  <si>
    <t>จอแสดงภาพ LED สำหรับห้องประชุมขนาดใหญ่</t>
  </si>
  <si>
    <t>ให้มีครุภัณฑ์ที่มีประสิทธิภาพ และมีความพร้อมในการให้บริการสำหรับการจัดประชุมและแสดงนิทรรศการ</t>
  </si>
  <si>
    <t>ครุภัณฑ์ประกอบการปรับปรุงศูนย์การเรียนรู้ตลอดชีวิต Life Long Learning &amp; Innovatlon Playground</t>
  </si>
  <si>
    <t>ให้มีครุภัณฑ์ที่มีประสิทธิภาพ มีปริมาณเพียงพอ และเอื้อต่อรูปแบบการเรียนรู้ของผู้ใช้บริการในปัจจุบัน</t>
  </si>
  <si>
    <t>ครุภัณฑ์ประกอบการปรับปรุงศูนย์สนับสนุนความเป็นเลิศทางการศึกษา NRRU Excellence Park</t>
  </si>
  <si>
    <t>จอภาพประชาสัมพันธ์แบบไร้ขอบ (Video Wall)</t>
  </si>
  <si>
    <t>จอแสดงภาพ LED สำหรับห้องประชุมนานาชาติ</t>
  </si>
  <si>
    <t>เก้าอี้สำนักงาน/ห้องประชุม</t>
  </si>
  <si>
    <t xml:space="preserve">สถาบันวิจัยไม้กลายเป็นหินฯ </t>
  </si>
  <si>
    <t>หน่วยงาน สถาบันวิจัยไม้กลายเป็นหินฯ</t>
  </si>
  <si>
    <t>ตู้เอกสาร 15 ลิ้นชัก</t>
  </si>
  <si>
    <t xml:space="preserve">เครื่องสแกนใบหน้า  </t>
  </si>
  <si>
    <t xml:space="preserve">ชุดชำระล้างสารเคมีฉุกเฉิน  </t>
  </si>
  <si>
    <t>ระบบจําหน่ายบัตรอัตโนมัติ</t>
  </si>
  <si>
    <t>เลื่อยยนต์</t>
  </si>
  <si>
    <t>เครื่องตัดหญ้าแบบสายสะพาย</t>
  </si>
  <si>
    <t>โคมไฟถนนโซล่าเซล</t>
  </si>
  <si>
    <t>เครื่องฉายโปรเจคเตอร์ครบชุด สำหรับห้องกำเนิดโลก</t>
  </si>
  <si>
    <t>เครื่องฉายโปรเจคเตอร์ครบชุด สำหรับห้องประชุมใหญ่</t>
  </si>
  <si>
    <t xml:space="preserve">เครื่องสำรองไฟ </t>
  </si>
  <si>
    <t xml:space="preserve">เครื่องคอมพิวเตอร์แบบพกพา(โน๊ตบุ๊ค)  </t>
  </si>
  <si>
    <t xml:space="preserve">เครื่องคอมพิวเตอร์ตั้งโต๊ะครบชุด  </t>
  </si>
  <si>
    <t>เครื่องถ่ายเอกสาร 3 in 1 (ถ่ายเอกสาร/สแกน/ปริ๊น)</t>
  </si>
  <si>
    <t>ชุดโต๊ะทำงานเจ้าหน้าที่ พร้อมเก้าอี้มีพักแขน</t>
  </si>
  <si>
    <t>โต๊ะทำงานแบบเคาว์เตอร์</t>
  </si>
  <si>
    <t>ชุดโต๊ะประชุมพร้อมเก้าอี้ครบชุด 20 ที่นั่ง</t>
  </si>
  <si>
    <t>ฉากกั้นห้อง(พาทิชั่น)</t>
  </si>
  <si>
    <t>โต๊ะประชุมแบบพับได้ มีล้อเลื่อน</t>
  </si>
  <si>
    <t>โต๊ะประชุมแบบหน้าขาว  พับได้</t>
  </si>
  <si>
    <t>ตู้เก็บเอกสาร 2 ประตู  งานอาคารสถานที่</t>
  </si>
  <si>
    <t>ตู้เหล็กเก็บแผนที่</t>
  </si>
  <si>
    <t>ชั้นวางเหล็กอเนกประสงค์</t>
  </si>
  <si>
    <t>ชั้น</t>
  </si>
  <si>
    <t>ระบบกันขโมยสินค้า</t>
  </si>
  <si>
    <t>เครื่องนับจำนวนคน เข้า - ออก</t>
  </si>
  <si>
    <t>กล้องวีดิโอ</t>
  </si>
  <si>
    <t>เครื่องปรับอากาศชนิดแขวนเพดานและติดฝาหนังอาคารไม้กลายเป็นหิน,อาคารช้างดำดำบรรพ์,อาคารไดโนเสาร์,อาคารสำนักงาน,อาคารงานสถานที่</t>
  </si>
  <si>
    <t>อาคาร</t>
  </si>
  <si>
    <t>หน่วยงาน คณะมนุษยศาสตร์และสังคมศาสตร์</t>
  </si>
  <si>
    <t xml:space="preserve">โทรทัศน์ แอล อี ดี (LED TV) แบบ Smart TV </t>
  </si>
  <si>
    <t>ü</t>
  </si>
  <si>
    <t xml:space="preserve">เพื่อใช้ในการเรียนการสอนของหลักสูตร ทั้งด้านศิลปะ ด้านภาษา </t>
  </si>
  <si>
    <t xml:space="preserve">คอมพิวเตอร์ All In One สำหรับงานประมวลผล </t>
  </si>
  <si>
    <t>เพื่อใช้ในการเรียนการสอนของหลักสูตร ทั้งด้านศิลปะ ด้านภาษา ใช้ควบคู่กับ Smart TV</t>
  </si>
  <si>
    <t>แท่นปั้นรูปนูนต่ำ - นูนสูง</t>
  </si>
  <si>
    <t>แทนของเดิมที่ชำรุด</t>
  </si>
  <si>
    <t>กล่อง CASE สำหรับใส่เวที และบันได</t>
  </si>
  <si>
    <t>กล่อง</t>
  </si>
  <si>
    <t xml:space="preserve">เพื่อใช้ในการจัดเก็บเวทีสำเร็จรูปที่ได้มาในงบประมาณปี 2564 </t>
  </si>
  <si>
    <t>ซออู้</t>
  </si>
  <si>
    <t xml:space="preserve">เพื่อใช้ในการเรียนการสอนรายวิชาดนตรีไทย และทดแทนของเดิมที่ชำรุด </t>
  </si>
  <si>
    <t>ซอด้วง</t>
  </si>
  <si>
    <t xml:space="preserve">เพื่อใช้ในการเรียนการสอนรายวิชาดนตรีไทย  และทดแทนของเดิมที่ชำรุด </t>
  </si>
  <si>
    <t>ฆ้องวงใหญ่</t>
  </si>
  <si>
    <t>วง</t>
  </si>
  <si>
    <t>เพื่อใช้ในการเรียนการสอนรายวิชาดนตรีไทย</t>
  </si>
  <si>
    <t>บีแฟลต คลาริเน็ต</t>
  </si>
  <si>
    <t>เพื่อใช้ในการเรียนการสอน และแข่งขันฯ การให้บริการวิชาการ ฯ</t>
  </si>
  <si>
    <t>เทเนอร์แซกโซโฟน</t>
  </si>
  <si>
    <t>อัลโตแซกโซโฟน</t>
  </si>
  <si>
    <t>ฆ้องวงเล็ก</t>
  </si>
  <si>
    <t>กลองแขก</t>
  </si>
  <si>
    <t>คู่</t>
  </si>
  <si>
    <t>บาริโทนแซกโซโฟน</t>
  </si>
  <si>
    <t>บีแฟลตทรัมเป็ต</t>
  </si>
  <si>
    <t>ฉิ่ง</t>
  </si>
  <si>
    <t>ฆ้องมอญวงใหญ่</t>
  </si>
  <si>
    <t>โค้ง</t>
  </si>
  <si>
    <t>ฆ้องมอญวงเล็ก</t>
  </si>
  <si>
    <t>ตะโพนมอญ</t>
  </si>
  <si>
    <t>ใบ</t>
  </si>
  <si>
    <t>เปิงมาง</t>
  </si>
  <si>
    <t>ซี ทูบา</t>
  </si>
  <si>
    <t xml:space="preserve">สถานที่ตั้งครุภัณฑ์ 
(เช่น ห้องปฏิบัติการ 201, ห้องสำนักงาน)
(9) </t>
  </si>
  <si>
    <t>หน่วยงาน</t>
  </si>
  <si>
    <t>ประเภท</t>
  </si>
  <si>
    <t>(ü)</t>
  </si>
  <si>
    <t>ตู้เย็นห้องปฏิบัติการ</t>
  </si>
  <si>
    <t>หลัง</t>
  </si>
  <si>
    <t xml:space="preserve"> ใช้ในการเรียนการสอน/ฝึกปฏิบัติการ นักศึกษาสาขาวิชาคหกรรมศาสตร์ การวิจัยและบริการวิชาการ</t>
  </si>
  <si>
    <t>อาคารปฏิบัติการคหกรรมศาสตร์ อาคาร 4</t>
  </si>
  <si>
    <t>คหกรรมศาสตร์</t>
  </si>
  <si>
    <t>การเรียนการสอน</t>
  </si>
  <si>
    <t>เก้าอี้นักศึกษาสำหรับห้องปฏิบัติการคอมพิวเตอร์</t>
  </si>
  <si>
    <t xml:space="preserve"> ใช้ในการเรียนการสอน/ฝึกปฏิบัติการ นักศึกษาสาขาวิชาวิทยาการสารสนเทศ การวิจัยและบริการวิชาการ</t>
  </si>
  <si>
    <t>อาคารปฏิบัติการด้านวิทยาศาสตร์และเทคโนโลยี อาคาร 32 ชั้น 4 และ 5</t>
  </si>
  <si>
    <t>วิทยาการสารสนเทศ</t>
  </si>
  <si>
    <t xml:space="preserve">เครื่องคอมพิวเตอร์  สำหรับงานประมวลผล  แบบที่ 2 </t>
  </si>
  <si>
    <t>ใช้ในการเรียนการสอน/การฝึกปฏิบัติการ นักศึกษาสาขาวิชาเทคโนโลยีดิจิทัลมีเดีย การวิจัยและบริการวิชาการ</t>
  </si>
  <si>
    <t>ห้องปฏิบัติการเทคโนโลยีดิจิทัลมีเดีย อาคาร 24 ชั้น 1</t>
  </si>
  <si>
    <t>เทคโนโลยีดิจิทัลมีเดีย</t>
  </si>
  <si>
    <t xml:space="preserve"> ใช้ในการเรียนการสอน/ฝึกปฏิบัติการ นักศึกษาสาขาวิชาคอมศึกษาและคณิตศาสตร์ สถิติ ปละวิทยาการประยุกต์ การวิจัยและบริการวิชาการ</t>
  </si>
  <si>
    <t>อาคารปฏิบัติการด้านวิทยาศาสตร์และเทคโนโลยี ชั้น 7 และ ชั้น 3</t>
  </si>
  <si>
    <t>คอมพิวเตอร์ศึกษา/คณิตศาสตร์ฯ</t>
  </si>
  <si>
    <t>เครื่องอ่านปฏิกิริยาบนไมโครเพลทแบบมัลติโหมด (Multimode Plate Reader)</t>
  </si>
  <si>
    <t>ใช้ในการเรียนการสอน/การฝึกปฏิบัติการ นักศึกษาสาขาวิชาชีววิทยา การวิจัยและบริการวิชาการ</t>
  </si>
  <si>
    <t>ห้องปฏิบัติการสาขาวิชาชีววิทยา อาคาร 11</t>
  </si>
  <si>
    <t>ชีววิทยา</t>
  </si>
  <si>
    <t>เครื่องวัดค่าออกซิเจนละลาย (DO) และ BOD</t>
  </si>
  <si>
    <t xml:space="preserve"> ใช้ประกอบการจัดการเรียนการสอนนักศึกษามหาวิทยาลัยราชภัฏนครราชสีมา รวมถึงสนับสนุนการวิจัยและบริการวิชาการ</t>
  </si>
  <si>
    <t>ห้องปฏิบัติการสาขาวิชาวิทยาศาสตร์สิ่งแวดล้อม อาคารปฏิบัติการด้านวิทยาศาสตร์และเทคโนโลยี อาคาร 32 ชั้น 6 และห้องปฏิบัติการสาขาวิชาชีววิทยา อาคาร 11</t>
  </si>
  <si>
    <t>สิ่งแวดล้อม 2568 1/ชีววิทยา 2569 1</t>
  </si>
  <si>
    <t xml:space="preserve">เครื่องชั่งทศนิยม 5 ตำแหน่ง </t>
  </si>
  <si>
    <t>ใช้ในการเรียนการสอน/การฝึกปฏิบัติการนักศึกษาสาขาวิชาฟิสิกส์และวิทยาศาสตร์ทั่วไป การวิจัยและบริการวิชาการ</t>
  </si>
  <si>
    <t>ห้องปฏิบัติการสาขาวิชาฟิสิกส์และวิทยาศาสตร์ อาคาร 11</t>
  </si>
  <si>
    <t>ฟิสิกส์</t>
  </si>
  <si>
    <t>เครื่องทดสอบคุณภาพไข่</t>
  </si>
  <si>
    <t xml:space="preserve"> ใช้ในการเรียนการสอน/ฝึกปฏิบัติการ นักศึกษาสาขาวิชาเกษตรศาสตร์ การวิจัยและบริการวิชาการ</t>
  </si>
  <si>
    <t>ห้องปฏิบัติการด้านเกษตรศาสตร์ อาคาร 7</t>
  </si>
  <si>
    <t>เกษตรศาสตร์</t>
  </si>
  <si>
    <t>เครื่องปั่นเหวี่ยงตกตะกอนความเร็วสูงแบบควบคุมอุณหภูมิแบบตั้งโต๊ะ</t>
  </si>
  <si>
    <t>ใช้ในการเรียนการสอน/การฝึกปฏิบัติการนักศึกษาคณะวิทยาศาสตร์ฯ การวิจัยและบริการวิชาการ</t>
  </si>
  <si>
    <t>ห้องปฏิบัติการสาขาวิชาเคมี อาคาร 11 และอาคารพักสัตว์ทดลอง</t>
  </si>
  <si>
    <t>เคมี/เทคนิคการสัตวแพทย์</t>
  </si>
  <si>
    <t>ชุดการทดลองตามกฎการเคลื่อนของนิวตัน แบบเชื่อมต่อคอมพิวเตอร์</t>
  </si>
  <si>
    <t>ศูนย์วิทยาศาสตร์ อาคาร 24</t>
  </si>
  <si>
    <t>ศูนย์วิทยาศาสตร์</t>
  </si>
  <si>
    <t xml:space="preserve">เครื่องชั่ง 2 ตำแหน่ง </t>
  </si>
  <si>
    <t>อาคารปฏิบัติการสาขาวิชาวิทยาศาสตร์และเทคโนโลยีการอาหาร อาคาร 25 และห้องปฏิบัติการสาขาวิชาชีววิทยา อาคาร 11</t>
  </si>
  <si>
    <t>เทคโนอาหาร/ชีววิทยา 2569 2</t>
  </si>
  <si>
    <t xml:space="preserve">เครื่องชั่งทศนิยม 4 ตำแหน่ง                </t>
  </si>
  <si>
    <t>ศูนย์วิทยาศาสตร์ อาคาร 24 และห้องปฏิบัติการสาขาวิชาชีววิทยา อาคาร 11</t>
  </si>
  <si>
    <t>ศูนย์วิทยาศาสตร์ชั้นฟิสิกส์/ชีววิทยา 2569 2</t>
  </si>
  <si>
    <t>เครื่องตรวจวัดสารระเหย</t>
  </si>
  <si>
    <t>เครื่องลดขนาดวัตถุตัวอย่างด้วยแรงบดอัด (Milling) พร้อมอุปกรณ์ประกอบ</t>
  </si>
  <si>
    <t xml:space="preserve"> ใช้ในการเรียนการสอน/ฝึกปฏิบัติการ นักศึกษาสาขาวิชาเคมี การวิจัยและบริการวิชาการ</t>
  </si>
  <si>
    <t>ห้องปฏิบัติการสาขาวิชาเคมี อาคาร 11</t>
  </si>
  <si>
    <t>เคมี</t>
  </si>
  <si>
    <t>ชุดการเรียนรู้การควบคุมการทำงานแบบอัตโนมัติพร้อมซอฟต์แวร์</t>
  </si>
  <si>
    <t>ตู้สำหรับจัดเก็บเครื่องคอมพิวเตอร์และอุปกรณ์แบบที่ 3 (ขนาด 42U)</t>
  </si>
  <si>
    <t>ชุดปั๊มเก็บตัวอย่างอากาศ</t>
  </si>
  <si>
    <t>ห้องปฏิบัติการสาขาวิชาวิทยาศาสตร์สิ่งแวดล้อม อาคารปฏิบัติการด้านวิทยาศาสตร์และเทคโนโลยี อาคาร 32 ชั้น 6</t>
  </si>
  <si>
    <t>สิ่งแวดล้อม</t>
  </si>
  <si>
    <t>ตู้บ่มเพาะเชื้อด้วยก๊าซคาร์บอนไดออกไซด์</t>
  </si>
  <si>
    <t>เครื่องทำความเย็นแบบหมุนเวียน</t>
  </si>
  <si>
    <t>เครื่องย่อยสลายตัวอย่างด้วยกรด</t>
  </si>
  <si>
    <t xml:space="preserve">เครื่องนึ่งฆ่าเชื้อด้วยไอน้ำแรงดันสูง (Auto clave) </t>
  </si>
  <si>
    <t>ศูนย์วิทยาศาสตร์ อาคาร 24 และอาคารปฏิบัติการด้านวิทยาศาสตร์และเทคโนโลยี ชั้น 6</t>
  </si>
  <si>
    <t>ศูนย์วิทยาศาสตร์/สิ่งแวดล้อม</t>
  </si>
  <si>
    <t>เครื่องนับจำนวนแบคทีเรีย (Colony counter)</t>
  </si>
  <si>
    <t>ใช้ในการเรียนการสอน/การฝึกปฏิบัติการนักศึกษาสาขาวิชาวิทยาศาสตร์และเทคโนโลยีการอาหาร การวิจัยและบริการวิชาการ</t>
  </si>
  <si>
    <t>อาคารปฏิบัติการสาขาวิชาวิทยาศาสตร์และเทคโนโลยีการอาหาร อาคาร 25</t>
  </si>
  <si>
    <t>เทคโนอาหาร</t>
  </si>
  <si>
    <t>เครื่องหาองค์ประกอบของนม</t>
  </si>
  <si>
    <t>ชุดการทดลองการแทรกสอดของแสง แบบเชื่อมต่อคอมพิวเตอร์</t>
  </si>
  <si>
    <t>ปั๊มสุญญากาศ</t>
  </si>
  <si>
    <t>ตู้แช่แข็ง -40 องศาเซลเซียส ความจุไม่น้อยกว่า 450 ลิตร</t>
  </si>
  <si>
    <t>เครื่องวัดประสิทธิภาพการเผาไหม้</t>
  </si>
  <si>
    <t>เครื่องพิมพ์ Multifunction แบบฉีดหมึกพร้อมติดตั้งถังหมึกพิมพ์ (Ink Tank Printer)</t>
  </si>
  <si>
    <t>ตู้เพาะบ่มเชื้อ</t>
  </si>
  <si>
    <t>เครื่องดูดความชื้นอัตโนมัติ</t>
  </si>
  <si>
    <t>เครื่องตรวจวัดตะเข็บกระป๋องแบบอัตโนมัติ</t>
  </si>
  <si>
    <t xml:space="preserve">ตู้แช่แข็งอุณหภูมิต่ำ-10 ถึง  -40º องศาเซลเซียส ความจุไม่น้อยกว่า 549 ลิตร  (Freezer) 
</t>
  </si>
  <si>
    <t>กล้องดูดาวชนิดสะท้อนแสง</t>
  </si>
  <si>
    <t xml:space="preserve">เครื่องบ่มเชื้อแบบเขย่า </t>
  </si>
  <si>
    <t>เครื่องนับจำนวนเซลล์อัตโนมัติ</t>
  </si>
  <si>
    <t>เครื่องเคลือบตัวอย่างด้วยการหมุนเหวี่ยง</t>
  </si>
  <si>
    <t>ชุดการทดลองการหาความเฉื่อยของการหมุน แบบเชื่อมต่อคอมพิวเตอร์</t>
  </si>
  <si>
    <t>เครื่องวัดจุดหลอมเหลว</t>
  </si>
  <si>
    <t>ชุดการเรียนรู้การควบคุมแบบอัจฉริยะ Smart Control</t>
  </si>
  <si>
    <t>เครื่องลดขนาดพร้อมผสมสาร</t>
  </si>
  <si>
    <t>เครื่องเชื่อมซีโอทู 250 แอมป์</t>
  </si>
  <si>
    <t>ชุดการทดลองการเลี้ยวเบนของอิเล็กตรอน</t>
  </si>
  <si>
    <t xml:space="preserve">ตู้เก็บสารเคมีกัดกร่อน
</t>
  </si>
  <si>
    <t xml:space="preserve">เครื่องมัลติมีเดียโปรเจคเตอร์ ระดับ XGA ขนาดไม่น้อยกว่า 3,500 ANSI Lumens  </t>
  </si>
  <si>
    <t>ห้องปฏิบัติการเทคโนโลยีดิจิทัลมีเดีย อาคาร 24 ชั้น 1 และอาคารปฏิบัติการสาขาวิชาวิทยาศาสตร์และเทคโนโลยีการอาหาร อาคาร 25</t>
  </si>
  <si>
    <t>เทคโนโลยีดิจิทัลมีเดีย/เทคโนอาหร (2569)</t>
  </si>
  <si>
    <t>กล้องดูดาวชนิดหักเหแสง</t>
  </si>
  <si>
    <t>เครื่องย่อยตัวอย่าง​Microwave digestion</t>
  </si>
  <si>
    <t>เครื่องวัดความต้านทานแบบ 4 จุด</t>
  </si>
  <si>
    <t>อุปกรณ์ดูดจ่ายสารละลายปริมาตรน้อย (Automatic  pipette)</t>
  </si>
  <si>
    <t xml:space="preserve">เครื่องวัดเปอร์เซ็นต์ความหวานแบบ Dual Display  (Brix) และค่า Refractive Index    </t>
  </si>
  <si>
    <t>เครื่องซอร์ตมิเตอร์</t>
  </si>
  <si>
    <t>ปั้มสุญญากาศแบบแห้งพร้อมเกจวัดแรงดัน</t>
  </si>
  <si>
    <t>ตู้อบลมร้อนขนาดไม่น้อยกว่า 260 ลิตร</t>
  </si>
  <si>
    <t>ชุดการทดลองการเคลื่อนที่แบบโปรเจกไทล์</t>
  </si>
  <si>
    <t>ตู้อบลมร้อนขนาด 400 ลิตร</t>
  </si>
  <si>
    <t>ชุดทดลองมอดูลัสความยืดหยุ่น แบบเชื่อมต่อคอมพิวเตอร์</t>
  </si>
  <si>
    <t>ชุดทดลองไมเคิลสันอินเตอร์เฟอร์โรมิเตอร์</t>
  </si>
  <si>
    <t>เครื่องวิเคราะห์ทางเคมีไฟฟ้า</t>
  </si>
  <si>
    <t>ตู้อบลมร้อนขนาดไม่น้อยกว่า 30 ลิตร</t>
  </si>
  <si>
    <t>เครื่องวัดสีตัวอย่างด้วยการสะท้อนและส่องผ่าน</t>
  </si>
  <si>
    <t>ชุดครุภัณฑ์โสตทัศนูปกรณ์ พร้อมติดตั้ง</t>
  </si>
  <si>
    <t>เครื่องวัดค่าการดูดกลืนแสงแบบ ช่วงยูวี-วิสิเบิล</t>
  </si>
  <si>
    <t>เครื่องวิเคราะห์เนื้อสัมผัสของสาร พร้อมอุปกรณ์ประกอบ</t>
  </si>
  <si>
    <t>เครื่องวัดค่าการนำไฟฟ้า</t>
  </si>
  <si>
    <t>ห้องปฏิบัติการสาขาวิชาเคมี อาคาร 11 และศูนย์วิทยาศาสตร์ อาคาร 24</t>
  </si>
  <si>
    <t>เคมี/ศูนย์วิทยาศาสตร์</t>
  </si>
  <si>
    <t>เครื่องอังไอน้ำขนาดไม่น้อยกว่า 20 ลิตร</t>
  </si>
  <si>
    <t>เครื่องวัดค่าการดูดกลืนแสงย่านการมองเห็น (Visible Spectrometer)</t>
  </si>
  <si>
    <t>เครื่องเขย่าสารละลายพร้อมระบบควบคุมอุณหภูมิ</t>
  </si>
  <si>
    <t>เครื่องวัดค่าการเป็นกรด-ด่าง</t>
  </si>
  <si>
    <t>เครื่องกวนสารละลายแบบให้ความร้อน  (hot plate)</t>
  </si>
  <si>
    <t>ชุดปฏิบัติการนิเวศวิทยา</t>
  </si>
  <si>
    <t>/</t>
  </si>
  <si>
    <t>กล้องจุลทรรศน์เลนส์ประกอบ 2 กระบอกตา</t>
  </si>
  <si>
    <t>กล้องจุลทรรศน์สเตอริโอ 2 กระบอกตา</t>
  </si>
  <si>
    <t>เครื่องตัวอย่างอย่างแบบสไลด์ (Sliding Microtome)</t>
  </si>
  <si>
    <t xml:space="preserve">เครื่อง </t>
  </si>
  <si>
    <t>เครื่องวัดการคายน้ำ(โปโตมิเตอร์)</t>
  </si>
  <si>
    <t>เครื่องวัดอัตราการสังเคราะห์ด้วยแสง</t>
  </si>
  <si>
    <t>กล้องดูนกเทเลสโคปพร้อมขาตั้งกล้อง</t>
  </si>
  <si>
    <t>ชุดเครื่องมือผ่าตัดเล็กพร้อมกระเป๋า</t>
  </si>
  <si>
    <t>ชุดเก็บตัวอย่างน้ำ</t>
  </si>
  <si>
    <t>เครื่องตรวจวัดคุณภาพอากาศ</t>
  </si>
  <si>
    <t xml:space="preserve">ชุดปลูกผักไฮโดรโปรนิกส์ </t>
  </si>
  <si>
    <t>เครื่องเพาะเลี้ยงเนื้อเยื่อระบบ TIBS</t>
  </si>
  <si>
    <t>ชุดทดลองคลื่นนิ่งในเส้นเชือก</t>
  </si>
  <si>
    <t>ชุดทดลองการวัดความเร็วแสง</t>
  </si>
  <si>
    <t>ชุดทดลองการชน 2 มิติ</t>
  </si>
  <si>
    <t>ห้องปฏิบัติการสาขาวิชาฟิสิกส์และวิทยาศาสตร์ อาคาร 11 และศูนย์วิทยาศาสตร์ อาคาร 24</t>
  </si>
  <si>
    <t>ฟิสิกส์/ศูนย์วิทยาศาสตร์</t>
  </si>
  <si>
    <t>ชุดทดลองพลังงานจากลม</t>
  </si>
  <si>
    <t>ชุดทดลองหยดน้ำมันของมิลลิแกนแสดงผลทางจอโทรทัศน์วงจรปิด</t>
  </si>
  <si>
    <t>เครื่องวัดแรงแบบตัวเลข</t>
  </si>
  <si>
    <t>เครื่องตรวจสอบความคงตัวของผลิตภัณฑ์</t>
  </si>
  <si>
    <t>อุปกรณ์วัดอุณหภูมิ ชนิด Type T</t>
  </si>
  <si>
    <t>ถังเก็บไนโตรเจนเหลว</t>
  </si>
  <si>
    <t>เครื่องอัดไส้กรอกมือหมุน (Manual Stuffer)</t>
  </si>
  <si>
    <t>เครื่องปั่นเนย (Butter Churns)</t>
  </si>
  <si>
    <t>เครื่องแยกครีม (Cream Separator)</t>
  </si>
  <si>
    <t>เครื่องทำไอศกรีม (ซอฟท์ไอศกรีม)</t>
  </si>
  <si>
    <t>เครื่องปั่นผสมอาหาร (Kitchen aid)</t>
  </si>
  <si>
    <t>เครื่องวิเคราะห์ปริมาณความชื้น</t>
  </si>
  <si>
    <t>ซอฟท์แวร์ด้านระบบสารสนเทศภูมิศาสตร์</t>
  </si>
  <si>
    <t xml:space="preserve"> - </t>
  </si>
  <si>
    <t>ใช้ในการเรียนการสอน/การฝึกปฏิบัติการนักศึกษาสาขาวิชาภูมิสารสนเทศ การวิจัยและบริการวิชาการ</t>
  </si>
  <si>
    <t>อาคารปฏิบัติการด้านวิทยาศาสตร์และเทคโนโลยี ชั้น 6</t>
  </si>
  <si>
    <t>ภูมิสารสนเทศ</t>
  </si>
  <si>
    <t>ซอฟท์แวร์ด้านการรับรู้จากระยะไกล</t>
  </si>
  <si>
    <t>ซอฟท์แวร์ด้านอากาศยานไร้คนขับ</t>
  </si>
  <si>
    <t xml:space="preserve">อากาศยานไร้คนขับเพื่อการทำแผนที่รายละเอียดสูง </t>
  </si>
  <si>
    <t>อากาศยานไร้คนขับเพื่อการสำรวจทรัพยากรธรรมชาติ</t>
  </si>
  <si>
    <t>อากาศยานไร้คนขับเพื่อการฝึกซ้อม</t>
  </si>
  <si>
    <t>ชุดทดลองปรากฏการณ์ฮอลล์ในผลึกสารกึ่งตัวนำชนิดพีและชนิดเอ็น</t>
  </si>
  <si>
    <t>ชุดการทดลองการเลี้ยวเบนของแสง</t>
  </si>
  <si>
    <t>เครื่องล้างเครื่องแก้วพร้อมระบบอบแห้ง</t>
  </si>
  <si>
    <t xml:space="preserve"> ชุด </t>
  </si>
  <si>
    <t>ศูนย์วิทยาศาสตร์ อาคาร 24 และอาคารปฏิบัติการสาขาวิชาวิทยาศาสตร์และเทคโนโลยีการอาหาร อาคาร 25</t>
  </si>
  <si>
    <t>ศูนย์วิทยาศาสตร์/เทคโนอาหาร</t>
  </si>
  <si>
    <t>เครื่องฮอโมจีไนซ์ (Homogenizer)</t>
  </si>
  <si>
    <t>เครื่องบดตัวอย่าง</t>
  </si>
  <si>
    <t>เครื่องอ่านปฏิกิริยาบนไมโครเพลท (Microplate reader)</t>
  </si>
  <si>
    <t>เครื่องฟอกอากาศ (Scrubber)</t>
  </si>
  <si>
    <t>ตู้เก็บสารเคมีไวไฟ</t>
  </si>
  <si>
    <t>เครื่องวัดความชื้น</t>
  </si>
  <si>
    <t>เครื่องวัดแสงฟลูออเรสเซนต์</t>
  </si>
  <si>
    <t>ชุดครุภัณฑ์ประกอบห้องเรียนปฏิบัติการ 1</t>
  </si>
  <si>
    <t>อาคารปฏิบัติการหกรรมศาสตร์</t>
  </si>
  <si>
    <t>เครื่องบันทึกการทำงานทางสรีรวิทยาของระบบกล้ามเนื้อ</t>
  </si>
  <si>
    <t xml:space="preserve">เครื่องวิเคราะห์หาค่าพลังงานความร้อน (Bomb calorimeter) </t>
  </si>
  <si>
    <t>ห้องปฏิบัติการสาขาวิชาเคมี อาคาร 11 และอาคารปฏิบัติการสาขาวิชาวิทยาศาสตร์และเทคโนโลยีการอาหาร อาคาร 25</t>
  </si>
  <si>
    <t>เคมี/food(2570)</t>
  </si>
  <si>
    <t>เครื่องกำเนิดแสงอาทิตย์เทียมสำหรับทดสอบโซล่าร์เซลล์</t>
  </si>
  <si>
    <t>ครุภัณฑ์ชุดห้อง Smart Laboratory room</t>
  </si>
  <si>
    <t xml:space="preserve">เครื่องวิเคราะห์​ไนโตรเจน​และประมวลผลแบบอัตโนมัติ​ </t>
  </si>
  <si>
    <t>เครื่องศึกษาการเปลี่ยนแปลงน้ำหนักของสาร โดยอาศัยคุณสมบัติทางความร้อน TGA</t>
  </si>
  <si>
    <t>ชุดครุภัณฑ์ประกอบห้องเรียนปฏิบัติการ 2</t>
  </si>
  <si>
    <t>อาคารปฏิบัติการคหกรรมศาสตร์</t>
  </si>
  <si>
    <t xml:space="preserve">เครื่องวิเคราะห์องค์ประกอบทางเคมีของสารตัวอย่างโดยเทคนิคการดูดกลืนแสงรามาน </t>
  </si>
  <si>
    <t>เครื่องศึกษาสมบัติการนำความร้อนของวัสดุ</t>
  </si>
  <si>
    <t>ห้องเคลือบสุญญากาศ ด้วยระบบสปัตเตอริง</t>
  </si>
  <si>
    <t>ชุดเครื่องศึกษาการเรืองแสงของโมเลกุลและดูดกลืนแสง พร้อมอุปกรณ์ประกอบ</t>
  </si>
  <si>
    <t xml:space="preserve">เครื่องวิเคราะห์โมเลกุลสารในตัวอย่างด้วยเทคนิคแก๊สโครมาโตกราฟี แมสสเปกโตรเมทรี </t>
  </si>
  <si>
    <t>ชุดทดลองอากาศพลศาสตร์</t>
  </si>
  <si>
    <t>เครื่องแยกสารชีวโมเลกุลโปรตีนให้บริสุทธ์ (Fast Protein Liquid Chromatography, FPLC)</t>
  </si>
  <si>
    <t>เครื่องวัดความหนาของฟิล์มบาง</t>
  </si>
  <si>
    <t xml:space="preserve">เครื่องทำแห้งแบบพ่นฝอย  (Spray Dryer)    </t>
  </si>
  <si>
    <t xml:space="preserve"> ใช้ในการเรียนการสอน/การฝึกปฏิบัติการนักศึกษาคณะวิทยาศาสตร์ฯ การวิจัยและบริการวิชาการ</t>
  </si>
  <si>
    <t>เคมี 2567/ศวท2569</t>
  </si>
  <si>
    <t>เครื่องศึกษาการเปลี่ยนแปลงคุณสมบัติทางความร้อนของสารตัวอย่าง DSC</t>
  </si>
  <si>
    <t>เครื่องวิเคราะห์ปริมาณสารโดยวัดการดูดกลืนแสงในช่วง UV-VIS-NIR</t>
  </si>
  <si>
    <t xml:space="preserve">ชุดทดลองการหาโครงสร้างผลึกทรงลูกบาศก์ด้วยรังสีเอ็กซ์โดยวิธีของเดบาย-เชอเรอร์ </t>
  </si>
  <si>
    <t>ชุดทดสอบสมบัติทางกลของวัสดุระดับนาโนเมตร</t>
  </si>
  <si>
    <t>กล้องจุลทรรศน์วัดแรงระดับอะตอม</t>
  </si>
  <si>
    <t xml:space="preserve">ชุดตรวจวัดสมบัติทางเสียงของวัสดุ </t>
  </si>
  <si>
    <t>เครื่องวิเคราะห์การเปลี่ยนแปลงขนาดเมื่อได้รับความร้อนและแรงกด TMA</t>
  </si>
  <si>
    <t>ตู้แช่แข็ง</t>
  </si>
  <si>
    <t>เครื่องกลึงซีเอ็นซีแบบอัตโนมัติ</t>
  </si>
  <si>
    <t>เครื่องตัดวัสดุด้วยแสงเลเซอร์</t>
  </si>
  <si>
    <t>ชุดการทดลองปรากฏการณ์ชีมานเชื่อมต่อคอมพิวเตอร์</t>
  </si>
  <si>
    <t>ชุดกลั่นไนโตรเจน</t>
  </si>
  <si>
    <t>เครื่องวิเคราะห์เยื่อใย (Fiber analysis)</t>
  </si>
  <si>
    <t>เครื่องวิเคราะห์ปริมาณอินทรีย์คาร์บอน (Total Organic Carbon)</t>
  </si>
  <si>
    <t>ครุภัณฑ์การวิจัย</t>
  </si>
  <si>
    <t>การวิจัย</t>
  </si>
  <si>
    <t>เครื่องวัดอัตราการไหลแบบอัลตร้าโซนิค</t>
  </si>
  <si>
    <t>อาคารปฏิบัติการสาขาวิชาวิทยาศาสตร์และเทคโนโลยีการอาหาร อาคาร 25 และห้องปฏิบัติการสาขาวิชาฟิสิกส์ อาคาร 11</t>
  </si>
  <si>
    <t>ศูนย์วิทยาศาสตร์/ฟิสิกส์</t>
  </si>
  <si>
    <t>ตู้แช่ -20 องศาเซลเซียส</t>
  </si>
  <si>
    <t>เครื่องกวนสารละลายแบบให้ความร้อน</t>
  </si>
  <si>
    <t>เครื่องบ่มเชื้อ</t>
  </si>
  <si>
    <t>เครื่องตรวจวัดคุณภาพน้ำหลายพารามิเตอร์แบบพกพา</t>
  </si>
  <si>
    <t>เครื่องชั่งทศนิยม 2 ตำแหน่ง</t>
  </si>
  <si>
    <t>เครื่องวัดระยะด้วยแสงเลเซอร์</t>
  </si>
  <si>
    <t>เครื่องวัดค่าความเป็นกรดด่าง (pH Meter)</t>
  </si>
  <si>
    <t>เครื่องวัดความเรียบของผิว</t>
  </si>
  <si>
    <t>กล้องดูดวงอาทิตย์</t>
  </si>
  <si>
    <t>เครื่องวัดการสั่นสะเทือน</t>
  </si>
  <si>
    <t>เครื่องวิเคราะห์ธาตุด้วยเทคนิคตรวจวัดการเปล่งแสงของธาตุโดยใช้แสงเลเซอร์</t>
  </si>
  <si>
    <t>เครื่องทำแห้งแบบพ่นฝอย (Spray dryer)</t>
  </si>
  <si>
    <t>ชุดปฏิบัติการด้านสมุนไพร</t>
  </si>
  <si>
    <t>เครื่องสกัดสารอัตโนมัติชนิดตัวดูดซับของแข็ง (Automatic Splid phase Extraction)</t>
  </si>
  <si>
    <t>เครื่องวัดขนาดอนุภาคระดับไมโครเมตร พร้อมชุดกระจายตัวอย่างแบบเปียก</t>
  </si>
  <si>
    <t>เครื่องวัดการเรืองแสงและช่วงเวลาในการเรืองแสง</t>
  </si>
  <si>
    <t>เครื่องโครมาโทกราฟีของเหลวภายใต้แรงดันสูง</t>
  </si>
  <si>
    <t>ชุดกลั่น Molecular Distillation พร้อมอุปกรณ์</t>
  </si>
  <si>
    <t>เครื่องระเหยตัวทำละลายจากสารละลายตัวอย่าง ด้วยการทำงานภายใต้ระบบสุญญากาศ</t>
  </si>
  <si>
    <t>เครื่องวิเคราะห์ความเป็นประจุที่พื้นผิวของวัสดุ</t>
  </si>
  <si>
    <t>เครื่องแก๊สโครมาโทกราฟ</t>
  </si>
  <si>
    <t>เครื่องย่อย (Microwave)</t>
  </si>
  <si>
    <t>เครื่องทดสอบพฤติกรรมการไหลของสาร (Rheometer)</t>
  </si>
  <si>
    <t>เครื่องวิเคราะห์หาน้ำหนักโมเลกุล</t>
  </si>
  <si>
    <t>เครื่องวิเคราะห์สมบัติพื้นที่ผิวและขนาดรูพรุนของวัสดุ</t>
  </si>
  <si>
    <t>เครื่องเอกซเรย์ฟลูออเรสเซนต์สเปกโตรมิเตอร์แบบกระจายความยาวคลื่น</t>
  </si>
  <si>
    <t>เครื่องตรวจรอยรั่วระบบสุญญากาศ</t>
  </si>
  <si>
    <t>เครื่องวัดแรงตึงผิวชนิดวัดค่ามุมที่สัมผัส</t>
  </si>
  <si>
    <t>เครื่องวัดขนาดอนุภาคในระดับนาโนเมตร</t>
  </si>
  <si>
    <t>เครื่องวัดแรงตึงผิวชนิดวัดค่ามุมที่ผิวสัมผัส</t>
  </si>
  <si>
    <t>เครื่องวัดและวิเคราะห์ค่าไดอิเล็กตริกของวัสดุในย่านความถี่สูง</t>
  </si>
  <si>
    <t>สำนักงาน</t>
  </si>
  <si>
    <t>เครื่องปรับอากาศแบบแขวนขนาด 40,000 บีทียู</t>
  </si>
  <si>
    <t>สนับสนุนการปฏิบัติงานให้มีประสิทธิภาพ</t>
  </si>
  <si>
    <t>โต๊ะปฏิบัติงาน</t>
  </si>
  <si>
    <t>เก้าอี้สำนักงาน เบาะหนัง พนักพิงหลังสูง</t>
  </si>
  <si>
    <t>อาคารปฏิบัติการด้านวิทยาศาสตร์และเทคโนโลยี อาคาร 32 ชั้น 2 ,ห้องปฏิบัติการสาขาวิชาฟิสิกส์และวิทยาศาสตร์ อาคาร 11 และศูนย์วิทยาศาสตร์ อาคาร 24</t>
  </si>
  <si>
    <t>สำนักงานคณบดี/ฟิสิกส์/ศวท</t>
  </si>
  <si>
    <t>เครื่องพิมพ์ Multifunction ชนิดเลเซอร์ หรือ LED ขาวดำ</t>
  </si>
  <si>
    <t>อาคารปฏิบัติการด้านวิทยาศาสตร์และเทคโนโลยี ชั้น 7</t>
  </si>
  <si>
    <t>คอมพิวเตอร์ศึกษา</t>
  </si>
  <si>
    <t>เครื่องคอมพิวเตอร์โน๊ตบุ๊กสำหรับงานประมวลผล</t>
  </si>
  <si>
    <t xml:space="preserve">ตู้เหล็ก แบบ 2 บาน  </t>
  </si>
  <si>
    <t xml:space="preserve">ตู้เหล็ก แบบ 4 ลิ้นชัก  </t>
  </si>
  <si>
    <t>ตู้ล็อกเกอร์ 18 ช่อง</t>
  </si>
  <si>
    <t xml:space="preserve"> โทรทัศน์ แอล อี ดี (LED TV) แบบ Smart TV ขนาด 50 นิ้ว</t>
  </si>
  <si>
    <t xml:space="preserve">คอมพิวเตอร์แท็ปเล็ต แบบที่ 2 </t>
  </si>
  <si>
    <t xml:space="preserve">เครื่องพิมพ์วัตถุ 3 มิติ </t>
  </si>
  <si>
    <t xml:space="preserve">เครื่องสำรองไฟฟ้า ขนาด 1 kVA </t>
  </si>
  <si>
    <t>เครื่องพิมพ์ Multifunction เลเซอร์ หรือ LED สี</t>
  </si>
  <si>
    <t xml:space="preserve">เครื่องพิมพ์เลเซอร์ หรือ LED ขาวดำ ชนิด Network แบบที่2 </t>
  </si>
  <si>
    <t>สแกนเนอร์ สำหรับงานเก็บเอกสาร</t>
  </si>
  <si>
    <t>ห้องปฏิบัติการเทคโนโลยีดิจิทัลมีเดีย อาคาร 24 ชั้น 1 และห้องสำนักงานคณบดี อาคาร 32 ชั้น 2</t>
  </si>
  <si>
    <t>เทคโนโลยีดิจิทัลมีเดีย/สำนักงาน</t>
  </si>
  <si>
    <t>ฉากกั้นห้องครึ่งกระจกขัดลาย ขนาด 100*120 ซม. พร้อมขาตั้ง</t>
  </si>
  <si>
    <t>อาคารปฏิบัติการด้านวิทยาศาสตร์และเทคโนโลยี อาคาร 32 ชั้น 2</t>
  </si>
  <si>
    <t>สำนักงานคณบดี</t>
  </si>
  <si>
    <t>สาขาวิชา</t>
  </si>
  <si>
    <t>เครื่องฝึกกล้ามเนื้อ 8 สถานี</t>
  </si>
  <si>
    <t>ห้องปฏิบัติการเสริมสมรรถภาพทางกาย อาคาร 31 ชั้น 1 และอาคาร 32 ชั้น 7</t>
  </si>
  <si>
    <t>วิทยาศาสตร์การกีฬา</t>
  </si>
  <si>
    <t>เครื่องตรวจค่าชีวเคมีคลินิกในเลือด</t>
  </si>
  <si>
    <t>อาคารพักสัตว์ทดลอง</t>
  </si>
  <si>
    <t>เทคนิคการสัตวแพทย์</t>
  </si>
  <si>
    <t>ชุดเครื่องวิเคราะห์ความชื้นในตัวอย่าง</t>
  </si>
  <si>
    <t>เครื่องกวนสารละลายพร้อมชุดให้ความร้อน  (hot plate)</t>
  </si>
  <si>
    <t>1. ศูนย์วิทยาศาสตร์อาคาร 24
2. ห้องปฏิบัติการสาขาวิชาฟิสิกส์และวิทยาศาสตร์ทั่วไป อาคาร 11
3. ห้องปฏิบัติการสาขาวิชาสิ่งแวดล้อม คาร 32 ชั้น 6</t>
  </si>
  <si>
    <t>ศูนย์วิทย์/ฟิสิกส์/สิ่งแวดล้อม</t>
  </si>
  <si>
    <t xml:space="preserve">เตาเผาอุณหภูมิสูง     </t>
  </si>
  <si>
    <t>อาคารปฏิบัติการวิทยาศาสตร์และเทคโนโลยีการอาหาร อาคาร 25 และห้องปฏิบัติการสาขาวิชาวิทยาศาสตร์สิ่งแวดล้อม อาคาร 32</t>
  </si>
  <si>
    <t>เทคโนอาหาร/สิ่งแวดล้อม</t>
  </si>
  <si>
    <t>ตู้อบลมร้อนขนาดไม่น้อยกว่า 100 ลิตร</t>
  </si>
  <si>
    <t>ห้องปฏิบัติการสาขาวิชาฟิสิกส์และวิทยาศาสตร์ทั่วไป อาคาร 11</t>
  </si>
  <si>
    <t>เครื่องวัดปริมาณแอลกอฮอล์ในไวน์</t>
  </si>
  <si>
    <t>อาคารปฏิบัติการวิทยาศาสตร์และเทคโนโลยีการอาหาร อาคาร 25 และห้องปฏิบัติการสาขาวิชาชีววิทยา อาคาร 11</t>
  </si>
  <si>
    <t>เทคโนอาหาร/ชีววิทยา</t>
  </si>
  <si>
    <t>ชุดเครื่องวัดค่าความเป็นกรด-ด่างของสารละลาย (pH meter)</t>
  </si>
  <si>
    <t>ศูนย์วิทย์</t>
  </si>
  <si>
    <t>เครื่องวัดคุณภาพอากาศแบบมัลติฟังก์ชั่น</t>
  </si>
  <si>
    <t>เครื่องผสมสารตัวอย่างแบบหมุนวน (Rotary shaker)</t>
  </si>
  <si>
    <t>กรงเมตาบอลิซึมสำหรับหนู</t>
  </si>
  <si>
    <t xml:space="preserve">ลู่วิ่งสายพานแบบไม่ใช้ไฟฟ้า </t>
  </si>
  <si>
    <t xml:space="preserve">เครื่องวัดค่าการดูดกลืนแสงแบบ Double beam </t>
  </si>
  <si>
    <t>1. ห้องปฏิบัติการสาขาวิชาฟิสิกส์และวิทยาศาสตร์ทั่วไป อาคาร 11 
2. ห้องปฏิบัติการสาขาวิชาชีววิทยา อาคาร 11
3. ห้องปฏิบัติการสาขาวิชาวิทยาศาสตร์สิ่งแวดล้อม อาคาร 32
4. ศูนย์วิทยาศาสตร์อาคาร 24</t>
  </si>
  <si>
    <t>ฟิสิกส์/ศูนย์วิทย์/สวล/ชีววิทยา</t>
  </si>
  <si>
    <t xml:space="preserve">เครื่องฝึกกล้ามเนื้อขาโดยรวม </t>
  </si>
  <si>
    <t>เครื่องผลิตน้ำบริสุทธิ</t>
  </si>
  <si>
    <t>เครื่องหั่นผัก</t>
  </si>
  <si>
    <t>อาคารปฏิบัติการวิทยาศาสตร์และเทคโนโลยีการอาหาร อาคาร 25</t>
  </si>
  <si>
    <t xml:space="preserve">ตู้เก็บสารเคมี	</t>
  </si>
  <si>
    <t>ตู้เป่าลมสะอาด</t>
  </si>
  <si>
    <t xml:space="preserve">เครื่องเดินวงรี </t>
  </si>
  <si>
    <t>กล้องถ่ายภาพนิ่งดิติตอลพร้อมเลนส์</t>
  </si>
  <si>
    <t>ชุุด</t>
  </si>
  <si>
    <t xml:space="preserve">ศูนย์วิทย์ </t>
  </si>
  <si>
    <t>ตู้เก็บสารไวไฟ</t>
  </si>
  <si>
    <t>กรงพลาสติกพร้อมฝาปิดสำหรับสัตว์ฟันแทะ</t>
  </si>
  <si>
    <t>ชั้นสแตนเลสสำหรับสัตว์ทดลองแบบ 5 ชั้น</t>
  </si>
  <si>
    <t>ตู้เพาะเลี้ยงเซลล์ภายใต้สภาวะก๊าชคาร์บอนไดออกไซด์</t>
  </si>
  <si>
    <t>ชุดอุปกรณ์เครื่องนึ่งฆ่าเชื้อและอบแห้งอัตโนมัติ</t>
  </si>
  <si>
    <t>ชุดช่องผ่านหน้าต่าง (passbox)</t>
  </si>
  <si>
    <t xml:space="preserve">ตู้แช่ตัวอย่าง -20 องศาเซลเซียส </t>
  </si>
  <si>
    <t>ตู้แช่เย็น 2 ประตู</t>
  </si>
  <si>
    <t>ตู้แขวนสแตนเลส</t>
  </si>
  <si>
    <t xml:space="preserve">รถเข็นสัตว์สแตนเลส 2ชั้น </t>
  </si>
  <si>
    <t>เตาเผากำจัดซากสัตว์ทดลองและของเสียทางการแพทย์</t>
  </si>
  <si>
    <t>ชุดทำความสะอาดและอบผ้าผ่าตัด</t>
  </si>
  <si>
    <t xml:space="preserve">ชุดกรงสแตนเลสสำหรับสุนัข </t>
  </si>
  <si>
    <t>เทคนิคสัตวแพทย์</t>
  </si>
  <si>
    <t>เครื่องบดตัวอย่างสมุนไพร</t>
  </si>
  <si>
    <t>ชุด  Echocardiogram สำหรับสัตว์</t>
  </si>
  <si>
    <t>ชุดเครื่องวัดคลื่นไฟฟ้าหัวใจสำหรับสัตว์</t>
  </si>
  <si>
    <t>ชุดผ่าตัดด้วยความเย็น</t>
  </si>
  <si>
    <t>เครื่องบริหารกล้ามเนื้อต้นขาด้านหลัง</t>
  </si>
  <si>
    <t>เครื่องบริหารกล้ามเนื้อต้นขาด้านหน้า</t>
  </si>
  <si>
    <t>เครื่องฝึกกล้ามเนื้อลำตัวและหน้าท้อง</t>
  </si>
  <si>
    <t xml:space="preserve">เครื่องวัดและบันทึกข้อมูล Datalogger </t>
  </si>
  <si>
    <t>เครื่องวัดปริมาณแอลกอฮอล์และสารสกัด</t>
  </si>
  <si>
    <t>เครื่องกำเนิดไฟฟ้าสำหรับอาคารสัตว์ทดลอง</t>
  </si>
  <si>
    <t>ชุดพัฒนาการทำแห้งสินค้าและผลิตภัณฑ์ทางโภชนาการขั้นสูง</t>
  </si>
  <si>
    <t>เครื่องวิเคราะห์ปริมาณธาตุคาร์บอน ไฮโดรเจน ไนโตรเจน ซัลเฟอร์ และออกซิเจน</t>
  </si>
  <si>
    <t xml:space="preserve">เครื่องเอ็กซ์เรย์ดิฟแฟรคโตมิเตอร์สำหรับผลึกเดี่ยว </t>
  </si>
  <si>
    <t>เครื่องเอ็กซเรย์ดิจิตอลสำหรับสัตว์เล็ก</t>
  </si>
  <si>
    <t>เครื่องเตรียมตัวอย่างชิ้นเนื้อระบบปิดสําหรับงานพยาธิ</t>
  </si>
  <si>
    <t>เครื่องห่อหุ้มสารสำคัญด้วยเทคนิคเอ็นแคปซูเรชั่น</t>
  </si>
  <si>
    <t>เครื่องวิเคราะห์หาปริมาณไขมัน (Automatic extraction systems)วิทย์สุขภาพ</t>
  </si>
  <si>
    <t>เก้าอี้ปฏิบัติงานประจำศูนย์วิทยาศาสตร์</t>
  </si>
  <si>
    <t xml:space="preserve">คอมพิวเตอร์ all  in one  </t>
  </si>
  <si>
    <t>ระบบสารสนเทศ ห้องประชุม 24.125</t>
  </si>
  <si>
    <t>แบบฟอร์มที่ 1 : แผนความต้องการงบลงทุน : ครุภัณฑ์การเรียนการสอนและการวิจัย ปีงบประมาณ พ.ศ. 2567 - 2570</t>
  </si>
  <si>
    <t>ครุภัณฑ์สำหรับห้องเรียนแบบไฮบริด</t>
  </si>
  <si>
    <t>1 ชุด</t>
  </si>
  <si>
    <t>เพื่อสนับสนุนการจัดการเรียนการสอนและการดำเนินงานตามภารกิจของคณะรูปแบบไฮบริด</t>
  </si>
  <si>
    <t>1.1 เครื่องสตรีมไลฟ์วิดีโอ</t>
  </si>
  <si>
    <t>1 เครื่อง</t>
  </si>
  <si>
    <t>1.2 กล้องวิดีโอ</t>
  </si>
  <si>
    <t>1 ตัว</t>
  </si>
  <si>
    <t>1.3 เครื่องส่งสัญญาณไร้สาย</t>
  </si>
  <si>
    <t>ครุภัณฑ์ห้อง smart study room ชั้น 7</t>
  </si>
  <si>
    <t>เพื่อสนับสนุนการจัดการเรียนการสอนและการดำเนินงานตามภารกิจของคณะ</t>
  </si>
  <si>
    <t>2.1 โทรทัศน์ แอลอีดี (LED TV) 85 นิ้ว แบบ Smart TV</t>
  </si>
  <si>
    <t>2.2 ระบบเครื่องเสียง</t>
  </si>
  <si>
    <t>ครุภัณฑ์ห้องสตูดิโอถ่ายภาพ หลักสูตรนิเทศศาสตรบัณฑิต</t>
  </si>
  <si>
    <t xml:space="preserve">เพื่อสนับสนุนการเรียนการสอนในการฝึกปฏิบัติให้กับนักศึกษาในหลักสูตรนิเทศศาสตรบัณฑิต เพื่อเพิ่มประสิทธิภาพในการผลิตบัณฑิตที่ตรงกับความต้องการของสังคม </t>
  </si>
  <si>
    <t>5.1 กล้องถ่ายภาพนิ่งและเคลื่อนไหวแบบ หรือ กล้องสะท้อนภาพเลนส์เดี่ยวด้วยระบบดิจิตอล ชนิดเปลี่ยนเลนส์ได้ พร้อมเลนส์ (RF-S18-150mm f/3.5-6.3 IS STM) พร้อมอุปกรณ์ประกอบ</t>
  </si>
  <si>
    <t>2 ชุด</t>
  </si>
  <si>
    <t>5.2 กล้องถ่ายภาพนิ่งและเคลื่อนไหวแบบ หรือ กล้องสะท้อนภาพเลนส์เดี่ยวด้วยระบบดิจิตอล ชนิดเปลี่ยนเลนส์ได้ พร้อมเลนส์ EF-S18-55mm f/4-5.6 IS STM พร้อมอุปกรณ์ประกอบ</t>
  </si>
  <si>
    <t>5 ชุด</t>
  </si>
  <si>
    <t>5.3 iFootage Motion X2 Simple 1 ชุด ราคา 78,500 บาท</t>
  </si>
  <si>
    <t xml:space="preserve">5.4 อุปกรณ์กันสั่นกล้อง </t>
  </si>
  <si>
    <t>5.5 แบตเตอรี่ Battery Pack (7.2V, 5800mAh) 4 ก้อน ราคา 25,000 บาท</t>
  </si>
  <si>
    <t>4 ก้อน</t>
  </si>
  <si>
    <t xml:space="preserve">5.6 ไมค์บูม (Boompole) พร้อมอุปกรณ์ประกอบ </t>
  </si>
  <si>
    <t xml:space="preserve">5.7 ชุดรางไฟ พร้อมไฟสตูดิโอ </t>
  </si>
  <si>
    <t xml:space="preserve">5.8 คอมพิวเตอร์ตั้งโต๊ะ ขนาดจอ 24 นิ้ว  </t>
  </si>
  <si>
    <t xml:space="preserve">5.9 เครื่องพิมพ์ Ink Jet  </t>
  </si>
  <si>
    <t xml:space="preserve">6.1 กล้องวีดีโอ 4K พร้อมอุปกรณ์ประกอบ </t>
  </si>
  <si>
    <t>3 ชุด</t>
  </si>
  <si>
    <t>6.2 ขาตั้งกล้องวีดีโอหัวแพนน้ำมัน</t>
  </si>
  <si>
    <t>6.3 ไมโครโฟนไร้สาย คลื่น UHF (1ตัวรับ+2ตัวส่ง)</t>
  </si>
  <si>
    <t>6.4 เครื่องผสมสัญญาณภาพ</t>
  </si>
  <si>
    <t xml:space="preserve">6.5 ชุดแล็คประกอบ สวิชเชอร์ พร้อมใช้งาน ประกอบด้วยจอมอร์นิเตอร์ และมิกเซอร์เครื่องเสียง พร้อมอุปกรณ์ประกอบ </t>
  </si>
  <si>
    <t xml:space="preserve">6.6 จอมอนิเตอร์ LED </t>
  </si>
  <si>
    <t>6.6 คอมพิวเตอร์พร้อมจอภาพ</t>
  </si>
  <si>
    <t xml:space="preserve">6.7 ระบบถ่ายทอดสด ความคมชัดสูง HD </t>
  </si>
  <si>
    <t>1 ระบบ</t>
  </si>
  <si>
    <t>6.8 หูฟังอินเตอร์คอมไร้สาย ชุดละ 35,750 บาท</t>
  </si>
  <si>
    <t xml:space="preserve">6.9 เร้าท์เตอร์ สามารถใส่ซิมการ์ด 4G </t>
  </si>
  <si>
    <t xml:space="preserve">6.10 เครื่องส่งสัญญาณไร้สาย </t>
  </si>
  <si>
    <t xml:space="preserve">6.11 เครื่องบันทึก ระบบ Full HD </t>
  </si>
  <si>
    <t xml:space="preserve">6.12 ฉาก Green Screen พร้อมติดตั้ง </t>
  </si>
  <si>
    <t>1 ฉาก</t>
  </si>
  <si>
    <t xml:space="preserve">6.13 ชุดรางไฟเพดานพร้อมไฟเคลียร์ 4 ดวง พร้อมติดตั้ง </t>
  </si>
  <si>
    <t>6.14 เคาน์เตอร์อ่านข่าว</t>
  </si>
  <si>
    <t>1 หลัง</t>
  </si>
  <si>
    <t>6.15 โซฟารับแขก</t>
  </si>
  <si>
    <t>6.16 เก้าอี้นั่งสาหรับพิธีกร</t>
  </si>
  <si>
    <t>4 ตัว</t>
  </si>
  <si>
    <t>ครุภัณฑ์สำหรับห้องปฏิบัติการคอมพิวเตอร์คณะวิทยาการจัดการ</t>
  </si>
  <si>
    <t>เพื่อเพิ่มประสิทธิภาพให้กับห้องปฏิบัติการคอมพิวเตอร์ ของคณะวิทยาการจัดการ</t>
  </si>
  <si>
    <t>3.1 เครื่องสำรองไฟฟ้า</t>
  </si>
  <si>
    <t>2 เครื่อง</t>
  </si>
  <si>
    <t>3.2 อุปกรณ์กระจายสัญญาณ (L2 Switch) ขนาด 24 ช่อง แบบที่ 2</t>
  </si>
  <si>
    <t>8 เครื่อง</t>
  </si>
  <si>
    <t>3.3 เครื่องคอมพิวเตอร์ All in one</t>
  </si>
  <si>
    <t>11 ชุด</t>
  </si>
  <si>
    <t>3.4 โต๊ะคอมพิวเตอร์</t>
  </si>
  <si>
    <t>200 ชุด</t>
  </si>
  <si>
    <t>3.5 เครื่องมัลติมีเดียโปรเจคเตอร์</t>
  </si>
  <si>
    <t>5 เครื่อง</t>
  </si>
  <si>
    <t>3.6 เก้าอี้สำนักงาน</t>
  </si>
  <si>
    <t>20 ตัว</t>
  </si>
  <si>
    <t>กล้องดิจิตอลพร้อมอุปกรณ์ประกอบ</t>
  </si>
  <si>
    <t xml:space="preserve">ด้วยฝ่ายวิจัยและเครือข่ายสัมพันธ์ คณะวิทยาการจัดการ มหาวิทยาลัยราชภัฏนครราชสีมา มีความประสงค์จัดซื้อกล้องดิจิตอลพร้อมอุปกรณ์เพื่อสนับสนุนและอำนวยความสะดวกในการปฏิบัติงานประชาสัมพันธ์ของฝ่ายวิจัยและเครือข่ายสัมพันธ์ ให้มีประสิทธิภาพและส่งเสริมภาพลักษณ์ที่ดีให้กับคณะวิทยาการจัดการ อันจะช่วยสนับสนุนให้การขับเคลื่อนภาระกิจของคณะวิทยาการจัดการในภาพรวมเกิดประสิทธิภาพและบรรลุเป้าหมายที่กำหนด
วัตถุประสงค์: เพื่อผลิตและเผยแพร่ข่าว/สื่อประชาสัมพันธ์ที่มีประสิทธิภาพในการสร้างการรับรู้และความเข้าใจที่ถูกต้องให้แก่ผู้ที่สนใจในการดำเนินงานของฝ่ายวิจัยและเครือข่ายสัมพันธ์
</t>
  </si>
  <si>
    <t>ราคา</t>
  </si>
  <si>
    <t>67จำนวน</t>
  </si>
  <si>
    <t>67วงเงิน</t>
  </si>
  <si>
    <t>68จำนวน</t>
  </si>
  <si>
    <t>68วงเงิน</t>
  </si>
  <si>
    <t>69จำนวน</t>
  </si>
  <si>
    <t>69วงเงิน</t>
  </si>
  <si>
    <t>70จำนวน</t>
  </si>
  <si>
    <t>70วงเงิน</t>
  </si>
  <si>
    <t>รวมจำนวน</t>
  </si>
  <si>
    <t>รวมวงเงิน</t>
  </si>
  <si>
    <t>รายการครุภัณฑ์ ประจำปีงบประมาณ พ.ศ. 2567 -257</t>
  </si>
  <si>
    <t xml:space="preserve">แผนความต้องการงบลงทุน มหาวิทยาลัยราชภัฏนครราชสีมา </t>
  </si>
  <si>
    <t>คณะครุศาสตร์</t>
  </si>
  <si>
    <t>คณะพยาบาลศาสตร์</t>
  </si>
  <si>
    <t>คณะมนุษยศาสตร์และสังคมศาสตร์</t>
  </si>
  <si>
    <t>คณะวิทยาศาสตร์และเทคโนโลยี</t>
  </si>
  <si>
    <t>สถาบันวิจัยไม้กลายเป็นหินฯ</t>
  </si>
  <si>
    <t>สำนักส่งเสริมวิชาการและงานทะเบียน</t>
  </si>
  <si>
    <t xml:space="preserve">รายการ </t>
  </si>
  <si>
    <t xml:space="preserve">รวมทั้งสิ้น </t>
  </si>
  <si>
    <t>คำขอตั้ง ปี2567</t>
  </si>
  <si>
    <t xml:space="preserve">แผนความต้องการปี 2568 </t>
  </si>
  <si>
    <t>แผนความต้องการปี 2569</t>
  </si>
  <si>
    <t xml:space="preserve">แผนความต้องการปี 2570 </t>
  </si>
  <si>
    <t xml:space="preserve">แผนความต้องการปี 2567-2570 </t>
  </si>
  <si>
    <t>แผนความต้องการงบลงทุน : ครุภัณฑ์การเรียนการสอนและการวิจัย ปีงบประมาณ พ.ศ. 2567 -2570</t>
  </si>
  <si>
    <t>วงเงิน (บาท)</t>
  </si>
  <si>
    <t>วงเงิน 67-70</t>
  </si>
  <si>
    <t xml:space="preserve">70-2 วงเงิน </t>
  </si>
  <si>
    <t>ผลรวมของ 69จำนวน</t>
  </si>
  <si>
    <t>ผลรวมของ วงเงิน 67-70</t>
  </si>
  <si>
    <t>ผลรวมของ 70-2 วงเงิน</t>
  </si>
  <si>
    <t>ผลรวมของ 70จำนวน</t>
  </si>
  <si>
    <t>69-2 วงเงิน</t>
  </si>
  <si>
    <t>68-2 วงเงิน</t>
  </si>
  <si>
    <t>67 -2 วงเงิน</t>
  </si>
  <si>
    <t>ผลรวมของ 68-2 วงเงิน</t>
  </si>
  <si>
    <t>ผลรวมของ 69-2 วงเงิน</t>
  </si>
  <si>
    <t>ผลรวมของ รวมจำนวน</t>
  </si>
  <si>
    <t>คณะครุศาสตร์ ผลรวม</t>
  </si>
  <si>
    <t>คณะเทคโนโลยีอุตสาหกรรม ผลรวม</t>
  </si>
  <si>
    <t>คณะมนุษยศาสตร์และสังคมศาสตร์ ผลรวม</t>
  </si>
  <si>
    <t>คณะวิทยาการจัดการ ผลรวม</t>
  </si>
  <si>
    <t>คณะวิทยาศาสตร์และเทคโนโลยี ผลรวม</t>
  </si>
  <si>
    <t>คณะสาธารณสุขศาสตร์ ผลรวม</t>
  </si>
  <si>
    <t>สถาบันภาษา ผลรวม</t>
  </si>
  <si>
    <t>สถาบันวิจัยไม้กลายเป็นหินฯ ผลรวม</t>
  </si>
  <si>
    <t>สำนักคอมพิวเตอร์ ผลรวม</t>
  </si>
  <si>
    <t>สำนักวิทยบริการฯ ผลรวม</t>
  </si>
  <si>
    <t>สำนักศิลปะและวัฒนธรรม ผลรวม</t>
  </si>
  <si>
    <t>สำนักส่งเสริมวิชาการและงานทะเบียน ผลรวม</t>
  </si>
  <si>
    <t>คณะพยาบาลศาสตร์ ผลรวม</t>
  </si>
  <si>
    <t>หน่วยงาน สำนักวิทยบริการและเทคโนโลยีสารสนเทศ</t>
  </si>
  <si>
    <t>หน่วยงาน  สำนักส่งเสริมวิชาการและงานทะเบียน</t>
  </si>
  <si>
    <t>หน่วยงาน คณะสาธารณสุขศาสตร์</t>
  </si>
  <si>
    <t xml:space="preserve">หน่วยงาน คณะวิทยาการจัดการ </t>
  </si>
  <si>
    <t>หน่วยงาน คณะวิทยาศาสตร์และเทคโนโลยี  (วิทยาศาสตร์สุขภาพ)</t>
  </si>
  <si>
    <t>หน่วยงาน คณะวิทยาศาสตร์และเทคโนโลยี (วิทยาศาสตร์และเทคโนโลยี)</t>
  </si>
  <si>
    <t>หน่วยงาน คณะครุศาสตร์</t>
  </si>
  <si>
    <t>รวมทั้งสิ้น คณะครุศาสตร์</t>
  </si>
  <si>
    <t>รวมทั้งสิ้น คณะพยาบาลศาสตร์</t>
  </si>
  <si>
    <t xml:space="preserve">รวมทั้งสิ้น คณะมนุษยศาสตร์และสังคมศาสตร์ </t>
  </si>
  <si>
    <t xml:space="preserve">รวมทั้งสิ้น คณะวิทยาการจัดการ </t>
  </si>
  <si>
    <t xml:space="preserve"> คณะวิทยาศาสตร์และเทคโนโลยี  (วิทยาศาสตร์สุขภาพ)</t>
  </si>
  <si>
    <t>รวมทั้งสิ้น คณะสาธารณสุขศาสตร์</t>
  </si>
  <si>
    <t>รวมทั้งสิ้น สำนักคอมพิวเตอร์</t>
  </si>
  <si>
    <t>รวมทั้งสิ้น สำนักวิทยบริการและเทคโนโลยีสารสนเทศ</t>
  </si>
  <si>
    <t>รวมทั้งสิ้น สำนักศิลปะและวัฒนธรรม</t>
  </si>
  <si>
    <t xml:space="preserve">จำนวน </t>
  </si>
  <si>
    <t xml:space="preserve">ภาพรวมมหาวิทยาลัยราชภัฏนครราชสีมา </t>
  </si>
  <si>
    <t>รวมทั้งสิ้น  ปี 2567 - 2570</t>
  </si>
  <si>
    <t>แผนความต้องการงบลงทุน : ครุภัณฑ์การเรียนการสอนและการวิจัย ปีงบประมาณ พ.ศ. 2567 -2570 
มหาวิทยาลัยราชภัฏนครราชสีมา (จำแนกตามหน่วยงาน และราคาต่อหน่วย)</t>
  </si>
  <si>
    <t>แผนความต้องการงบลงทุน : ครุภัณฑ์การเรียนการสอนและการวิจัย ปีงบประมาณ พ.ศ. 2567 -2570 
มหาวิทยาลัยราชภัฏนครราชสีมา (จำแนกตามหน่วยงาน และประเภทครุภัณฑ์)</t>
  </si>
  <si>
    <t xml:space="preserve">ผลรวม ของ 70-2 วงเงิน </t>
  </si>
  <si>
    <t>ผลรวม ของ 69-2 วงเงิน</t>
  </si>
  <si>
    <t>ผลรวม ของ 68-2 วงเงิน</t>
  </si>
  <si>
    <t>ผลรวม ของ 67 -2 วงเงิน</t>
  </si>
  <si>
    <t>ป้ายชื่อแถว</t>
  </si>
  <si>
    <t>ผลรวมทั้งหมด</t>
  </si>
  <si>
    <t>ผลรวม ของ วงเงิน 67-70</t>
  </si>
  <si>
    <t>เครื่องรับโทรทัศน์สี LED สำหรับห้องประชุมเล็ก
85 นิ้ว</t>
  </si>
  <si>
    <t>ใช้ในการจัดการเรียนการสอนสำหรับนักศึกษาหลักสูตรวศ.บ.วิศวกรรมการก่อสร้าง ขนส่งและโลจิสติกส์ ในสำหรับการบริการวิชาการ และเสริมประสิทธิภาพการหารายได้ของหน่วยทดสอบวัสดุก่อสร้าง</t>
  </si>
  <si>
    <t>ชุดเครื่องมือสแกนเนอร์ 3 มิติ</t>
  </si>
  <si>
    <t>ชุดจำลองการผลิตในอุตสาหกรรมและการจัดเก็บคลังสินค้าแบบอัตโนมัติ</t>
  </si>
  <si>
    <t>ชุดปฏิบัติการการเรียนรู้เชิงประสาทวิทยา</t>
  </si>
  <si>
    <t xml:space="preserve">เพื่อบูรณาการการเรียนการสอนระหว่างสายวิทยาศาสตร์และสายการสื่อสารด้านการศึกษา ให้สอดคล้องตามยุค 4.0 ตามแผนพัฒนาการศึกษาในยุคปัจจุบัน  และส่งเสริมการมีงานวิจัยระดับนานาชาติ เพื่อส่งเสริมคุณภาพและยกระดับมาตรฐานการเรียนรู้ของนักศึกษาเกี่ยวกับสายคอมพิวเตอร์ ไฟฟ้าทุกสาขาในมหาวิทยาลัย และเพื่อเป็นการยกระดับมาตรฐานการจัดการเรียนการสอนให้สูงขึ้นบรรลุวัตถุประสงค์ของหลักสูตรและรองรับการเปลี่ยนแปลงของเทคโนโลยีต่อไปในอนาคต </t>
  </si>
  <si>
    <t xml:space="preserve">ชุดปฏิบัติการการผสานการทำงานระหว่างสมองกับคอมพิวเตอร์ </t>
  </si>
  <si>
    <t>เครื่องมือวัดพิกัดตั้งโต๊ะแบบพกพาได้</t>
  </si>
  <si>
    <t>เพื่อใช้ประกอบการเรียนการสอนวิชาการควบคุมเชิงตรรกแบบโปรแกรมได้</t>
  </si>
  <si>
    <t>ชุดทดลองพัฒนาอิเล็กทรอนิกส์กำลังชั้นสูงร่วมกับตัวประมวล สัญญาณดิจิตอลโดยใช้โปแกรม PSIM ในการควบคุม</t>
  </si>
  <si>
    <t>เพื่อใช้ประกอบการเรียนการสอนวิชาไมโครคอนโทลเลอร์   อิเล็กทรอนิกส์อุตสาหกรรม การควบคุมเชิงตรรกแบบโปรแกรมได้</t>
  </si>
  <si>
    <t xml:space="preserve">ชุดปฏิบัติการกระบวนการผลิตอัตโนมัติ เสมือนจริง 3 มิติ การควบคุมผ่านเมเบิลลอจิก คอนโทรลเลอร์เทคโนโลยี 4.0 </t>
  </si>
  <si>
    <t xml:space="preserve">ชุดปฏิบัติการเรียนรู้ควบคุมหุ่นยนต์อุตสาหกรรมทำงานร่วมกับมนุษย์ในงานอุตสาหกรรมการผลิตยุคใหม่ Collaborative robot     </t>
  </si>
  <si>
    <t xml:space="preserve">เครื่องกัดโลหะแนวตั้ง  </t>
  </si>
  <si>
    <t>โน้ตบุ๊ค สำหรับงานสำนักงาน งานบริการการศึกษา งานประชุม</t>
  </si>
  <si>
    <t>คอมพิวเตอร์ PC สำหรับงานกราฟฟิก พร้อมจอมอนิเตอร์</t>
  </si>
  <si>
    <t>อุปกรณ์บันทึกภาพเคลื่อนไหว/ภาพนิ่ง</t>
  </si>
  <si>
    <t>ชุดผลิตสื่อมัลติมีเดีย/ชุดถ่ายทอดสด</t>
  </si>
  <si>
    <t>เครื่องคอมพิวเตอร์สำหรับงานประมวลผล</t>
  </si>
  <si>
    <t>Digital Signal Processing for Electric Drive</t>
  </si>
  <si>
    <t>ชุดทดลองเซ็นเซอร์-ทรานสดิวเซอร์และการประยุกต์ IoT</t>
  </si>
  <si>
    <t>เพื่อใช้ประกอบการเรียนการสอนวิชาเครื่องมือวัด วิชาออกแบบระบบไฟฟ้า</t>
  </si>
  <si>
    <t>a</t>
  </si>
  <si>
    <t>เครื่องทดสอบความปลอดภัยทางไฟฟ้าและวิเคราะห์คุณภาพทางไฟฟ้า</t>
  </si>
  <si>
    <t>เพื่อใช้ประกอบการเรียนการสอนวิชาเครื่องมือวัด การควบคุมเชิงตรรกแบบโปรแกรมได้</t>
  </si>
  <si>
    <t>เพื่อใช้ประกอบการเรียนการสอนวิชาเครื่องมือวัด วิชาออกแบบระบบไฟฟ้า การจัดการพลังงาน</t>
  </si>
  <si>
    <t xml:space="preserve">เครื่องวัดกำลังงานไฟฟ้าแบบคล้องสาย </t>
  </si>
  <si>
    <t>ระบบการเชื่อมต่อข้อมูลการวัดแบบไร้สาย U-WAVE</t>
  </si>
  <si>
    <t>ไฮเกจดิจิตอลพร้อมฐาน</t>
  </si>
  <si>
    <t>ยูนิไมค์ไมโครมิเตอร์แบบดิจิตอล</t>
  </si>
  <si>
    <t>คาลิปเปอร์แบบดิจิตอล</t>
  </si>
  <si>
    <t>โต๊ะระดับหินแกรนิตพร้อมขาตั้ง</t>
  </si>
  <si>
    <t>ใช้ประกอบการจัดการเรียนการสอนสำหรับนักศึกษาหลักสูตรครุศาสตร์อุตสาหกรรมบัณฑิตและหลักสูตรวิศวกรรมศาสตร์บัณฑิต</t>
  </si>
  <si>
    <t>ชุดปฏิบัติการติดตั้งไฟฟ้าภายในอาคาร</t>
  </si>
  <si>
    <t>ชุดทดลองเซนเซอร์ทรานสดิวเซอร์</t>
  </si>
  <si>
    <t>ชุดปฏิบัติการเครื่องมือวัดทางไฟฟ้า</t>
  </si>
  <si>
    <t>ST 3112 SHEAR FORCE AND BENDING MOMENT</t>
  </si>
  <si>
    <t>ST 376 TORSION AND BENDING</t>
  </si>
  <si>
    <t>ST 342 FORCES IN TRUSS</t>
  </si>
  <si>
    <t>ST 340 STRAIN AND STRESS IN A BEAM</t>
  </si>
  <si>
    <t>ST 305 UNIVERSAL BASE FRAME</t>
  </si>
  <si>
    <t>ST 300 UNIVERSAL STRUCTURAL FRAME</t>
  </si>
  <si>
    <t>ชุดปฏิบัติการทดสอบโครงสร้างพื้นฐาน</t>
  </si>
  <si>
    <t>ชุดทดสอบหาค่าความต้านทานกำลังอัดของดินแบบไม่ถูกจำกัด</t>
  </si>
  <si>
    <t>ชุดทดสอบกำลังรับแรงเฉือนของดินแบบอัตโนมัติ</t>
  </si>
  <si>
    <t>ชุดทดสอบหาค่าซีบีอาร์</t>
  </si>
  <si>
    <t>ชุดกล้องสำรวจแบบประมวลผลรวม (Total Station)</t>
  </si>
  <si>
    <t>เพื่อรองรับการปฏิบัติการจำลองสารสนเทศอาคาร และการผลิตงานด้านกราฟฟิก เพิ่มขีดความสามารถของหลักสูตรสถาปัตยกรรมศาสตรบัณฑิต สาขาวิชาสถาปัตยกรรม ในการให้บริการวิชาการทางวิชาชีพเทคโนโลยีดิจิทัลแก่ชุมชนและท้องถิ่น ในด้านเทคโนโลยีดิจิทัล และรองรับการจัดตั้งศูนย์บริการนวัตกรรมและถ่ายทอดเทคโนโลยี คณะเทคโนโลยีอุตสาหกรรม (ISTT)</t>
  </si>
  <si>
    <t>ชุดซอฟต์แวร์เพื่องานจำลองสารสนเทศอาคาร</t>
  </si>
  <si>
    <t>เพื่อรองรับการใช้งานห้องปฏิบัติการจำลองสารสนเทศอาคาร และรองรับการจัดตั้งศูนย์บริการนวัตกรรมและถ่ายทอดเทคโนโลยี คณะเทคโนโลยีอุตสาหกรรม (ISTT)</t>
  </si>
  <si>
    <t xml:space="preserve">กล้องวงจรปิดความละเอียด 2 MP พร้อมติดตั้ง </t>
  </si>
  <si>
    <t>เครื่องปรับอากาศแบบแขวน ขนาดไม่น้อยกว่า 33,100 บีทียูต่อชั่วโมง</t>
  </si>
  <si>
    <t>จอโทรทัศน์ 75” มีขาตั้งล้อเลื่อน</t>
  </si>
  <si>
    <t>งานเดินสายระบบไฟฟ้าและเครือข่าย</t>
  </si>
  <si>
    <t>เก้าอี้ล้อเลื่อน ขาเหล็กชุบโครเมี่ยม</t>
  </si>
  <si>
    <t>โต๊ะคอมพิวเตอร์ตั้งโต๊ะ</t>
  </si>
  <si>
    <t>เครื่องคอมพิวเตอร์ตั้งโต๊ะสำหรับงานปฏิบัติการจำลองสารสนเทศอาคาร</t>
  </si>
  <si>
    <r>
      <t>ชุดทดลองเครื่องกลไฟ</t>
    </r>
    <r>
      <rPr>
        <sz val="16"/>
        <color indexed="8"/>
        <rFont val="TH SarabunPSK"/>
        <family val="2"/>
      </rPr>
      <t>ฟ้า</t>
    </r>
  </si>
  <si>
    <r>
      <t>ชุดฝึกทดลอง</t>
    </r>
    <r>
      <rPr>
        <sz val="16"/>
        <color indexed="63"/>
        <rFont val="TH SarabunPSK"/>
        <family val="2"/>
      </rPr>
      <t>ประสิทธิผลโดยรวมของเครื่องจักรผ่านระบบอินเตอร์เน็ตของสรรพสิ่ง</t>
    </r>
  </si>
  <si>
    <t>หน่วยงาน คณะเทคโนโลยีอุตสาหกรรม</t>
  </si>
  <si>
    <t xml:space="preserve">คำขอ </t>
  </si>
  <si>
    <t>pre ceiling</t>
  </si>
  <si>
    <t>ได้รับจัดสร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</si>
</sst>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_-;_-@_-"/>
    <numFmt numFmtId="188" formatCode="_-* #,##0.00_-;\-* #,##0.00_-;_-* &quot;-&quot;??_-;_-@_-"/>
    <numFmt numFmtId="189" formatCode="_-* #,##0_-;\-* #,##0_-;_-* &quot;-&quot;??_-;_-@_-"/>
    <numFmt numFmtId="190" formatCode="0.000"/>
    <numFmt numFmtId="191" formatCode="_-* #,##0_-;\-* #,##0_-;_-* &quot;-&quot;??_-;_-@"/>
    <numFmt numFmtId="192" formatCode="_-* #,##0_-;\-* #,##0_-;_-* &quot;-&quot;_-;_-@"/>
  </numFmts>
  <fonts count="87"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22"/>
      <name val="TH SarabunPSK"/>
      <family val="2"/>
    </font>
    <font>
      <b/>
      <sz val="16"/>
      <name val="TH SarabunPSK"/>
      <family val="2"/>
    </font>
    <font>
      <b/>
      <sz val="15"/>
      <name val="TH SarabunPSK"/>
      <family val="2"/>
    </font>
    <font>
      <sz val="15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5"/>
      <color indexed="8"/>
      <name val="TH SarabunPSK"/>
      <family val="2"/>
    </font>
    <font>
      <sz val="15"/>
      <color indexed="10"/>
      <name val="TH SarabunPSK"/>
      <family val="2"/>
    </font>
    <font>
      <sz val="16"/>
      <name val="TH SarabunPSK"/>
      <family val="2"/>
    </font>
    <font>
      <sz val="16"/>
      <color indexed="10"/>
      <name val="TH SarabunPSK"/>
      <family val="2"/>
    </font>
    <font>
      <b/>
      <sz val="26"/>
      <name val="TH SarabunPSK"/>
      <family val="2"/>
    </font>
    <font>
      <sz val="26"/>
      <name val="TH SarabunPSK"/>
      <family val="2"/>
    </font>
    <font>
      <sz val="14"/>
      <name val="Cordia New"/>
      <family val="2"/>
    </font>
    <font>
      <b/>
      <sz val="11"/>
      <name val="Wingdings"/>
      <charset val="2"/>
    </font>
    <font>
      <b/>
      <sz val="11"/>
      <name val="TH Sarabun New"/>
      <family val="2"/>
    </font>
    <font>
      <b/>
      <sz val="18"/>
      <name val="TH SarabunPSK"/>
      <family val="2"/>
    </font>
    <font>
      <sz val="8"/>
      <name val="Arial"/>
      <family val="2"/>
    </font>
    <font>
      <b/>
      <sz val="11"/>
      <name val="Wingdings"/>
      <family val="2"/>
      <charset val="2"/>
    </font>
    <font>
      <sz val="16"/>
      <name val="AngsanaUPC"/>
      <family val="1"/>
    </font>
    <font>
      <sz val="14"/>
      <name val="AngsanaUPC"/>
      <family val="1"/>
    </font>
    <font>
      <sz val="14"/>
      <name val="EucrosiaUPC"/>
      <family val="1"/>
      <charset val="222"/>
    </font>
    <font>
      <sz val="16"/>
      <name val="TH SarabunPSK"/>
      <family val="2"/>
      <charset val="222"/>
    </font>
    <font>
      <sz val="15"/>
      <name val="TH SarabunPSK"/>
      <family val="2"/>
      <charset val="222"/>
    </font>
    <font>
      <b/>
      <sz val="11"/>
      <name val="Wingdings 2"/>
      <family val="1"/>
      <charset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5"/>
      <name val="Calibri"/>
      <family val="2"/>
    </font>
    <font>
      <sz val="11"/>
      <name val="Wingdings"/>
      <family val="2"/>
      <charset val="222"/>
    </font>
    <font>
      <sz val="11"/>
      <name val="TH Sarabun New"/>
      <family val="2"/>
    </font>
    <font>
      <sz val="11"/>
      <name val="Wingdings"/>
      <charset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5"/>
      <color theme="1"/>
      <name val="TH SarabunPSK"/>
      <family val="2"/>
    </font>
    <font>
      <sz val="16"/>
      <color rgb="FF333333"/>
      <name val="TH SarabunPSK"/>
      <family val="2"/>
    </font>
    <font>
      <sz val="16"/>
      <color theme="1"/>
      <name val="TH SarabunPSK"/>
      <family val="2"/>
    </font>
    <font>
      <sz val="16"/>
      <color rgb="FF333333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4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Wingdings 2"/>
      <family val="1"/>
      <charset val="2"/>
    </font>
    <font>
      <b/>
      <sz val="15"/>
      <name val="Wingdings 2"/>
      <family val="1"/>
      <charset val="2"/>
    </font>
    <font>
      <sz val="12"/>
      <color theme="1"/>
      <name val="TH SarabunPSK"/>
      <family val="2"/>
    </font>
    <font>
      <sz val="10"/>
      <name val="TH SarabunPSK"/>
      <family val="2"/>
    </font>
    <font>
      <b/>
      <sz val="12"/>
      <color theme="1"/>
      <name val="Wingdings 2"/>
      <family val="1"/>
      <charset val="2"/>
    </font>
    <font>
      <sz val="16"/>
      <color theme="1"/>
      <name val="Wingdings 2"/>
      <family val="1"/>
      <charset val="2"/>
    </font>
    <font>
      <b/>
      <sz val="18"/>
      <color theme="1"/>
      <name val="TH SarabunPSK"/>
      <family val="2"/>
    </font>
    <font>
      <b/>
      <sz val="18"/>
      <color theme="1"/>
      <name val="Wingdings 2"/>
      <family val="1"/>
      <charset val="2"/>
    </font>
    <font>
      <sz val="16"/>
      <name val="Wingdings 2"/>
      <family val="1"/>
      <charset val="2"/>
    </font>
    <font>
      <b/>
      <sz val="16"/>
      <name val="Wingdings 2"/>
      <family val="1"/>
      <charset val="2"/>
    </font>
    <font>
      <sz val="17"/>
      <color theme="1"/>
      <name val="TH SarabunPSK"/>
      <family val="2"/>
    </font>
    <font>
      <b/>
      <sz val="15"/>
      <color theme="1"/>
      <name val="TH SarabunPSK"/>
      <family val="2"/>
    </font>
    <font>
      <sz val="15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indexed="8"/>
      <name val="TH SarabunPSK"/>
      <family val="2"/>
    </font>
    <font>
      <b/>
      <sz val="16"/>
      <color rgb="FF333333"/>
      <name val="TH SarabunPSK"/>
      <family val="2"/>
      <charset val="222"/>
    </font>
    <font>
      <b/>
      <sz val="16"/>
      <name val="TH SarabunPSK"/>
      <family val="2"/>
      <charset val="222"/>
    </font>
    <font>
      <b/>
      <sz val="15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6"/>
      <color rgb="FF333333"/>
      <name val="TH SarabunPSK"/>
      <family val="2"/>
    </font>
    <font>
      <sz val="10"/>
      <name val="Arial"/>
      <family val="2"/>
      <charset val="222"/>
    </font>
    <font>
      <b/>
      <sz val="16"/>
      <color theme="0"/>
      <name val="TH SarabunPSK"/>
      <family val="2"/>
    </font>
    <font>
      <b/>
      <sz val="22"/>
      <name val="TH SarabunPSK"/>
      <family val="2"/>
    </font>
    <font>
      <b/>
      <sz val="11"/>
      <name val="TH SarabunPSK"/>
      <family val="2"/>
    </font>
    <font>
      <b/>
      <sz val="14"/>
      <color theme="1"/>
      <name val="TH SarabunPSK"/>
      <family val="2"/>
    </font>
    <font>
      <b/>
      <sz val="12"/>
      <name val="TH SarabunPSK"/>
      <family val="2"/>
    </font>
    <font>
      <b/>
      <sz val="26"/>
      <color theme="1"/>
      <name val="TH SarabunPSK"/>
      <family val="2"/>
    </font>
    <font>
      <sz val="10"/>
      <color theme="1"/>
      <name val="Arial"/>
      <family val="2"/>
      <charset val="222"/>
    </font>
    <font>
      <b/>
      <sz val="20"/>
      <color theme="1"/>
      <name val="TH SarabunPSK"/>
      <family val="2"/>
    </font>
    <font>
      <b/>
      <sz val="20"/>
      <color theme="1"/>
      <name val="TH SarabunPSK"/>
      <family val="2"/>
      <charset val="222"/>
    </font>
    <font>
      <sz val="16"/>
      <color theme="1"/>
      <name val="Wingdings 2"/>
      <family val="1"/>
      <charset val="222"/>
    </font>
    <font>
      <sz val="15"/>
      <name val="Wingdings 2"/>
      <family val="1"/>
      <charset val="222"/>
    </font>
    <font>
      <sz val="12"/>
      <color theme="1"/>
      <name val="Wingdings 2"/>
      <family val="1"/>
      <charset val="222"/>
    </font>
    <font>
      <sz val="12"/>
      <color theme="1"/>
      <name val="TH SarabunPSK"/>
      <family val="2"/>
      <charset val="222"/>
    </font>
    <font>
      <sz val="10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5"/>
      <name val="Webdings"/>
      <family val="1"/>
      <charset val="2"/>
    </font>
    <font>
      <b/>
      <sz val="15"/>
      <name val="Wingdings"/>
      <charset val="2"/>
    </font>
    <font>
      <sz val="16"/>
      <color indexed="63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</borders>
  <cellStyleXfs count="58">
    <xf numFmtId="0" fontId="0" fillId="0" borderId="0"/>
    <xf numFmtId="0" fontId="26" fillId="0" borderId="0"/>
    <xf numFmtId="188" fontId="26" fillId="0" borderId="0" applyFont="0" applyFill="0" applyBorder="0" applyAlignment="0" applyProtection="0"/>
    <xf numFmtId="190" fontId="7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38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0" fillId="0" borderId="0"/>
    <xf numFmtId="0" fontId="27" fillId="0" borderId="0"/>
    <xf numFmtId="0" fontId="27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38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0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1" fillId="0" borderId="0" applyFont="0" applyFill="0" applyBorder="0" applyAlignment="0" applyProtection="0"/>
  </cellStyleXfs>
  <cellXfs count="1154">
    <xf numFmtId="0" fontId="0" fillId="0" borderId="0" xfId="0"/>
    <xf numFmtId="0" fontId="8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189" fontId="11" fillId="4" borderId="1" xfId="0" applyNumberFormat="1" applyFont="1" applyFill="1" applyBorder="1" applyAlignment="1">
      <alignment vertical="top" wrapText="1"/>
    </xf>
    <xf numFmtId="0" fontId="11" fillId="4" borderId="0" xfId="0" applyFont="1" applyFill="1" applyAlignment="1">
      <alignment vertical="top" wrapText="1"/>
    </xf>
    <xf numFmtId="189" fontId="11" fillId="5" borderId="1" xfId="0" applyNumberFormat="1" applyFont="1" applyFill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11" fillId="0" borderId="0" xfId="0" applyFont="1" applyAlignment="1">
      <alignment horizontal="center" vertical="top" wrapText="1"/>
    </xf>
    <xf numFmtId="189" fontId="11" fillId="0" borderId="0" xfId="32" applyNumberFormat="1" applyFont="1" applyFill="1" applyBorder="1" applyAlignment="1">
      <alignment horizontal="right" vertical="top" wrapText="1"/>
    </xf>
    <xf numFmtId="189" fontId="11" fillId="0" borderId="0" xfId="32" applyNumberFormat="1" applyFont="1" applyFill="1" applyBorder="1" applyAlignment="1">
      <alignment horizontal="center" vertical="top" wrapText="1"/>
    </xf>
    <xf numFmtId="0" fontId="11" fillId="0" borderId="0" xfId="32" applyNumberFormat="1" applyFont="1" applyFill="1" applyBorder="1" applyAlignment="1">
      <alignment horizontal="right" vertical="top" wrapText="1"/>
    </xf>
    <xf numFmtId="0" fontId="15" fillId="0" borderId="0" xfId="0" applyFont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17" fillId="0" borderId="0" xfId="0" applyFont="1" applyAlignment="1">
      <alignment vertical="top" wrapText="1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horizontal="right" vertical="top" wrapText="1"/>
    </xf>
    <xf numFmtId="0" fontId="16" fillId="0" borderId="0" xfId="0" applyFont="1" applyAlignment="1">
      <alignment vertical="top" wrapText="1"/>
    </xf>
    <xf numFmtId="0" fontId="13" fillId="0" borderId="0" xfId="0" applyFont="1"/>
    <xf numFmtId="0" fontId="1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189" fontId="13" fillId="0" borderId="0" xfId="32" applyNumberFormat="1" applyFont="1" applyBorder="1" applyAlignment="1">
      <alignment horizontal="right" vertical="top" wrapText="1"/>
    </xf>
    <xf numFmtId="189" fontId="13" fillId="0" borderId="0" xfId="32" applyNumberFormat="1" applyFont="1" applyBorder="1" applyAlignment="1">
      <alignment vertical="top" wrapText="1"/>
    </xf>
    <xf numFmtId="0" fontId="13" fillId="0" borderId="0" xfId="32" applyNumberFormat="1" applyFont="1" applyBorder="1" applyAlignment="1">
      <alignment horizontal="right" vertical="top" wrapText="1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188" fontId="11" fillId="0" borderId="0" xfId="32" applyFont="1" applyFill="1" applyBorder="1" applyAlignment="1">
      <alignment horizontal="right" vertical="top" wrapText="1"/>
    </xf>
    <xf numFmtId="0" fontId="11" fillId="0" borderId="0" xfId="0" applyFont="1" applyAlignment="1">
      <alignment horizontal="left" vertical="top" wrapText="1" shrinkToFit="1"/>
    </xf>
    <xf numFmtId="0" fontId="19" fillId="0" borderId="0" xfId="0" applyFont="1" applyAlignment="1">
      <alignment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32" applyNumberFormat="1" applyFont="1" applyFill="1" applyBorder="1" applyAlignment="1">
      <alignment horizontal="center" vertical="top" wrapText="1"/>
    </xf>
    <xf numFmtId="187" fontId="11" fillId="0" borderId="1" xfId="32" applyNumberFormat="1" applyFont="1" applyFill="1" applyBorder="1" applyAlignment="1">
      <alignment horizontal="right" vertical="top" wrapText="1"/>
    </xf>
    <xf numFmtId="187" fontId="11" fillId="0" borderId="1" xfId="32" applyNumberFormat="1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32" applyNumberFormat="1" applyFont="1" applyFill="1" applyBorder="1" applyAlignment="1">
      <alignment horizontal="center" vertical="center" wrapText="1"/>
    </xf>
    <xf numFmtId="187" fontId="10" fillId="0" borderId="1" xfId="32" applyNumberFormat="1" applyFont="1" applyFill="1" applyBorder="1" applyAlignment="1">
      <alignment horizontal="center" vertical="top" wrapText="1"/>
    </xf>
    <xf numFmtId="187" fontId="10" fillId="0" borderId="1" xfId="32" applyNumberFormat="1" applyFont="1" applyFill="1" applyBorder="1" applyAlignment="1">
      <alignment vertical="top" wrapText="1"/>
    </xf>
    <xf numFmtId="187" fontId="10" fillId="0" borderId="1" xfId="32" applyNumberFormat="1" applyFont="1" applyFill="1" applyBorder="1" applyAlignment="1">
      <alignment horizontal="right" vertical="top" wrapText="1"/>
    </xf>
    <xf numFmtId="189" fontId="11" fillId="0" borderId="1" xfId="0" applyNumberFormat="1" applyFont="1" applyBorder="1" applyAlignment="1">
      <alignment vertical="top" wrapText="1"/>
    </xf>
    <xf numFmtId="0" fontId="11" fillId="6" borderId="1" xfId="0" applyFont="1" applyFill="1" applyBorder="1" applyAlignment="1">
      <alignment horizontal="center" vertical="top" wrapText="1"/>
    </xf>
    <xf numFmtId="187" fontId="11" fillId="6" borderId="1" xfId="32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center" vertical="top" wrapText="1"/>
    </xf>
    <xf numFmtId="187" fontId="11" fillId="6" borderId="1" xfId="32" applyNumberFormat="1" applyFont="1" applyFill="1" applyBorder="1" applyAlignment="1">
      <alignment horizontal="right" vertical="top" wrapText="1"/>
    </xf>
    <xf numFmtId="187" fontId="10" fillId="6" borderId="1" xfId="32" applyNumberFormat="1" applyFont="1" applyFill="1" applyBorder="1" applyAlignment="1">
      <alignment horizontal="right" vertical="top" wrapText="1"/>
    </xf>
    <xf numFmtId="0" fontId="11" fillId="7" borderId="1" xfId="0" applyFont="1" applyFill="1" applyBorder="1" applyAlignment="1">
      <alignment horizontal="center" vertical="top" wrapText="1"/>
    </xf>
    <xf numFmtId="187" fontId="11" fillId="7" borderId="1" xfId="32" applyNumberFormat="1" applyFont="1" applyFill="1" applyBorder="1" applyAlignment="1">
      <alignment horizontal="left" vertical="top" wrapText="1"/>
    </xf>
    <xf numFmtId="0" fontId="10" fillId="7" borderId="1" xfId="0" applyFont="1" applyFill="1" applyBorder="1" applyAlignment="1">
      <alignment horizontal="center" vertical="top" wrapText="1"/>
    </xf>
    <xf numFmtId="187" fontId="11" fillId="7" borderId="1" xfId="32" applyNumberFormat="1" applyFont="1" applyFill="1" applyBorder="1" applyAlignment="1">
      <alignment horizontal="right" vertical="top" wrapText="1"/>
    </xf>
    <xf numFmtId="0" fontId="21" fillId="7" borderId="1" xfId="36" applyFont="1" applyFill="1" applyBorder="1" applyAlignment="1">
      <alignment horizontal="center" vertical="center" wrapText="1"/>
    </xf>
    <xf numFmtId="189" fontId="11" fillId="0" borderId="0" xfId="0" applyNumberFormat="1" applyFont="1" applyAlignment="1">
      <alignment vertical="top" wrapText="1"/>
    </xf>
    <xf numFmtId="0" fontId="9" fillId="0" borderId="1" xfId="36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41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23" fillId="8" borderId="0" xfId="0" applyFont="1" applyFill="1" applyAlignment="1">
      <alignment horizontal="left"/>
    </xf>
    <xf numFmtId="0" fontId="11" fillId="7" borderId="1" xfId="0" applyFont="1" applyFill="1" applyBorder="1" applyAlignment="1">
      <alignment vertical="top" wrapText="1"/>
    </xf>
    <xf numFmtId="0" fontId="9" fillId="0" borderId="1" xfId="0" applyFont="1" applyBorder="1" applyAlignment="1">
      <alignment horizontal="center" vertical="center" wrapText="1"/>
    </xf>
    <xf numFmtId="0" fontId="23" fillId="8" borderId="0" xfId="0" applyFont="1" applyFill="1" applyAlignment="1">
      <alignment horizontal="center"/>
    </xf>
    <xf numFmtId="0" fontId="18" fillId="0" borderId="0" xfId="0" applyFont="1" applyAlignment="1">
      <alignment vertical="top"/>
    </xf>
    <xf numFmtId="0" fontId="12" fillId="0" borderId="2" xfId="36" applyFont="1" applyBorder="1" applyAlignment="1">
      <alignment horizontal="center" vertical="center"/>
    </xf>
    <xf numFmtId="0" fontId="12" fillId="0" borderId="2" xfId="36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left" vertical="top"/>
    </xf>
    <xf numFmtId="0" fontId="16" fillId="6" borderId="1" xfId="0" applyFont="1" applyFill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25" fillId="7" borderId="1" xfId="36" applyFont="1" applyFill="1" applyBorder="1" applyAlignment="1">
      <alignment horizontal="center" vertical="center" wrapText="1"/>
    </xf>
    <xf numFmtId="188" fontId="10" fillId="0" borderId="1" xfId="32" applyFont="1" applyFill="1" applyBorder="1" applyAlignment="1">
      <alignment horizontal="center" vertical="center" wrapText="1"/>
    </xf>
    <xf numFmtId="188" fontId="10" fillId="0" borderId="1" xfId="32" applyFont="1" applyFill="1" applyBorder="1" applyAlignment="1">
      <alignment horizontal="center" vertical="top" wrapText="1"/>
    </xf>
    <xf numFmtId="0" fontId="9" fillId="0" borderId="1" xfId="18" applyFont="1" applyBorder="1" applyAlignment="1">
      <alignment horizontal="left" vertical="center" wrapText="1"/>
    </xf>
    <xf numFmtId="188" fontId="16" fillId="0" borderId="1" xfId="2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/>
    </xf>
    <xf numFmtId="188" fontId="16" fillId="0" borderId="1" xfId="2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vertical="center" wrapText="1"/>
    </xf>
    <xf numFmtId="188" fontId="11" fillId="0" borderId="1" xfId="32" applyFont="1" applyFill="1" applyBorder="1" applyAlignment="1">
      <alignment horizontal="right" vertical="top" wrapText="1"/>
    </xf>
    <xf numFmtId="0" fontId="41" fillId="0" borderId="2" xfId="0" applyFont="1" applyBorder="1" applyAlignment="1">
      <alignment horizontal="center" vertical="center"/>
    </xf>
    <xf numFmtId="0" fontId="9" fillId="10" borderId="1" xfId="0" applyFont="1" applyFill="1" applyBorder="1" applyAlignment="1">
      <alignment vertical="center"/>
    </xf>
    <xf numFmtId="0" fontId="9" fillId="10" borderId="1" xfId="1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188" fontId="16" fillId="4" borderId="1" xfId="32" applyFont="1" applyFill="1" applyBorder="1" applyAlignment="1">
      <alignment vertical="center"/>
    </xf>
    <xf numFmtId="188" fontId="9" fillId="10" borderId="1" xfId="32" applyFont="1" applyFill="1" applyBorder="1" applyAlignment="1">
      <alignment vertical="center"/>
    </xf>
    <xf numFmtId="0" fontId="9" fillId="4" borderId="1" xfId="1" applyFont="1" applyFill="1" applyBorder="1" applyAlignment="1">
      <alignment vertical="center"/>
    </xf>
    <xf numFmtId="0" fontId="9" fillId="0" borderId="1" xfId="1" applyFont="1" applyBorder="1" applyAlignment="1">
      <alignment horizontal="center" vertical="center"/>
    </xf>
    <xf numFmtId="188" fontId="16" fillId="0" borderId="1" xfId="2" applyFont="1" applyFill="1" applyBorder="1" applyAlignment="1" applyProtection="1">
      <alignment horizontal="center" vertical="center"/>
      <protection locked="0"/>
    </xf>
    <xf numFmtId="0" fontId="9" fillId="7" borderId="1" xfId="1" applyFont="1" applyFill="1" applyBorder="1" applyAlignment="1">
      <alignment vertical="center"/>
    </xf>
    <xf numFmtId="188" fontId="16" fillId="7" borderId="1" xfId="32" applyFont="1" applyFill="1" applyBorder="1" applyAlignment="1">
      <alignment vertical="center"/>
    </xf>
    <xf numFmtId="188" fontId="9" fillId="7" borderId="1" xfId="32" applyFont="1" applyFill="1" applyBorder="1" applyAlignment="1">
      <alignment vertical="center"/>
    </xf>
    <xf numFmtId="0" fontId="9" fillId="10" borderId="1" xfId="1" applyFont="1" applyFill="1" applyBorder="1" applyAlignment="1">
      <alignment vertical="center" wrapText="1"/>
    </xf>
    <xf numFmtId="0" fontId="9" fillId="9" borderId="1" xfId="20" applyFont="1" applyFill="1" applyBorder="1" applyAlignment="1" applyProtection="1">
      <alignment horizontal="left" vertical="center"/>
      <protection locked="0"/>
    </xf>
    <xf numFmtId="188" fontId="16" fillId="9" borderId="1" xfId="32" applyFont="1" applyFill="1" applyBorder="1" applyAlignment="1" applyProtection="1">
      <alignment horizontal="center" vertical="center"/>
      <protection locked="0"/>
    </xf>
    <xf numFmtId="0" fontId="9" fillId="10" borderId="1" xfId="20" applyFont="1" applyFill="1" applyBorder="1" applyAlignment="1" applyProtection="1">
      <alignment horizontal="left" vertical="center"/>
      <protection locked="0"/>
    </xf>
    <xf numFmtId="188" fontId="9" fillId="10" borderId="1" xfId="32" applyFont="1" applyFill="1" applyBorder="1" applyAlignment="1" applyProtection="1">
      <alignment horizontal="center" vertical="center"/>
      <protection locked="0"/>
    </xf>
    <xf numFmtId="188" fontId="16" fillId="0" borderId="1" xfId="2" applyFont="1" applyFill="1" applyBorder="1" applyAlignment="1">
      <alignment horizontal="left" vertical="center"/>
    </xf>
    <xf numFmtId="188" fontId="16" fillId="0" borderId="1" xfId="32" applyFont="1" applyFill="1" applyBorder="1" applyAlignment="1">
      <alignment horizontal="center" vertical="center"/>
    </xf>
    <xf numFmtId="188" fontId="9" fillId="10" borderId="1" xfId="2" applyFont="1" applyFill="1" applyBorder="1" applyAlignment="1">
      <alignment horizontal="left" vertical="center"/>
    </xf>
    <xf numFmtId="188" fontId="9" fillId="10" borderId="1" xfId="32" applyFont="1" applyFill="1" applyBorder="1" applyAlignment="1">
      <alignment horizontal="center" vertical="center"/>
    </xf>
    <xf numFmtId="188" fontId="16" fillId="0" borderId="1" xfId="2" applyFont="1" applyFill="1" applyBorder="1" applyAlignment="1">
      <alignment horizontal="left" vertical="center" wrapText="1"/>
    </xf>
    <xf numFmtId="188" fontId="16" fillId="10" borderId="1" xfId="2" applyFont="1" applyFill="1" applyBorder="1" applyAlignment="1">
      <alignment horizontal="left" vertical="center"/>
    </xf>
    <xf numFmtId="188" fontId="16" fillId="10" borderId="1" xfId="32" applyFont="1" applyFill="1" applyBorder="1" applyAlignment="1">
      <alignment horizontal="center" vertical="center"/>
    </xf>
    <xf numFmtId="0" fontId="9" fillId="11" borderId="1" xfId="1" applyFont="1" applyFill="1" applyBorder="1" applyAlignment="1">
      <alignment horizontal="left" vertical="center"/>
    </xf>
    <xf numFmtId="0" fontId="9" fillId="2" borderId="1" xfId="20" applyFont="1" applyFill="1" applyBorder="1" applyAlignment="1" applyProtection="1">
      <alignment horizontal="left" vertical="center"/>
      <protection locked="0"/>
    </xf>
    <xf numFmtId="188" fontId="9" fillId="2" borderId="1" xfId="2" applyFont="1" applyFill="1" applyBorder="1" applyAlignment="1">
      <alignment horizontal="center" vertical="center"/>
    </xf>
    <xf numFmtId="0" fontId="16" fillId="0" borderId="1" xfId="18" applyFont="1" applyBorder="1" applyAlignment="1">
      <alignment horizontal="left" vertical="center"/>
    </xf>
    <xf numFmtId="0" fontId="9" fillId="0" borderId="1" xfId="18" applyFont="1" applyBorder="1" applyAlignment="1">
      <alignment horizontal="left" vertical="center"/>
    </xf>
    <xf numFmtId="0" fontId="9" fillId="0" borderId="6" xfId="18" applyFont="1" applyBorder="1" applyAlignment="1">
      <alignment horizontal="left" vertical="center" wrapText="1"/>
    </xf>
    <xf numFmtId="188" fontId="16" fillId="0" borderId="4" xfId="2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left" vertical="center"/>
    </xf>
    <xf numFmtId="0" fontId="16" fillId="0" borderId="1" xfId="18" applyFont="1" applyBorder="1" applyAlignment="1">
      <alignment horizontal="left" vertical="center" shrinkToFit="1"/>
    </xf>
    <xf numFmtId="0" fontId="16" fillId="0" borderId="1" xfId="1" applyFont="1" applyBorder="1" applyAlignment="1">
      <alignment horizontal="left" vertical="center"/>
    </xf>
    <xf numFmtId="0" fontId="16" fillId="0" borderId="1" xfId="17" applyFont="1" applyBorder="1" applyAlignment="1">
      <alignment horizontal="left" vertical="center"/>
    </xf>
    <xf numFmtId="0" fontId="9" fillId="12" borderId="1" xfId="1" applyFont="1" applyFill="1" applyBorder="1" applyAlignment="1">
      <alignment horizontal="left" vertical="center" wrapText="1"/>
    </xf>
    <xf numFmtId="188" fontId="9" fillId="12" borderId="1" xfId="2" applyFont="1" applyFill="1" applyBorder="1" applyAlignment="1">
      <alignment horizontal="center" vertical="center"/>
    </xf>
    <xf numFmtId="0" fontId="9" fillId="3" borderId="1" xfId="19" applyFont="1" applyFill="1" applyBorder="1" applyAlignment="1">
      <alignment horizontal="left" vertical="center" wrapText="1"/>
    </xf>
    <xf numFmtId="0" fontId="9" fillId="3" borderId="1" xfId="1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/>
    </xf>
    <xf numFmtId="0" fontId="16" fillId="0" borderId="1" xfId="20" applyFont="1" applyBorder="1" applyAlignment="1" applyProtection="1">
      <alignment horizontal="left" vertical="center"/>
      <protection locked="0"/>
    </xf>
    <xf numFmtId="188" fontId="16" fillId="0" borderId="1" xfId="2" quotePrefix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top" wrapText="1"/>
    </xf>
    <xf numFmtId="188" fontId="18" fillId="0" borderId="0" xfId="32" applyFont="1" applyBorder="1" applyAlignment="1">
      <alignment vertical="top"/>
    </xf>
    <xf numFmtId="188" fontId="18" fillId="0" borderId="0" xfId="32" applyFont="1" applyBorder="1" applyAlignment="1">
      <alignment horizontal="center" vertical="top"/>
    </xf>
    <xf numFmtId="188" fontId="9" fillId="0" borderId="1" xfId="32" applyFont="1" applyFill="1" applyBorder="1" applyAlignment="1">
      <alignment horizontal="center" vertical="center" wrapText="1"/>
    </xf>
    <xf numFmtId="188" fontId="11" fillId="6" borderId="1" xfId="32" applyFont="1" applyFill="1" applyBorder="1" applyAlignment="1">
      <alignment horizontal="left" vertical="top" wrapText="1"/>
    </xf>
    <xf numFmtId="188" fontId="10" fillId="6" borderId="1" xfId="32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left" vertical="top" wrapText="1"/>
    </xf>
    <xf numFmtId="188" fontId="11" fillId="0" borderId="0" xfId="32" applyFont="1" applyBorder="1" applyAlignment="1">
      <alignment horizontal="right" vertical="top" wrapText="1"/>
    </xf>
    <xf numFmtId="2" fontId="42" fillId="0" borderId="1" xfId="0" applyNumberFormat="1" applyFont="1" applyBorder="1" applyAlignment="1">
      <alignment vertical="center"/>
    </xf>
    <xf numFmtId="188" fontId="42" fillId="0" borderId="1" xfId="33" applyFont="1" applyBorder="1" applyAlignment="1">
      <alignment horizontal="center" vertical="center"/>
    </xf>
    <xf numFmtId="188" fontId="16" fillId="0" borderId="1" xfId="32" applyFont="1" applyFill="1" applyBorder="1" applyAlignment="1">
      <alignment horizontal="right" vertical="center" wrapText="1"/>
    </xf>
    <xf numFmtId="0" fontId="16" fillId="0" borderId="1" xfId="32" applyNumberFormat="1" applyFont="1" applyFill="1" applyBorder="1" applyAlignment="1">
      <alignment horizontal="center" vertical="center" wrapText="1"/>
    </xf>
    <xf numFmtId="0" fontId="16" fillId="0" borderId="1" xfId="32" applyNumberFormat="1" applyFont="1" applyFill="1" applyBorder="1" applyAlignment="1">
      <alignment horizontal="center" vertical="top" wrapText="1"/>
    </xf>
    <xf numFmtId="187" fontId="16" fillId="0" borderId="1" xfId="32" applyNumberFormat="1" applyFont="1" applyFill="1" applyBorder="1" applyAlignment="1">
      <alignment horizontal="center" vertical="top" wrapText="1"/>
    </xf>
    <xf numFmtId="187" fontId="9" fillId="0" borderId="1" xfId="32" applyNumberFormat="1" applyFont="1" applyFill="1" applyBorder="1" applyAlignment="1">
      <alignment horizontal="center" vertical="top" wrapText="1"/>
    </xf>
    <xf numFmtId="187" fontId="9" fillId="0" borderId="1" xfId="32" applyNumberFormat="1" applyFont="1" applyFill="1" applyBorder="1" applyAlignment="1">
      <alignment horizontal="right" vertical="top" wrapText="1"/>
    </xf>
    <xf numFmtId="189" fontId="16" fillId="0" borderId="0" xfId="0" applyNumberFormat="1" applyFont="1" applyAlignment="1">
      <alignment vertical="top" wrapText="1"/>
    </xf>
    <xf numFmtId="0" fontId="43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189" fontId="44" fillId="0" borderId="3" xfId="33" applyNumberFormat="1" applyFont="1" applyBorder="1" applyAlignment="1">
      <alignment horizontal="center" vertical="center"/>
    </xf>
    <xf numFmtId="0" fontId="31" fillId="0" borderId="1" xfId="36" applyFont="1" applyBorder="1" applyAlignment="1">
      <alignment horizontal="center" vertical="center" wrapText="1"/>
    </xf>
    <xf numFmtId="0" fontId="45" fillId="0" borderId="3" xfId="0" applyFont="1" applyBorder="1" applyAlignment="1">
      <alignment vertical="top" wrapText="1"/>
    </xf>
    <xf numFmtId="189" fontId="30" fillId="0" borderId="1" xfId="0" applyNumberFormat="1" applyFont="1" applyBorder="1" applyAlignment="1">
      <alignment vertical="top" wrapText="1"/>
    </xf>
    <xf numFmtId="0" fontId="30" fillId="0" borderId="0" xfId="0" applyFont="1" applyAlignment="1">
      <alignment vertical="top" wrapText="1"/>
    </xf>
    <xf numFmtId="0" fontId="29" fillId="0" borderId="1" xfId="0" applyFont="1" applyBorder="1" applyAlignment="1">
      <alignment horizontal="center" vertical="center"/>
    </xf>
    <xf numFmtId="0" fontId="42" fillId="0" borderId="8" xfId="0" applyFont="1" applyBorder="1" applyAlignment="1">
      <alignment vertical="top" wrapText="1"/>
    </xf>
    <xf numFmtId="0" fontId="30" fillId="0" borderId="1" xfId="0" applyFont="1" applyBorder="1" applyAlignment="1">
      <alignment horizontal="center" vertical="top" wrapText="1"/>
    </xf>
    <xf numFmtId="187" fontId="30" fillId="0" borderId="1" xfId="32" applyNumberFormat="1" applyFont="1" applyFill="1" applyBorder="1" applyAlignment="1">
      <alignment horizontal="right" vertical="top" wrapText="1"/>
    </xf>
    <xf numFmtId="187" fontId="13" fillId="0" borderId="1" xfId="32" applyNumberFormat="1" applyFont="1" applyFill="1" applyBorder="1" applyAlignment="1">
      <alignment horizontal="left" vertical="top" wrapText="1"/>
    </xf>
    <xf numFmtId="0" fontId="29" fillId="0" borderId="1" xfId="0" applyFont="1" applyBorder="1" applyAlignment="1">
      <alignment vertical="top" wrapText="1"/>
    </xf>
    <xf numFmtId="187" fontId="13" fillId="0" borderId="1" xfId="32" applyNumberFormat="1" applyFont="1" applyFill="1" applyBorder="1" applyAlignment="1">
      <alignment horizontal="right" vertical="top" wrapText="1"/>
    </xf>
    <xf numFmtId="187" fontId="13" fillId="6" borderId="1" xfId="32" applyNumberFormat="1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center" wrapText="1"/>
    </xf>
    <xf numFmtId="189" fontId="42" fillId="0" borderId="3" xfId="33" applyNumberFormat="1" applyFont="1" applyBorder="1" applyAlignment="1">
      <alignment horizontal="center"/>
    </xf>
    <xf numFmtId="0" fontId="11" fillId="0" borderId="0" xfId="0" applyFont="1" applyAlignment="1">
      <alignment wrapText="1"/>
    </xf>
    <xf numFmtId="187" fontId="10" fillId="0" borderId="1" xfId="32" applyNumberFormat="1" applyFont="1" applyFill="1" applyBorder="1" applyAlignment="1">
      <alignment horizontal="right" wrapText="1"/>
    </xf>
    <xf numFmtId="189" fontId="11" fillId="0" borderId="0" xfId="32" applyNumberFormat="1" applyFont="1" applyFill="1" applyBorder="1" applyAlignment="1">
      <alignment vertical="top" wrapText="1"/>
    </xf>
    <xf numFmtId="189" fontId="11" fillId="0" borderId="0" xfId="32" applyNumberFormat="1" applyFont="1" applyFill="1" applyBorder="1" applyAlignment="1">
      <alignment horizontal="left" vertical="center" wrapText="1"/>
    </xf>
    <xf numFmtId="189" fontId="13" fillId="0" borderId="0" xfId="32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187" fontId="34" fillId="6" borderId="1" xfId="32" applyNumberFormat="1" applyFont="1" applyFill="1" applyBorder="1" applyAlignment="1">
      <alignment horizontal="center" vertical="top" wrapText="1"/>
    </xf>
    <xf numFmtId="0" fontId="42" fillId="0" borderId="1" xfId="0" applyFont="1" applyBorder="1" applyAlignment="1">
      <alignment vertical="top" wrapText="1"/>
    </xf>
    <xf numFmtId="0" fontId="16" fillId="0" borderId="1" xfId="0" applyFont="1" applyBorder="1" applyAlignment="1">
      <alignment horizontal="left" vertical="top"/>
    </xf>
    <xf numFmtId="189" fontId="30" fillId="0" borderId="0" xfId="0" applyNumberFormat="1" applyFont="1" applyAlignment="1">
      <alignment vertical="top" wrapText="1"/>
    </xf>
    <xf numFmtId="189" fontId="13" fillId="0" borderId="0" xfId="32" applyNumberFormat="1" applyFont="1" applyBorder="1" applyAlignment="1">
      <alignment horizontal="center" vertical="top" wrapText="1"/>
    </xf>
    <xf numFmtId="0" fontId="35" fillId="0" borderId="1" xfId="36" applyFont="1" applyBorder="1" applyAlignment="1">
      <alignment horizontal="center" vertical="center" wrapText="1"/>
    </xf>
    <xf numFmtId="187" fontId="10" fillId="6" borderId="1" xfId="32" applyNumberFormat="1" applyFont="1" applyFill="1" applyBorder="1" applyAlignment="1">
      <alignment horizontal="left" vertical="top" wrapText="1"/>
    </xf>
    <xf numFmtId="0" fontId="42" fillId="0" borderId="1" xfId="0" applyFont="1" applyBorder="1" applyAlignment="1">
      <alignment vertical="center"/>
    </xf>
    <xf numFmtId="0" fontId="42" fillId="0" borderId="1" xfId="0" applyFont="1" applyBorder="1"/>
    <xf numFmtId="189" fontId="11" fillId="5" borderId="0" xfId="0" applyNumberFormat="1" applyFont="1" applyFill="1" applyAlignment="1">
      <alignment vertical="top" wrapText="1"/>
    </xf>
    <xf numFmtId="0" fontId="41" fillId="0" borderId="1" xfId="0" applyFont="1" applyBorder="1" applyAlignment="1">
      <alignment horizontal="center" vertical="top"/>
    </xf>
    <xf numFmtId="0" fontId="42" fillId="0" borderId="1" xfId="0" applyFont="1" applyBorder="1" applyAlignment="1">
      <alignment vertical="top"/>
    </xf>
    <xf numFmtId="0" fontId="16" fillId="0" borderId="1" xfId="0" applyFont="1" applyBorder="1" applyAlignment="1">
      <alignment horizontal="center" vertical="top" wrapText="1"/>
    </xf>
    <xf numFmtId="0" fontId="16" fillId="0" borderId="1" xfId="36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top"/>
    </xf>
    <xf numFmtId="0" fontId="21" fillId="0" borderId="1" xfId="36" applyFont="1" applyBorder="1" applyAlignment="1">
      <alignment horizontal="center" vertical="top" wrapText="1"/>
    </xf>
    <xf numFmtId="0" fontId="42" fillId="0" borderId="1" xfId="0" applyFont="1" applyBorder="1" applyAlignment="1">
      <alignment horizontal="center"/>
    </xf>
    <xf numFmtId="0" fontId="45" fillId="0" borderId="3" xfId="0" applyFont="1" applyBorder="1" applyAlignment="1">
      <alignment horizontal="left" vertical="top" wrapText="1"/>
    </xf>
    <xf numFmtId="189" fontId="16" fillId="0" borderId="1" xfId="0" applyNumberFormat="1" applyFont="1" applyBorder="1" applyAlignment="1">
      <alignment horizontal="center"/>
    </xf>
    <xf numFmtId="189" fontId="16" fillId="0" borderId="1" xfId="0" applyNumberFormat="1" applyFont="1" applyBorder="1" applyAlignment="1">
      <alignment horizontal="right" vertical="center"/>
    </xf>
    <xf numFmtId="0" fontId="42" fillId="0" borderId="1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top" wrapText="1"/>
    </xf>
    <xf numFmtId="0" fontId="4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189" fontId="16" fillId="0" borderId="1" xfId="0" applyNumberFormat="1" applyFont="1" applyBorder="1" applyAlignment="1">
      <alignment vertical="top" wrapText="1"/>
    </xf>
    <xf numFmtId="187" fontId="9" fillId="16" borderId="7" xfId="36" applyNumberFormat="1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89" fontId="42" fillId="0" borderId="3" xfId="33" applyNumberFormat="1" applyFont="1" applyBorder="1" applyAlignment="1">
      <alignment horizontal="center" vertical="center"/>
    </xf>
    <xf numFmtId="189" fontId="11" fillId="0" borderId="1" xfId="32" applyNumberFormat="1" applyFont="1" applyFill="1" applyBorder="1" applyAlignment="1">
      <alignment horizontal="center" vertical="center" wrapText="1"/>
    </xf>
    <xf numFmtId="0" fontId="42" fillId="0" borderId="3" xfId="0" applyFont="1" applyBorder="1" applyAlignment="1">
      <alignment vertical="top" wrapText="1"/>
    </xf>
    <xf numFmtId="0" fontId="42" fillId="0" borderId="7" xfId="0" applyFont="1" applyBorder="1" applyAlignment="1">
      <alignment vertical="top" wrapText="1"/>
    </xf>
    <xf numFmtId="0" fontId="45" fillId="0" borderId="7" xfId="0" applyFont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0" fontId="45" fillId="0" borderId="3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42" fillId="0" borderId="0" xfId="0" applyFont="1" applyAlignment="1">
      <alignment wrapText="1"/>
    </xf>
    <xf numFmtId="189" fontId="16" fillId="0" borderId="1" xfId="0" applyNumberFormat="1" applyFont="1" applyBorder="1" applyAlignment="1">
      <alignment horizontal="center" vertical="top"/>
    </xf>
    <xf numFmtId="189" fontId="16" fillId="0" borderId="1" xfId="0" applyNumberFormat="1" applyFont="1" applyBorder="1" applyAlignment="1">
      <alignment horizontal="right" vertical="top"/>
    </xf>
    <xf numFmtId="0" fontId="42" fillId="0" borderId="1" xfId="0" applyFont="1" applyBorder="1" applyAlignment="1">
      <alignment horizontal="center" vertical="top"/>
    </xf>
    <xf numFmtId="0" fontId="9" fillId="0" borderId="2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 wrapText="1"/>
    </xf>
    <xf numFmtId="189" fontId="42" fillId="0" borderId="3" xfId="52" applyNumberFormat="1" applyFont="1" applyBorder="1" applyAlignment="1">
      <alignment horizontal="center" vertical="center"/>
    </xf>
    <xf numFmtId="0" fontId="21" fillId="0" borderId="1" xfId="36" applyFont="1" applyBorder="1" applyAlignment="1">
      <alignment horizontal="center" vertical="center" wrapText="1"/>
    </xf>
    <xf numFmtId="0" fontId="46" fillId="0" borderId="0" xfId="0" applyFont="1"/>
    <xf numFmtId="0" fontId="42" fillId="0" borderId="0" xfId="0" applyFont="1"/>
    <xf numFmtId="49" fontId="42" fillId="0" borderId="0" xfId="0" applyNumberFormat="1" applyFont="1" applyAlignment="1">
      <alignment vertical="top" wrapText="1"/>
    </xf>
    <xf numFmtId="0" fontId="42" fillId="0" borderId="0" xfId="0" applyFont="1" applyAlignment="1">
      <alignment vertical="top" wrapText="1"/>
    </xf>
    <xf numFmtId="0" fontId="47" fillId="0" borderId="0" xfId="0" applyFont="1" applyAlignment="1">
      <alignment vertical="top"/>
    </xf>
    <xf numFmtId="49" fontId="48" fillId="0" borderId="0" xfId="0" applyNumberFormat="1" applyFont="1" applyAlignment="1">
      <alignment vertical="top"/>
    </xf>
    <xf numFmtId="0" fontId="47" fillId="0" borderId="0" xfId="0" applyFont="1" applyAlignment="1">
      <alignment horizontal="left" vertical="top"/>
    </xf>
    <xf numFmtId="0" fontId="47" fillId="0" borderId="0" xfId="0" applyFont="1"/>
    <xf numFmtId="0" fontId="47" fillId="0" borderId="0" xfId="0" applyFont="1" applyAlignment="1">
      <alignment horizontal="center" vertical="top"/>
    </xf>
    <xf numFmtId="49" fontId="48" fillId="0" borderId="0" xfId="0" applyNumberFormat="1" applyFont="1" applyAlignment="1">
      <alignment horizontal="center" vertical="top"/>
    </xf>
    <xf numFmtId="0" fontId="47" fillId="0" borderId="0" xfId="0" applyFont="1" applyAlignment="1">
      <alignment horizontal="center"/>
    </xf>
    <xf numFmtId="0" fontId="47" fillId="0" borderId="14" xfId="36" applyFont="1" applyBorder="1" applyAlignment="1">
      <alignment horizontal="center" wrapText="1"/>
    </xf>
    <xf numFmtId="0" fontId="47" fillId="0" borderId="8" xfId="36" applyFont="1" applyBorder="1" applyAlignment="1">
      <alignment horizontal="center" wrapText="1"/>
    </xf>
    <xf numFmtId="0" fontId="47" fillId="0" borderId="1" xfId="0" applyFont="1" applyBorder="1" applyAlignment="1">
      <alignment horizontal="center" vertical="center" wrapText="1"/>
    </xf>
    <xf numFmtId="49" fontId="47" fillId="0" borderId="1" xfId="36" applyNumberFormat="1" applyFont="1" applyBorder="1" applyAlignment="1">
      <alignment horizontal="center" vertical="center" wrapText="1"/>
    </xf>
    <xf numFmtId="0" fontId="47" fillId="0" borderId="1" xfId="36" applyFont="1" applyBorder="1" applyAlignment="1">
      <alignment horizontal="left" vertical="top" wrapText="1"/>
    </xf>
    <xf numFmtId="0" fontId="47" fillId="0" borderId="7" xfId="36" applyFont="1" applyBorder="1" applyAlignment="1">
      <alignment horizontal="center" wrapText="1"/>
    </xf>
    <xf numFmtId="49" fontId="47" fillId="7" borderId="1" xfId="36" applyNumberFormat="1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left" vertical="top" wrapText="1"/>
    </xf>
    <xf numFmtId="0" fontId="42" fillId="7" borderId="1" xfId="0" applyFont="1" applyFill="1" applyBorder="1" applyAlignment="1">
      <alignment wrapText="1"/>
    </xf>
    <xf numFmtId="189" fontId="42" fillId="4" borderId="1" xfId="0" applyNumberFormat="1" applyFont="1" applyFill="1" applyBorder="1" applyAlignment="1">
      <alignment horizontal="center" vertical="top" wrapText="1"/>
    </xf>
    <xf numFmtId="0" fontId="42" fillId="4" borderId="0" xfId="0" applyFont="1" applyFill="1" applyAlignment="1">
      <alignment vertical="top" wrapText="1"/>
    </xf>
    <xf numFmtId="0" fontId="47" fillId="6" borderId="1" xfId="0" applyFont="1" applyFill="1" applyBorder="1" applyAlignment="1">
      <alignment horizontal="left" vertical="top"/>
    </xf>
    <xf numFmtId="0" fontId="42" fillId="6" borderId="1" xfId="0" applyFont="1" applyFill="1" applyBorder="1" applyAlignment="1">
      <alignment vertical="top" wrapText="1"/>
    </xf>
    <xf numFmtId="0" fontId="47" fillId="6" borderId="1" xfId="0" applyFont="1" applyFill="1" applyBorder="1" applyAlignment="1">
      <alignment horizontal="center" vertical="top" wrapText="1"/>
    </xf>
    <xf numFmtId="49" fontId="48" fillId="6" borderId="1" xfId="32" applyNumberFormat="1" applyFont="1" applyFill="1" applyBorder="1" applyAlignment="1">
      <alignment horizontal="right" vertical="top" wrapText="1"/>
    </xf>
    <xf numFmtId="187" fontId="47" fillId="6" borderId="1" xfId="32" applyNumberFormat="1" applyFont="1" applyFill="1" applyBorder="1" applyAlignment="1">
      <alignment horizontal="left" vertical="top" wrapText="1"/>
    </xf>
    <xf numFmtId="187" fontId="47" fillId="6" borderId="1" xfId="32" applyNumberFormat="1" applyFont="1" applyFill="1" applyBorder="1" applyAlignment="1">
      <alignment horizontal="right" wrapText="1"/>
    </xf>
    <xf numFmtId="189" fontId="42" fillId="5" borderId="1" xfId="0" applyNumberFormat="1" applyFont="1" applyFill="1" applyBorder="1" applyAlignment="1">
      <alignment horizontal="center" vertical="top" wrapText="1"/>
    </xf>
    <xf numFmtId="1" fontId="42" fillId="0" borderId="1" xfId="0" applyNumberFormat="1" applyFont="1" applyBorder="1" applyAlignment="1">
      <alignment horizontal="center" vertical="top"/>
    </xf>
    <xf numFmtId="189" fontId="42" fillId="0" borderId="1" xfId="53" applyNumberFormat="1" applyFont="1" applyFill="1" applyBorder="1" applyAlignment="1">
      <alignment horizontal="right" vertical="top"/>
    </xf>
    <xf numFmtId="187" fontId="47" fillId="0" borderId="1" xfId="32" applyNumberFormat="1" applyFont="1" applyFill="1" applyBorder="1" applyAlignment="1">
      <alignment horizontal="center" vertical="top" wrapText="1"/>
    </xf>
    <xf numFmtId="49" fontId="48" fillId="0" borderId="1" xfId="36" applyNumberFormat="1" applyFont="1" applyBorder="1" applyAlignment="1">
      <alignment horizontal="center" vertical="top" wrapText="1"/>
    </xf>
    <xf numFmtId="0" fontId="42" fillId="0" borderId="1" xfId="0" applyFont="1" applyBorder="1" applyAlignment="1">
      <alignment horizontal="left" vertical="top" wrapText="1"/>
    </xf>
    <xf numFmtId="0" fontId="42" fillId="0" borderId="9" xfId="0" applyFont="1" applyBorder="1" applyAlignment="1">
      <alignment vertical="top"/>
    </xf>
    <xf numFmtId="0" fontId="42" fillId="0" borderId="9" xfId="0" applyFont="1" applyBorder="1" applyAlignment="1">
      <alignment vertical="top" wrapText="1"/>
    </xf>
    <xf numFmtId="189" fontId="42" fillId="0" borderId="1" xfId="0" applyNumberFormat="1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 wrapText="1"/>
    </xf>
    <xf numFmtId="0" fontId="42" fillId="0" borderId="9" xfId="35" applyFont="1" applyBorder="1" applyAlignment="1">
      <alignment horizontal="left" vertical="top" wrapText="1"/>
    </xf>
    <xf numFmtId="0" fontId="42" fillId="0" borderId="0" xfId="0" applyFont="1" applyAlignment="1">
      <alignment vertical="top"/>
    </xf>
    <xf numFmtId="189" fontId="42" fillId="0" borderId="0" xfId="53" applyNumberFormat="1" applyFont="1" applyFill="1" applyBorder="1" applyAlignment="1">
      <alignment horizontal="right" vertical="top"/>
    </xf>
    <xf numFmtId="0" fontId="42" fillId="0" borderId="9" xfId="0" applyFont="1" applyBorder="1" applyAlignment="1">
      <alignment horizontal="left" vertical="top" wrapText="1"/>
    </xf>
    <xf numFmtId="191" fontId="42" fillId="0" borderId="1" xfId="0" applyNumberFormat="1" applyFont="1" applyBorder="1" applyAlignment="1">
      <alignment horizontal="center" vertical="top"/>
    </xf>
    <xf numFmtId="191" fontId="42" fillId="0" borderId="1" xfId="0" applyNumberFormat="1" applyFont="1" applyBorder="1" applyAlignment="1">
      <alignment vertical="top"/>
    </xf>
    <xf numFmtId="189" fontId="42" fillId="0" borderId="1" xfId="54" applyNumberFormat="1" applyFont="1" applyFill="1" applyBorder="1" applyAlignment="1">
      <alignment horizontal="center" vertical="top"/>
    </xf>
    <xf numFmtId="0" fontId="42" fillId="0" borderId="1" xfId="47" applyFont="1" applyBorder="1" applyAlignment="1">
      <alignment vertical="top" wrapText="1"/>
    </xf>
    <xf numFmtId="0" fontId="42" fillId="0" borderId="1" xfId="0" applyFont="1" applyBorder="1" applyAlignment="1">
      <alignment horizontal="left" vertical="top"/>
    </xf>
    <xf numFmtId="189" fontId="42" fillId="0" borderId="1" xfId="53" applyNumberFormat="1" applyFont="1" applyFill="1" applyBorder="1" applyAlignment="1">
      <alignment horizontal="center" vertical="top"/>
    </xf>
    <xf numFmtId="0" fontId="42" fillId="0" borderId="1" xfId="46" applyFont="1" applyBorder="1" applyAlignment="1">
      <alignment vertical="top"/>
    </xf>
    <xf numFmtId="187" fontId="42" fillId="0" borderId="1" xfId="32" applyNumberFormat="1" applyFont="1" applyFill="1" applyBorder="1" applyAlignment="1">
      <alignment horizontal="right" vertical="top" wrapText="1"/>
    </xf>
    <xf numFmtId="187" fontId="42" fillId="0" borderId="1" xfId="32" applyNumberFormat="1" applyFont="1" applyFill="1" applyBorder="1" applyAlignment="1">
      <alignment horizontal="left" vertical="top" wrapText="1"/>
    </xf>
    <xf numFmtId="49" fontId="48" fillId="0" borderId="1" xfId="32" applyNumberFormat="1" applyFont="1" applyFill="1" applyBorder="1" applyAlignment="1">
      <alignment horizontal="right" vertical="top" wrapText="1"/>
    </xf>
    <xf numFmtId="189" fontId="42" fillId="0" borderId="1" xfId="0" applyNumberFormat="1" applyFont="1" applyBorder="1" applyAlignment="1">
      <alignment horizontal="center" vertical="top" wrapText="1"/>
    </xf>
    <xf numFmtId="0" fontId="42" fillId="0" borderId="8" xfId="0" applyFont="1" applyBorder="1" applyAlignment="1">
      <alignment vertical="top"/>
    </xf>
    <xf numFmtId="189" fontId="42" fillId="0" borderId="3" xfId="54" applyNumberFormat="1" applyFont="1" applyFill="1" applyBorder="1" applyAlignment="1">
      <alignment horizontal="center" vertical="top"/>
    </xf>
    <xf numFmtId="49" fontId="31" fillId="0" borderId="1" xfId="36" applyNumberFormat="1" applyFont="1" applyBorder="1" applyAlignment="1">
      <alignment horizontal="center" vertical="top" wrapText="1"/>
    </xf>
    <xf numFmtId="189" fontId="11" fillId="0" borderId="10" xfId="0" applyNumberFormat="1" applyFont="1" applyBorder="1" applyAlignment="1">
      <alignment vertical="top" wrapText="1"/>
    </xf>
    <xf numFmtId="49" fontId="49" fillId="0" borderId="1" xfId="32" applyNumberFormat="1" applyFont="1" applyFill="1" applyBorder="1" applyAlignment="1">
      <alignment horizontal="right" vertical="top" wrapText="1"/>
    </xf>
    <xf numFmtId="189" fontId="42" fillId="0" borderId="1" xfId="55" applyNumberFormat="1" applyFont="1" applyFill="1" applyBorder="1" applyAlignment="1">
      <alignment horizontal="left" vertical="top" wrapText="1"/>
    </xf>
    <xf numFmtId="0" fontId="16" fillId="0" borderId="0" xfId="0" applyFont="1" applyAlignment="1">
      <alignment vertical="top"/>
    </xf>
    <xf numFmtId="49" fontId="48" fillId="0" borderId="1" xfId="32" applyNumberFormat="1" applyFont="1" applyFill="1" applyBorder="1" applyAlignment="1">
      <alignment horizontal="center" vertical="top" wrapText="1"/>
    </xf>
    <xf numFmtId="189" fontId="42" fillId="0" borderId="1" xfId="53" applyNumberFormat="1" applyFont="1" applyFill="1" applyBorder="1" applyAlignment="1">
      <alignment vertical="top" wrapText="1"/>
    </xf>
    <xf numFmtId="187" fontId="47" fillId="0" borderId="1" xfId="32" applyNumberFormat="1" applyFont="1" applyFill="1" applyBorder="1" applyAlignment="1">
      <alignment horizontal="right" vertical="top" wrapText="1"/>
    </xf>
    <xf numFmtId="0" fontId="47" fillId="0" borderId="1" xfId="0" applyFont="1" applyBorder="1" applyAlignment="1">
      <alignment horizontal="center" vertical="top" wrapText="1"/>
    </xf>
    <xf numFmtId="49" fontId="48" fillId="0" borderId="10" xfId="32" applyNumberFormat="1" applyFont="1" applyFill="1" applyBorder="1" applyAlignment="1">
      <alignment horizontal="right" vertical="top" wrapText="1"/>
    </xf>
    <xf numFmtId="187" fontId="47" fillId="0" borderId="1" xfId="32" applyNumberFormat="1" applyFont="1" applyFill="1" applyBorder="1" applyAlignment="1">
      <alignment horizontal="left" vertical="top" wrapText="1"/>
    </xf>
    <xf numFmtId="189" fontId="42" fillId="0" borderId="9" xfId="0" applyNumberFormat="1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0" fontId="42" fillId="0" borderId="0" xfId="0" applyFont="1" applyAlignment="1">
      <alignment horizontal="right" vertical="top" wrapText="1"/>
    </xf>
    <xf numFmtId="49" fontId="48" fillId="0" borderId="10" xfId="36" applyNumberFormat="1" applyFont="1" applyBorder="1" applyAlignment="1">
      <alignment horizontal="center" vertical="top" wrapText="1"/>
    </xf>
    <xf numFmtId="192" fontId="42" fillId="0" borderId="1" xfId="0" applyNumberFormat="1" applyFont="1" applyBorder="1" applyAlignment="1">
      <alignment horizontal="right" vertical="top" wrapText="1"/>
    </xf>
    <xf numFmtId="192" fontId="42" fillId="0" borderId="1" xfId="0" applyNumberFormat="1" applyFont="1" applyBorder="1" applyAlignment="1">
      <alignment horizontal="center" vertical="top" wrapText="1"/>
    </xf>
    <xf numFmtId="49" fontId="48" fillId="0" borderId="1" xfId="0" applyNumberFormat="1" applyFont="1" applyBorder="1" applyAlignment="1">
      <alignment horizontal="right" vertical="top" wrapText="1"/>
    </xf>
    <xf numFmtId="191" fontId="42" fillId="0" borderId="1" xfId="0" applyNumberFormat="1" applyFont="1" applyBorder="1" applyAlignment="1">
      <alignment horizontal="left" vertical="top" wrapText="1"/>
    </xf>
    <xf numFmtId="191" fontId="42" fillId="0" borderId="1" xfId="0" applyNumberFormat="1" applyFont="1" applyBorder="1" applyAlignment="1">
      <alignment horizontal="center" vertical="top" wrapText="1"/>
    </xf>
    <xf numFmtId="0" fontId="50" fillId="0" borderId="1" xfId="0" applyFont="1" applyBorder="1" applyAlignment="1">
      <alignment vertical="top" wrapText="1"/>
    </xf>
    <xf numFmtId="49" fontId="52" fillId="0" borderId="1" xfId="0" applyNumberFormat="1" applyFont="1" applyBorder="1" applyAlignment="1">
      <alignment horizontal="right" vertical="top" wrapText="1"/>
    </xf>
    <xf numFmtId="191" fontId="50" fillId="0" borderId="1" xfId="0" applyNumberFormat="1" applyFont="1" applyBorder="1" applyAlignment="1">
      <alignment horizontal="left" vertical="top" wrapText="1"/>
    </xf>
    <xf numFmtId="191" fontId="50" fillId="0" borderId="1" xfId="0" applyNumberFormat="1" applyFont="1" applyBorder="1" applyAlignment="1">
      <alignment vertical="top" wrapText="1"/>
    </xf>
    <xf numFmtId="0" fontId="50" fillId="0" borderId="0" xfId="0" applyFont="1" applyAlignment="1">
      <alignment vertical="top" wrapText="1"/>
    </xf>
    <xf numFmtId="0" fontId="51" fillId="0" borderId="0" xfId="0" applyFont="1" applyAlignment="1">
      <alignment vertical="top"/>
    </xf>
    <xf numFmtId="49" fontId="48" fillId="0" borderId="1" xfId="0" applyNumberFormat="1" applyFont="1" applyBorder="1" applyAlignment="1">
      <alignment horizontal="center" vertical="top" wrapText="1"/>
    </xf>
    <xf numFmtId="192" fontId="42" fillId="0" borderId="1" xfId="0" applyNumberFormat="1" applyFont="1" applyBorder="1" applyAlignment="1">
      <alignment horizontal="left" vertical="top" wrapText="1"/>
    </xf>
    <xf numFmtId="0" fontId="42" fillId="6" borderId="1" xfId="0" applyFont="1" applyFill="1" applyBorder="1" applyAlignment="1">
      <alignment horizontal="center" vertical="top" wrapText="1"/>
    </xf>
    <xf numFmtId="187" fontId="42" fillId="6" borderId="1" xfId="32" applyNumberFormat="1" applyFont="1" applyFill="1" applyBorder="1" applyAlignment="1">
      <alignment horizontal="left" vertical="top" wrapText="1"/>
    </xf>
    <xf numFmtId="49" fontId="53" fillId="6" borderId="1" xfId="32" applyNumberFormat="1" applyFont="1" applyFill="1" applyBorder="1" applyAlignment="1">
      <alignment horizontal="left" vertical="top" wrapText="1"/>
    </xf>
    <xf numFmtId="49" fontId="53" fillId="6" borderId="10" xfId="32" applyNumberFormat="1" applyFont="1" applyFill="1" applyBorder="1" applyAlignment="1">
      <alignment horizontal="left" vertical="top" wrapText="1"/>
    </xf>
    <xf numFmtId="187" fontId="42" fillId="6" borderId="1" xfId="32" applyNumberFormat="1" applyFont="1" applyFill="1" applyBorder="1" applyAlignment="1">
      <alignment horizontal="center" vertical="top" wrapText="1"/>
    </xf>
    <xf numFmtId="0" fontId="42" fillId="0" borderId="9" xfId="0" applyFont="1" applyBorder="1" applyAlignment="1">
      <alignment horizontal="center" vertical="top"/>
    </xf>
    <xf numFmtId="189" fontId="42" fillId="0" borderId="3" xfId="53" applyNumberFormat="1" applyFont="1" applyFill="1" applyBorder="1" applyAlignment="1">
      <alignment horizontal="right" vertical="top"/>
    </xf>
    <xf numFmtId="189" fontId="42" fillId="0" borderId="9" xfId="53" applyNumberFormat="1" applyFont="1" applyFill="1" applyBorder="1" applyAlignment="1">
      <alignment horizontal="center" vertical="top"/>
    </xf>
    <xf numFmtId="0" fontId="42" fillId="0" borderId="20" xfId="0" applyFont="1" applyBorder="1" applyAlignment="1">
      <alignment horizontal="center" vertical="top"/>
    </xf>
    <xf numFmtId="189" fontId="42" fillId="0" borderId="19" xfId="53" applyNumberFormat="1" applyFont="1" applyFill="1" applyBorder="1" applyAlignment="1">
      <alignment horizontal="right" vertical="top"/>
    </xf>
    <xf numFmtId="0" fontId="42" fillId="0" borderId="21" xfId="0" applyFont="1" applyBorder="1" applyAlignment="1">
      <alignment horizontal="center" vertical="top"/>
    </xf>
    <xf numFmtId="189" fontId="42" fillId="0" borderId="22" xfId="53" applyNumberFormat="1" applyFont="1" applyFill="1" applyBorder="1" applyAlignment="1">
      <alignment horizontal="right" vertical="top"/>
    </xf>
    <xf numFmtId="191" fontId="42" fillId="0" borderId="20" xfId="0" applyNumberFormat="1" applyFont="1" applyBorder="1" applyAlignment="1">
      <alignment horizontal="center" vertical="top"/>
    </xf>
    <xf numFmtId="0" fontId="42" fillId="0" borderId="9" xfId="0" applyFont="1" applyBorder="1" applyAlignment="1">
      <alignment horizontal="center" vertical="top" wrapText="1"/>
    </xf>
    <xf numFmtId="191" fontId="42" fillId="0" borderId="23" xfId="0" applyNumberFormat="1" applyFont="1" applyBorder="1" applyAlignment="1">
      <alignment horizontal="center" vertical="top"/>
    </xf>
    <xf numFmtId="189" fontId="42" fillId="0" borderId="24" xfId="53" applyNumberFormat="1" applyFont="1" applyFill="1" applyBorder="1" applyAlignment="1">
      <alignment horizontal="right" vertical="top"/>
    </xf>
    <xf numFmtId="0" fontId="42" fillId="0" borderId="10" xfId="0" applyFont="1" applyBorder="1" applyAlignment="1">
      <alignment horizontal="left" vertical="top" wrapText="1"/>
    </xf>
    <xf numFmtId="189" fontId="42" fillId="0" borderId="1" xfId="0" applyNumberFormat="1" applyFont="1" applyBorder="1" applyAlignment="1">
      <alignment vertical="top"/>
    </xf>
    <xf numFmtId="0" fontId="50" fillId="0" borderId="0" xfId="0" applyFont="1" applyAlignment="1">
      <alignment horizontal="center" vertical="top" wrapText="1"/>
    </xf>
    <xf numFmtId="49" fontId="52" fillId="0" borderId="19" xfId="0" applyNumberFormat="1" applyFont="1" applyBorder="1" applyAlignment="1">
      <alignment horizontal="right" vertical="top" wrapText="1"/>
    </xf>
    <xf numFmtId="192" fontId="50" fillId="0" borderId="25" xfId="0" applyNumberFormat="1" applyFont="1" applyBorder="1" applyAlignment="1">
      <alignment horizontal="left" vertical="top" wrapText="1"/>
    </xf>
    <xf numFmtId="192" fontId="54" fillId="4" borderId="19" xfId="0" applyNumberFormat="1" applyFont="1" applyFill="1" applyBorder="1" applyAlignment="1">
      <alignment horizontal="left" wrapText="1"/>
    </xf>
    <xf numFmtId="49" fontId="55" fillId="4" borderId="19" xfId="0" applyNumberFormat="1" applyFont="1" applyFill="1" applyBorder="1" applyAlignment="1">
      <alignment horizontal="right" wrapText="1"/>
    </xf>
    <xf numFmtId="0" fontId="54" fillId="4" borderId="0" xfId="0" applyFont="1" applyFill="1" applyAlignment="1">
      <alignment wrapText="1"/>
    </xf>
    <xf numFmtId="0" fontId="54" fillId="18" borderId="0" xfId="0" applyFont="1" applyFill="1" applyAlignment="1">
      <alignment horizontal="center" wrapText="1"/>
    </xf>
    <xf numFmtId="49" fontId="54" fillId="0" borderId="0" xfId="0" applyNumberFormat="1" applyFont="1" applyAlignment="1">
      <alignment wrapText="1"/>
    </xf>
    <xf numFmtId="0" fontId="54" fillId="0" borderId="0" xfId="0" applyFont="1" applyAlignment="1">
      <alignment wrapText="1"/>
    </xf>
    <xf numFmtId="0" fontId="23" fillId="0" borderId="0" xfId="0" applyFont="1"/>
    <xf numFmtId="49" fontId="55" fillId="6" borderId="1" xfId="32" applyNumberFormat="1" applyFont="1" applyFill="1" applyBorder="1" applyAlignment="1">
      <alignment horizontal="right" vertical="top" wrapText="1"/>
    </xf>
    <xf numFmtId="187" fontId="54" fillId="6" borderId="1" xfId="32" applyNumberFormat="1" applyFont="1" applyFill="1" applyBorder="1" applyAlignment="1">
      <alignment horizontal="left" vertical="top" wrapText="1"/>
    </xf>
    <xf numFmtId="187" fontId="54" fillId="6" borderId="1" xfId="32" applyNumberFormat="1" applyFont="1" applyFill="1" applyBorder="1" applyAlignment="1">
      <alignment horizontal="right" wrapText="1"/>
    </xf>
    <xf numFmtId="189" fontId="54" fillId="5" borderId="1" xfId="0" applyNumberFormat="1" applyFont="1" applyFill="1" applyBorder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49" fontId="53" fillId="0" borderId="1" xfId="0" applyNumberFormat="1" applyFont="1" applyBorder="1" applyAlignment="1">
      <alignment horizontal="right" vertical="top" wrapText="1"/>
    </xf>
    <xf numFmtId="191" fontId="42" fillId="0" borderId="1" xfId="0" applyNumberFormat="1" applyFont="1" applyBorder="1" applyAlignment="1">
      <alignment vertical="top" wrapText="1"/>
    </xf>
    <xf numFmtId="187" fontId="16" fillId="0" borderId="1" xfId="32" applyNumberFormat="1" applyFont="1" applyFill="1" applyBorder="1" applyAlignment="1">
      <alignment horizontal="left" vertical="top" wrapText="1"/>
    </xf>
    <xf numFmtId="49" fontId="56" fillId="0" borderId="1" xfId="36" applyNumberFormat="1" applyFont="1" applyBorder="1" applyAlignment="1">
      <alignment horizontal="center" vertical="top" wrapText="1"/>
    </xf>
    <xf numFmtId="187" fontId="42" fillId="6" borderId="1" xfId="32" applyNumberFormat="1" applyFont="1" applyFill="1" applyBorder="1" applyAlignment="1">
      <alignment horizontal="left" wrapText="1"/>
    </xf>
    <xf numFmtId="49" fontId="53" fillId="0" borderId="1" xfId="0" applyNumberFormat="1" applyFont="1" applyBorder="1" applyAlignment="1">
      <alignment horizontal="center" vertical="top" wrapText="1"/>
    </xf>
    <xf numFmtId="0" fontId="16" fillId="0" borderId="1" xfId="0" applyFont="1" applyBorder="1" applyAlignment="1">
      <alignment vertical="top"/>
    </xf>
    <xf numFmtId="49" fontId="56" fillId="0" borderId="1" xfId="32" applyNumberFormat="1" applyFont="1" applyFill="1" applyBorder="1" applyAlignment="1">
      <alignment horizontal="right" vertical="top" wrapText="1"/>
    </xf>
    <xf numFmtId="0" fontId="46" fillId="0" borderId="1" xfId="0" applyFont="1" applyBorder="1" applyAlignment="1">
      <alignment vertical="top"/>
    </xf>
    <xf numFmtId="0" fontId="42" fillId="7" borderId="1" xfId="0" applyFont="1" applyFill="1" applyBorder="1" applyAlignment="1">
      <alignment horizontal="center" vertical="top" wrapText="1"/>
    </xf>
    <xf numFmtId="187" fontId="42" fillId="7" borderId="1" xfId="32" applyNumberFormat="1" applyFont="1" applyFill="1" applyBorder="1" applyAlignment="1">
      <alignment horizontal="left" vertical="top" wrapText="1"/>
    </xf>
    <xf numFmtId="49" fontId="53" fillId="7" borderId="1" xfId="32" applyNumberFormat="1" applyFont="1" applyFill="1" applyBorder="1" applyAlignment="1">
      <alignment horizontal="left" vertical="top" wrapText="1"/>
    </xf>
    <xf numFmtId="187" fontId="42" fillId="7" borderId="1" xfId="32" applyNumberFormat="1" applyFont="1" applyFill="1" applyBorder="1" applyAlignment="1">
      <alignment horizontal="left" wrapText="1"/>
    </xf>
    <xf numFmtId="49" fontId="16" fillId="0" borderId="0" xfId="0" applyNumberFormat="1" applyFont="1" applyAlignment="1">
      <alignment vertical="top" wrapText="1"/>
    </xf>
    <xf numFmtId="187" fontId="16" fillId="0" borderId="1" xfId="32" applyNumberFormat="1" applyFont="1" applyFill="1" applyBorder="1" applyAlignment="1">
      <alignment horizontal="right" vertical="top" wrapText="1"/>
    </xf>
    <xf numFmtId="49" fontId="53" fillId="0" borderId="1" xfId="36" applyNumberFormat="1" applyFont="1" applyBorder="1" applyAlignment="1">
      <alignment horizontal="center" vertical="top" wrapText="1"/>
    </xf>
    <xf numFmtId="0" fontId="42" fillId="0" borderId="2" xfId="0" applyFont="1" applyBorder="1" applyAlignment="1">
      <alignment vertical="top" wrapText="1"/>
    </xf>
    <xf numFmtId="189" fontId="42" fillId="0" borderId="2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49" fontId="56" fillId="0" borderId="1" xfId="32" applyNumberFormat="1" applyFont="1" applyFill="1" applyBorder="1" applyAlignment="1">
      <alignment horizontal="center" vertical="top" wrapText="1"/>
    </xf>
    <xf numFmtId="49" fontId="53" fillId="0" borderId="1" xfId="32" applyNumberFormat="1" applyFont="1" applyFill="1" applyBorder="1" applyAlignment="1">
      <alignment horizontal="center" vertical="top" wrapText="1"/>
    </xf>
    <xf numFmtId="187" fontId="47" fillId="0" borderId="1" xfId="32" applyNumberFormat="1" applyFont="1" applyFill="1" applyBorder="1" applyAlignment="1">
      <alignment horizontal="right" wrapText="1"/>
    </xf>
    <xf numFmtId="187" fontId="42" fillId="0" borderId="1" xfId="32" applyNumberFormat="1" applyFont="1" applyFill="1" applyBorder="1" applyAlignment="1">
      <alignment horizontal="left" wrapText="1"/>
    </xf>
    <xf numFmtId="0" fontId="42" fillId="0" borderId="0" xfId="0" applyFont="1" applyAlignment="1">
      <alignment horizontal="left" vertical="top" wrapText="1"/>
    </xf>
    <xf numFmtId="189" fontId="42" fillId="0" borderId="0" xfId="32" applyNumberFormat="1" applyFont="1" applyFill="1" applyBorder="1" applyAlignment="1">
      <alignment horizontal="right" vertical="top" wrapText="1"/>
    </xf>
    <xf numFmtId="49" fontId="53" fillId="0" borderId="0" xfId="32" applyNumberFormat="1" applyFont="1" applyFill="1" applyBorder="1" applyAlignment="1">
      <alignment horizontal="right" vertical="top" wrapText="1"/>
    </xf>
    <xf numFmtId="188" fontId="42" fillId="0" borderId="0" xfId="32" applyFont="1" applyFill="1" applyBorder="1" applyAlignment="1">
      <alignment horizontal="left" vertical="top" wrapText="1"/>
    </xf>
    <xf numFmtId="188" fontId="42" fillId="0" borderId="0" xfId="32" applyFont="1" applyFill="1" applyBorder="1" applyAlignment="1">
      <alignment horizontal="right" wrapText="1"/>
    </xf>
    <xf numFmtId="0" fontId="42" fillId="0" borderId="0" xfId="0" applyFont="1" applyAlignment="1">
      <alignment horizontal="center" vertical="top" wrapText="1" shrinkToFit="1"/>
    </xf>
    <xf numFmtId="0" fontId="42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49" fontId="53" fillId="0" borderId="0" xfId="0" applyNumberFormat="1" applyFont="1" applyAlignment="1">
      <alignment horizontal="left" vertical="top" wrapText="1"/>
    </xf>
    <xf numFmtId="189" fontId="42" fillId="0" borderId="0" xfId="32" applyNumberFormat="1" applyFont="1" applyFill="1" applyBorder="1" applyAlignment="1">
      <alignment horizontal="center" vertical="top" wrapText="1"/>
    </xf>
    <xf numFmtId="49" fontId="53" fillId="0" borderId="0" xfId="32" applyNumberFormat="1" applyFont="1" applyFill="1" applyBorder="1" applyAlignment="1">
      <alignment horizontal="center" vertical="top" wrapText="1"/>
    </xf>
    <xf numFmtId="189" fontId="42" fillId="0" borderId="0" xfId="32" applyNumberFormat="1" applyFont="1" applyFill="1" applyBorder="1" applyAlignment="1">
      <alignment horizontal="left" vertical="top" wrapText="1"/>
    </xf>
    <xf numFmtId="189" fontId="42" fillId="0" borderId="0" xfId="32" applyNumberFormat="1" applyFont="1" applyFill="1" applyBorder="1" applyAlignment="1">
      <alignment horizontal="center" wrapText="1"/>
    </xf>
    <xf numFmtId="189" fontId="42" fillId="0" borderId="0" xfId="32" applyNumberFormat="1" applyFont="1" applyBorder="1" applyAlignment="1">
      <alignment horizontal="right" vertical="top" wrapText="1"/>
    </xf>
    <xf numFmtId="189" fontId="42" fillId="0" borderId="0" xfId="32" applyNumberFormat="1" applyFont="1" applyBorder="1" applyAlignment="1">
      <alignment vertical="top" wrapText="1"/>
    </xf>
    <xf numFmtId="49" fontId="53" fillId="0" borderId="0" xfId="32" applyNumberFormat="1" applyFont="1" applyBorder="1" applyAlignment="1">
      <alignment vertical="top" wrapText="1"/>
    </xf>
    <xf numFmtId="189" fontId="42" fillId="0" borderId="0" xfId="32" applyNumberFormat="1" applyFont="1" applyBorder="1" applyAlignment="1">
      <alignment horizontal="left" vertical="top" wrapText="1"/>
    </xf>
    <xf numFmtId="189" fontId="42" fillId="0" borderId="0" xfId="32" applyNumberFormat="1" applyFont="1" applyBorder="1" applyAlignment="1">
      <alignment wrapText="1"/>
    </xf>
    <xf numFmtId="0" fontId="42" fillId="0" borderId="0" xfId="0" applyFont="1" applyAlignment="1">
      <alignment horizontal="center" vertical="top"/>
    </xf>
    <xf numFmtId="49" fontId="53" fillId="0" borderId="0" xfId="0" applyNumberFormat="1" applyFont="1" applyAlignment="1">
      <alignment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189" fontId="9" fillId="0" borderId="0" xfId="32" applyNumberFormat="1" applyFont="1" applyBorder="1" applyAlignment="1">
      <alignment vertical="top"/>
    </xf>
    <xf numFmtId="1" fontId="9" fillId="0" borderId="0" xfId="0" applyNumberFormat="1" applyFont="1" applyAlignment="1">
      <alignment horizontal="center" vertical="top"/>
    </xf>
    <xf numFmtId="189" fontId="9" fillId="0" borderId="0" xfId="32" applyNumberFormat="1" applyFont="1" applyBorder="1" applyAlignment="1">
      <alignment horizontal="center" vertical="top"/>
    </xf>
    <xf numFmtId="189" fontId="9" fillId="0" borderId="1" xfId="32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top" wrapText="1"/>
    </xf>
    <xf numFmtId="0" fontId="9" fillId="7" borderId="1" xfId="0" applyFont="1" applyFill="1" applyBorder="1" applyAlignment="1">
      <alignment horizontal="center" vertical="top" wrapText="1"/>
    </xf>
    <xf numFmtId="0" fontId="57" fillId="7" borderId="1" xfId="36" applyFont="1" applyFill="1" applyBorder="1" applyAlignment="1">
      <alignment horizontal="center" vertical="top" wrapText="1"/>
    </xf>
    <xf numFmtId="0" fontId="16" fillId="7" borderId="1" xfId="0" applyFont="1" applyFill="1" applyBorder="1" applyAlignment="1">
      <alignment vertical="top" wrapText="1"/>
    </xf>
    <xf numFmtId="189" fontId="16" fillId="4" borderId="1" xfId="0" applyNumberFormat="1" applyFont="1" applyFill="1" applyBorder="1" applyAlignment="1">
      <alignment horizontal="center" vertical="top" wrapText="1"/>
    </xf>
    <xf numFmtId="0" fontId="16" fillId="4" borderId="0" xfId="0" applyFont="1" applyFill="1" applyAlignment="1">
      <alignment vertical="top" wrapText="1"/>
    </xf>
    <xf numFmtId="187" fontId="16" fillId="6" borderId="1" xfId="32" applyNumberFormat="1" applyFont="1" applyFill="1" applyBorder="1" applyAlignment="1">
      <alignment horizontal="right" vertical="top" wrapText="1"/>
    </xf>
    <xf numFmtId="187" fontId="9" fillId="6" borderId="1" xfId="32" applyNumberFormat="1" applyFont="1" applyFill="1" applyBorder="1" applyAlignment="1">
      <alignment horizontal="right" vertical="top" wrapText="1"/>
    </xf>
    <xf numFmtId="187" fontId="9" fillId="6" borderId="1" xfId="32" applyNumberFormat="1" applyFont="1" applyFill="1" applyBorder="1" applyAlignment="1">
      <alignment vertical="top" wrapText="1"/>
    </xf>
    <xf numFmtId="189" fontId="16" fillId="5" borderId="1" xfId="0" applyNumberFormat="1" applyFont="1" applyFill="1" applyBorder="1" applyAlignment="1">
      <alignment horizontal="center" vertical="top" wrapText="1"/>
    </xf>
    <xf numFmtId="189" fontId="42" fillId="0" borderId="1" xfId="32" applyNumberFormat="1" applyFont="1" applyFill="1" applyBorder="1" applyAlignment="1">
      <alignment vertical="top"/>
    </xf>
    <xf numFmtId="189" fontId="16" fillId="0" borderId="1" xfId="32" applyNumberFormat="1" applyFont="1" applyFill="1" applyBorder="1" applyAlignment="1">
      <alignment vertical="top" wrapText="1"/>
    </xf>
    <xf numFmtId="0" fontId="56" fillId="0" borderId="1" xfId="0" applyFont="1" applyBorder="1" applyAlignment="1">
      <alignment horizontal="center" vertical="top" wrapText="1"/>
    </xf>
    <xf numFmtId="3" fontId="42" fillId="0" borderId="1" xfId="0" applyNumberFormat="1" applyFont="1" applyBorder="1" applyAlignment="1">
      <alignment horizontal="center" vertical="top"/>
    </xf>
    <xf numFmtId="189" fontId="16" fillId="0" borderId="1" xfId="53" applyNumberFormat="1" applyFont="1" applyFill="1" applyBorder="1" applyAlignment="1">
      <alignment horizontal="center" vertical="top"/>
    </xf>
    <xf numFmtId="189" fontId="16" fillId="0" borderId="1" xfId="32" applyNumberFormat="1" applyFont="1" applyFill="1" applyBorder="1" applyAlignment="1">
      <alignment horizontal="center" vertical="top"/>
    </xf>
    <xf numFmtId="0" fontId="16" fillId="0" borderId="1" xfId="35" applyFont="1" applyBorder="1" applyAlignment="1">
      <alignment horizontal="left" vertical="top" wrapText="1"/>
    </xf>
    <xf numFmtId="189" fontId="42" fillId="0" borderId="1" xfId="53" applyNumberFormat="1" applyFont="1" applyFill="1" applyBorder="1" applyAlignment="1">
      <alignment vertical="top"/>
    </xf>
    <xf numFmtId="189" fontId="42" fillId="0" borderId="1" xfId="32" applyNumberFormat="1" applyFont="1" applyFill="1" applyBorder="1" applyAlignment="1">
      <alignment horizontal="center" vertical="top"/>
    </xf>
    <xf numFmtId="0" fontId="16" fillId="0" borderId="1" xfId="46" applyFont="1" applyBorder="1" applyAlignment="1">
      <alignment vertical="top"/>
    </xf>
    <xf numFmtId="0" fontId="42" fillId="0" borderId="1" xfId="0" applyFont="1" applyBorder="1" applyAlignment="1">
      <alignment wrapText="1"/>
    </xf>
    <xf numFmtId="189" fontId="42" fillId="0" borderId="1" xfId="32" applyNumberFormat="1" applyFont="1" applyFill="1" applyBorder="1" applyAlignment="1">
      <alignment horizontal="center"/>
    </xf>
    <xf numFmtId="189" fontId="42" fillId="0" borderId="1" xfId="54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/>
    </xf>
    <xf numFmtId="189" fontId="9" fillId="0" borderId="1" xfId="32" applyNumberFormat="1" applyFont="1" applyFill="1" applyBorder="1" applyAlignment="1">
      <alignment horizontal="center" vertical="top" wrapText="1"/>
    </xf>
    <xf numFmtId="0" fontId="58" fillId="0" borderId="1" xfId="0" applyFont="1" applyBorder="1" applyAlignment="1">
      <alignment vertical="top" wrapText="1"/>
    </xf>
    <xf numFmtId="0" fontId="40" fillId="0" borderId="1" xfId="0" applyFont="1" applyBorder="1" applyAlignment="1">
      <alignment horizontal="center" vertical="top" wrapText="1"/>
    </xf>
    <xf numFmtId="189" fontId="60" fillId="0" borderId="0" xfId="32" applyNumberFormat="1" applyFont="1" applyFill="1" applyAlignment="1"/>
    <xf numFmtId="192" fontId="59" fillId="0" borderId="19" xfId="0" applyNumberFormat="1" applyFont="1" applyBorder="1" applyAlignment="1">
      <alignment horizontal="right" vertical="top" wrapText="1"/>
    </xf>
    <xf numFmtId="191" fontId="40" fillId="0" borderId="25" xfId="0" applyNumberFormat="1" applyFont="1" applyBorder="1" applyAlignment="1">
      <alignment vertical="top" wrapText="1"/>
    </xf>
    <xf numFmtId="0" fontId="51" fillId="0" borderId="0" xfId="0" applyFont="1"/>
    <xf numFmtId="0" fontId="16" fillId="0" borderId="10" xfId="0" applyFont="1" applyBorder="1" applyAlignment="1">
      <alignment vertical="top" wrapText="1"/>
    </xf>
    <xf numFmtId="187" fontId="16" fillId="0" borderId="10" xfId="32" applyNumberFormat="1" applyFont="1" applyFill="1" applyBorder="1" applyAlignment="1">
      <alignment vertical="top" wrapText="1"/>
    </xf>
    <xf numFmtId="189" fontId="10" fillId="0" borderId="1" xfId="32" applyNumberFormat="1" applyFont="1" applyFill="1" applyBorder="1" applyAlignment="1">
      <alignment horizontal="center" vertical="top" wrapText="1"/>
    </xf>
    <xf numFmtId="189" fontId="11" fillId="0" borderId="1" xfId="32" applyNumberFormat="1" applyFont="1" applyFill="1" applyBorder="1" applyAlignment="1">
      <alignment horizontal="center" vertical="top" wrapText="1"/>
    </xf>
    <xf numFmtId="0" fontId="41" fillId="0" borderId="19" xfId="0" applyFont="1" applyBorder="1" applyAlignment="1">
      <alignment horizontal="center" vertical="center"/>
    </xf>
    <xf numFmtId="0" fontId="42" fillId="0" borderId="19" xfId="0" applyFont="1" applyBorder="1" applyAlignment="1">
      <alignment vertical="top" wrapText="1"/>
    </xf>
    <xf numFmtId="189" fontId="42" fillId="0" borderId="19" xfId="32" applyNumberFormat="1" applyFont="1" applyFill="1" applyBorder="1" applyAlignment="1">
      <alignment horizontal="center" vertical="top"/>
    </xf>
    <xf numFmtId="0" fontId="61" fillId="0" borderId="19" xfId="0" applyFont="1" applyBorder="1" applyAlignment="1">
      <alignment horizontal="center" vertical="center" wrapText="1"/>
    </xf>
    <xf numFmtId="0" fontId="16" fillId="19" borderId="1" xfId="0" applyFont="1" applyFill="1" applyBorder="1" applyAlignment="1">
      <alignment horizontal="center" vertical="top" wrapText="1"/>
    </xf>
    <xf numFmtId="187" fontId="16" fillId="19" borderId="1" xfId="32" applyNumberFormat="1" applyFont="1" applyFill="1" applyBorder="1" applyAlignment="1">
      <alignment horizontal="left" vertical="top" wrapText="1"/>
    </xf>
    <xf numFmtId="187" fontId="16" fillId="19" borderId="10" xfId="32" applyNumberFormat="1" applyFont="1" applyFill="1" applyBorder="1" applyAlignment="1">
      <alignment vertical="top" wrapText="1"/>
    </xf>
    <xf numFmtId="189" fontId="16" fillId="0" borderId="1" xfId="32" applyNumberFormat="1" applyFont="1" applyFill="1" applyBorder="1" applyAlignment="1">
      <alignment horizontal="left" vertical="top" wrapText="1"/>
    </xf>
    <xf numFmtId="189" fontId="16" fillId="0" borderId="1" xfId="55" applyNumberFormat="1" applyFont="1" applyFill="1" applyBorder="1" applyAlignment="1">
      <alignment vertical="top"/>
    </xf>
    <xf numFmtId="189" fontId="16" fillId="0" borderId="1" xfId="32" applyNumberFormat="1" applyFont="1" applyFill="1" applyBorder="1" applyAlignment="1">
      <alignment vertical="top"/>
    </xf>
    <xf numFmtId="189" fontId="16" fillId="0" borderId="1" xfId="32" applyNumberFormat="1" applyFont="1" applyFill="1" applyBorder="1" applyAlignment="1">
      <alignment horizontal="right" vertical="top" wrapText="1"/>
    </xf>
    <xf numFmtId="189" fontId="16" fillId="0" borderId="1" xfId="32" applyNumberFormat="1" applyFont="1" applyFill="1" applyBorder="1" applyAlignment="1">
      <alignment horizontal="center" vertical="top" wrapText="1"/>
    </xf>
    <xf numFmtId="189" fontId="42" fillId="0" borderId="1" xfId="32" applyNumberFormat="1" applyFont="1" applyFill="1" applyBorder="1" applyAlignment="1">
      <alignment horizontal="left" vertical="top" wrapText="1"/>
    </xf>
    <xf numFmtId="0" fontId="16" fillId="7" borderId="1" xfId="0" applyFont="1" applyFill="1" applyBorder="1" applyAlignment="1">
      <alignment horizontal="center" vertical="top" wrapText="1"/>
    </xf>
    <xf numFmtId="187" fontId="16" fillId="7" borderId="1" xfId="32" applyNumberFormat="1" applyFont="1" applyFill="1" applyBorder="1" applyAlignment="1">
      <alignment horizontal="left" vertical="top" wrapText="1"/>
    </xf>
    <xf numFmtId="187" fontId="16" fillId="7" borderId="10" xfId="32" applyNumberFormat="1" applyFont="1" applyFill="1" applyBorder="1" applyAlignment="1">
      <alignment vertical="top" wrapText="1"/>
    </xf>
    <xf numFmtId="187" fontId="9" fillId="6" borderId="10" xfId="32" applyNumberFormat="1" applyFont="1" applyFill="1" applyBorder="1" applyAlignment="1">
      <alignment vertical="top" wrapText="1"/>
    </xf>
    <xf numFmtId="189" fontId="42" fillId="0" borderId="1" xfId="32" applyNumberFormat="1" applyFont="1" applyFill="1" applyBorder="1" applyAlignment="1"/>
    <xf numFmtId="0" fontId="16" fillId="6" borderId="1" xfId="0" applyFont="1" applyFill="1" applyBorder="1" applyAlignment="1">
      <alignment horizontal="center" vertical="top" wrapText="1"/>
    </xf>
    <xf numFmtId="187" fontId="16" fillId="6" borderId="1" xfId="32" applyNumberFormat="1" applyFont="1" applyFill="1" applyBorder="1" applyAlignment="1">
      <alignment horizontal="left" vertical="top" wrapText="1"/>
    </xf>
    <xf numFmtId="189" fontId="16" fillId="6" borderId="1" xfId="32" applyNumberFormat="1" applyFont="1" applyFill="1" applyBorder="1" applyAlignment="1">
      <alignment horizontal="left" vertical="top" wrapText="1"/>
    </xf>
    <xf numFmtId="187" fontId="16" fillId="6" borderId="10" xfId="32" applyNumberFormat="1" applyFont="1" applyFill="1" applyBorder="1" applyAlignment="1">
      <alignment vertical="top" wrapText="1"/>
    </xf>
    <xf numFmtId="189" fontId="9" fillId="0" borderId="1" xfId="32" applyNumberFormat="1" applyFont="1" applyFill="1" applyBorder="1" applyAlignment="1">
      <alignment horizontal="right" vertical="top" wrapText="1"/>
    </xf>
    <xf numFmtId="187" fontId="9" fillId="0" borderId="10" xfId="32" applyNumberFormat="1" applyFont="1" applyFill="1" applyBorder="1" applyAlignment="1">
      <alignment vertical="top" wrapText="1"/>
    </xf>
    <xf numFmtId="189" fontId="16" fillId="0" borderId="1" xfId="0" applyNumberFormat="1" applyFont="1" applyBorder="1" applyAlignment="1">
      <alignment horizontal="center" vertical="top" wrapText="1"/>
    </xf>
    <xf numFmtId="189" fontId="16" fillId="0" borderId="0" xfId="32" applyNumberFormat="1" applyFont="1" applyFill="1" applyBorder="1" applyAlignment="1">
      <alignment horizontal="right" vertical="top" wrapText="1"/>
    </xf>
    <xf numFmtId="189" fontId="16" fillId="0" borderId="0" xfId="32" applyNumberFormat="1" applyFont="1" applyFill="1" applyBorder="1" applyAlignment="1">
      <alignment horizontal="center" vertical="top" wrapText="1"/>
    </xf>
    <xf numFmtId="188" fontId="16" fillId="0" borderId="0" xfId="32" applyFont="1" applyFill="1" applyBorder="1" applyAlignment="1">
      <alignment horizontal="right" vertical="top" wrapText="1"/>
    </xf>
    <xf numFmtId="188" fontId="16" fillId="0" borderId="0" xfId="32" applyFont="1" applyFill="1" applyBorder="1" applyAlignment="1">
      <alignment vertical="top" wrapText="1"/>
    </xf>
    <xf numFmtId="0" fontId="16" fillId="0" borderId="0" xfId="0" applyFont="1" applyAlignment="1">
      <alignment horizontal="center" vertical="top" wrapText="1" shrinkToFit="1"/>
    </xf>
    <xf numFmtId="0" fontId="62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189" fontId="16" fillId="0" borderId="0" xfId="32" applyNumberFormat="1" applyFont="1" applyFill="1" applyBorder="1" applyAlignment="1">
      <alignment horizontal="left" vertical="top" wrapText="1"/>
    </xf>
    <xf numFmtId="1" fontId="16" fillId="0" borderId="0" xfId="0" applyNumberFormat="1" applyFont="1" applyAlignment="1">
      <alignment horizontal="center" vertical="top" wrapText="1"/>
    </xf>
    <xf numFmtId="0" fontId="16" fillId="0" borderId="0" xfId="0" applyFont="1"/>
    <xf numFmtId="189" fontId="16" fillId="0" borderId="0" xfId="32" applyNumberFormat="1" applyFont="1" applyFill="1" applyBorder="1" applyAlignment="1">
      <alignment vertical="top" wrapText="1"/>
    </xf>
    <xf numFmtId="189" fontId="16" fillId="0" borderId="0" xfId="32" applyNumberFormat="1" applyFont="1" applyBorder="1" applyAlignment="1">
      <alignment horizontal="right" vertical="top" wrapText="1"/>
    </xf>
    <xf numFmtId="189" fontId="16" fillId="0" borderId="0" xfId="32" applyNumberFormat="1" applyFont="1" applyBorder="1" applyAlignment="1">
      <alignment horizontal="center" vertical="top" wrapText="1"/>
    </xf>
    <xf numFmtId="189" fontId="16" fillId="0" borderId="0" xfId="32" applyNumberFormat="1" applyFont="1" applyBorder="1" applyAlignment="1">
      <alignment vertical="top" wrapText="1"/>
    </xf>
    <xf numFmtId="0" fontId="16" fillId="0" borderId="0" xfId="0" applyFont="1" applyAlignment="1">
      <alignment horizontal="center" vertical="top"/>
    </xf>
    <xf numFmtId="0" fontId="47" fillId="0" borderId="7" xfId="0" applyFont="1" applyBorder="1" applyAlignment="1">
      <alignment horizontal="center" vertical="top" wrapText="1"/>
    </xf>
    <xf numFmtId="49" fontId="42" fillId="0" borderId="0" xfId="0" applyNumberFormat="1" applyFont="1" applyAlignment="1">
      <alignment horizontal="center" vertical="top" wrapText="1"/>
    </xf>
    <xf numFmtId="0" fontId="9" fillId="0" borderId="7" xfId="36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189" fontId="11" fillId="17" borderId="1" xfId="32" applyNumberFormat="1" applyFont="1" applyFill="1" applyBorder="1" applyAlignment="1">
      <alignment horizontal="center" vertical="top" wrapText="1"/>
    </xf>
    <xf numFmtId="0" fontId="9" fillId="0" borderId="1" xfId="36" applyFont="1" applyBorder="1" applyAlignment="1">
      <alignment horizontal="center" vertical="top" wrapText="1"/>
    </xf>
    <xf numFmtId="188" fontId="10" fillId="7" borderId="1" xfId="32" applyFont="1" applyFill="1" applyBorder="1" applyAlignment="1">
      <alignment horizontal="center" vertical="top" wrapText="1"/>
    </xf>
    <xf numFmtId="0" fontId="25" fillId="7" borderId="1" xfId="36" applyFont="1" applyFill="1" applyBorder="1" applyAlignment="1">
      <alignment horizontal="center" vertical="top" wrapText="1"/>
    </xf>
    <xf numFmtId="0" fontId="21" fillId="7" borderId="1" xfId="36" applyFont="1" applyFill="1" applyBorder="1" applyAlignment="1">
      <alignment horizontal="center" vertical="top" wrapText="1"/>
    </xf>
    <xf numFmtId="0" fontId="11" fillId="7" borderId="1" xfId="0" applyFont="1" applyFill="1" applyBorder="1" applyAlignment="1">
      <alignment horizontal="left" vertical="top" wrapText="1"/>
    </xf>
    <xf numFmtId="0" fontId="10" fillId="6" borderId="1" xfId="32" applyNumberFormat="1" applyFont="1" applyFill="1" applyBorder="1" applyAlignment="1">
      <alignment horizontal="left" vertical="top" wrapText="1"/>
    </xf>
    <xf numFmtId="0" fontId="63" fillId="13" borderId="1" xfId="0" applyFont="1" applyFill="1" applyBorder="1" applyAlignment="1">
      <alignment horizontal="center" vertical="top"/>
    </xf>
    <xf numFmtId="0" fontId="64" fillId="13" borderId="1" xfId="0" applyFont="1" applyFill="1" applyBorder="1" applyAlignment="1">
      <alignment vertical="top" wrapText="1"/>
    </xf>
    <xf numFmtId="0" fontId="65" fillId="13" borderId="1" xfId="0" applyFont="1" applyFill="1" applyBorder="1" applyAlignment="1">
      <alignment horizontal="center" vertical="top" wrapText="1"/>
    </xf>
    <xf numFmtId="0" fontId="21" fillId="13" borderId="1" xfId="36" applyFont="1" applyFill="1" applyBorder="1" applyAlignment="1">
      <alignment horizontal="center" vertical="top" wrapText="1"/>
    </xf>
    <xf numFmtId="189" fontId="65" fillId="0" borderId="1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41" fillId="0" borderId="2" xfId="0" applyFont="1" applyBorder="1" applyAlignment="1">
      <alignment horizontal="center" vertical="top"/>
    </xf>
    <xf numFmtId="0" fontId="25" fillId="0" borderId="1" xfId="36" applyFont="1" applyBorder="1" applyAlignment="1">
      <alignment horizontal="center" vertical="top" wrapText="1"/>
    </xf>
    <xf numFmtId="0" fontId="41" fillId="0" borderId="3" xfId="0" applyFont="1" applyBorder="1" applyAlignment="1">
      <alignment horizontal="center" vertical="top"/>
    </xf>
    <xf numFmtId="0" fontId="41" fillId="0" borderId="7" xfId="0" applyFont="1" applyBorder="1" applyAlignment="1">
      <alignment horizontal="center" vertical="top"/>
    </xf>
    <xf numFmtId="0" fontId="66" fillId="13" borderId="1" xfId="0" applyFont="1" applyFill="1" applyBorder="1" applyAlignment="1">
      <alignment vertical="top" wrapText="1"/>
    </xf>
    <xf numFmtId="0" fontId="66" fillId="13" borderId="1" xfId="0" applyFont="1" applyFill="1" applyBorder="1" applyAlignment="1">
      <alignment horizontal="center" vertical="top"/>
    </xf>
    <xf numFmtId="0" fontId="11" fillId="6" borderId="1" xfId="32" applyNumberFormat="1" applyFont="1" applyFill="1" applyBorder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11" fillId="7" borderId="1" xfId="32" applyNumberFormat="1" applyFont="1" applyFill="1" applyBorder="1" applyAlignment="1">
      <alignment horizontal="left" vertical="top" wrapText="1"/>
    </xf>
    <xf numFmtId="0" fontId="11" fillId="0" borderId="1" xfId="32" applyNumberFormat="1" applyFont="1" applyFill="1" applyBorder="1" applyAlignment="1">
      <alignment horizontal="left" vertical="top" wrapText="1"/>
    </xf>
    <xf numFmtId="0" fontId="65" fillId="0" borderId="1" xfId="32" applyNumberFormat="1" applyFont="1" applyFill="1" applyBorder="1" applyAlignment="1">
      <alignment horizontal="left" vertical="top" wrapText="1"/>
    </xf>
    <xf numFmtId="189" fontId="65" fillId="0" borderId="0" xfId="0" applyNumberFormat="1" applyFont="1" applyAlignment="1">
      <alignment vertical="top" wrapText="1"/>
    </xf>
    <xf numFmtId="188" fontId="10" fillId="0" borderId="1" xfId="32" applyFont="1" applyFill="1" applyBorder="1" applyAlignment="1">
      <alignment horizontal="right" vertical="top" wrapText="1"/>
    </xf>
    <xf numFmtId="0" fontId="10" fillId="0" borderId="1" xfId="32" applyNumberFormat="1" applyFont="1" applyFill="1" applyBorder="1" applyAlignment="1">
      <alignment horizontal="left" vertical="top" wrapText="1"/>
    </xf>
    <xf numFmtId="0" fontId="11" fillId="0" borderId="0" xfId="32" applyNumberFormat="1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13" fillId="0" borderId="0" xfId="32" applyNumberFormat="1" applyFont="1" applyBorder="1" applyAlignment="1">
      <alignment horizontal="left" vertical="top" wrapText="1"/>
    </xf>
    <xf numFmtId="4" fontId="11" fillId="0" borderId="0" xfId="0" applyNumberFormat="1" applyFont="1" applyAlignment="1">
      <alignment horizontal="center" vertical="top" shrinkToFit="1"/>
    </xf>
    <xf numFmtId="3" fontId="11" fillId="0" borderId="0" xfId="0" applyNumberFormat="1" applyFont="1" applyAlignment="1">
      <alignment horizontal="right" vertical="top" wrapText="1"/>
    </xf>
    <xf numFmtId="3" fontId="11" fillId="0" borderId="0" xfId="0" applyNumberFormat="1" applyFont="1" applyAlignment="1">
      <alignment horizontal="center" vertical="top" shrinkToFit="1"/>
    </xf>
    <xf numFmtId="3" fontId="11" fillId="0" borderId="0" xfId="0" applyNumberFormat="1" applyFont="1" applyAlignment="1">
      <alignment horizontal="center" vertical="top" wrapText="1"/>
    </xf>
    <xf numFmtId="188" fontId="11" fillId="0" borderId="0" xfId="32" applyFont="1" applyBorder="1" applyAlignment="1">
      <alignment vertical="top" wrapText="1"/>
    </xf>
    <xf numFmtId="189" fontId="11" fillId="17" borderId="1" xfId="32" applyNumberFormat="1" applyFont="1" applyFill="1" applyBorder="1" applyAlignment="1">
      <alignment horizontal="center" vertical="center" wrapText="1"/>
    </xf>
    <xf numFmtId="189" fontId="10" fillId="0" borderId="1" xfId="32" applyNumberFormat="1" applyFont="1" applyFill="1" applyBorder="1" applyAlignment="1">
      <alignment horizontal="center" vertical="center" wrapText="1"/>
    </xf>
    <xf numFmtId="189" fontId="10" fillId="0" borderId="1" xfId="32" applyNumberFormat="1" applyFont="1" applyFill="1" applyBorder="1" applyAlignment="1">
      <alignment vertical="top" wrapText="1"/>
    </xf>
    <xf numFmtId="189" fontId="10" fillId="14" borderId="1" xfId="32" applyNumberFormat="1" applyFont="1" applyFill="1" applyBorder="1" applyAlignment="1">
      <alignment horizontal="center" vertical="center" wrapText="1"/>
    </xf>
    <xf numFmtId="189" fontId="11" fillId="6" borderId="1" xfId="32" applyNumberFormat="1" applyFont="1" applyFill="1" applyBorder="1" applyAlignment="1">
      <alignment horizontal="left" vertical="top" wrapText="1"/>
    </xf>
    <xf numFmtId="189" fontId="11" fillId="0" borderId="1" xfId="32" applyNumberFormat="1" applyFont="1" applyFill="1" applyBorder="1" applyAlignment="1">
      <alignment horizontal="left" vertical="top" wrapText="1"/>
    </xf>
    <xf numFmtId="189" fontId="11" fillId="14" borderId="1" xfId="32" applyNumberFormat="1" applyFont="1" applyFill="1" applyBorder="1" applyAlignment="1">
      <alignment horizontal="left" vertical="top" wrapText="1"/>
    </xf>
    <xf numFmtId="189" fontId="11" fillId="17" borderId="1" xfId="32" applyNumberFormat="1" applyFont="1" applyFill="1" applyBorder="1" applyAlignment="1">
      <alignment horizontal="left" vertical="top" wrapText="1"/>
    </xf>
    <xf numFmtId="189" fontId="11" fillId="7" borderId="1" xfId="32" applyNumberFormat="1" applyFont="1" applyFill="1" applyBorder="1" applyAlignment="1">
      <alignment horizontal="left" vertical="top" wrapText="1"/>
    </xf>
    <xf numFmtId="189" fontId="11" fillId="6" borderId="1" xfId="32" applyNumberFormat="1" applyFont="1" applyFill="1" applyBorder="1" applyAlignment="1">
      <alignment horizontal="right" vertical="top" wrapText="1"/>
    </xf>
    <xf numFmtId="189" fontId="11" fillId="0" borderId="1" xfId="32" applyNumberFormat="1" applyFont="1" applyFill="1" applyBorder="1" applyAlignment="1">
      <alignment horizontal="right" vertical="top" wrapText="1"/>
    </xf>
    <xf numFmtId="189" fontId="11" fillId="17" borderId="1" xfId="32" applyNumberFormat="1" applyFont="1" applyFill="1" applyBorder="1" applyAlignment="1">
      <alignment horizontal="right" vertical="top" wrapText="1"/>
    </xf>
    <xf numFmtId="189" fontId="10" fillId="14" borderId="1" xfId="32" applyNumberFormat="1" applyFont="1" applyFill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top"/>
    </xf>
    <xf numFmtId="0" fontId="16" fillId="20" borderId="1" xfId="0" applyFont="1" applyFill="1" applyBorder="1" applyAlignment="1">
      <alignment horizontal="center" vertical="top" wrapText="1"/>
    </xf>
    <xf numFmtId="187" fontId="11" fillId="20" borderId="1" xfId="32" applyNumberFormat="1" applyFont="1" applyFill="1" applyBorder="1" applyAlignment="1">
      <alignment horizontal="center" vertical="top" wrapText="1"/>
    </xf>
    <xf numFmtId="0" fontId="11" fillId="17" borderId="1" xfId="0" applyFont="1" applyFill="1" applyBorder="1" applyAlignment="1">
      <alignment horizontal="right" vertical="top" wrapText="1"/>
    </xf>
    <xf numFmtId="188" fontId="16" fillId="0" borderId="0" xfId="32" applyFont="1"/>
    <xf numFmtId="188" fontId="0" fillId="0" borderId="0" xfId="32" applyFont="1"/>
    <xf numFmtId="0" fontId="68" fillId="0" borderId="0" xfId="0" applyFont="1"/>
    <xf numFmtId="188" fontId="68" fillId="0" borderId="0" xfId="32" applyFont="1"/>
    <xf numFmtId="0" fontId="16" fillId="21" borderId="2" xfId="0" applyFont="1" applyFill="1" applyBorder="1"/>
    <xf numFmtId="0" fontId="47" fillId="0" borderId="2" xfId="36" applyFont="1" applyBorder="1" applyAlignment="1">
      <alignment horizontal="center" vertical="center"/>
    </xf>
    <xf numFmtId="0" fontId="47" fillId="0" borderId="2" xfId="36" applyFont="1" applyBorder="1" applyAlignment="1">
      <alignment horizontal="center" vertical="center" wrapText="1"/>
    </xf>
    <xf numFmtId="0" fontId="47" fillId="7" borderId="1" xfId="0" applyFont="1" applyFill="1" applyBorder="1" applyAlignment="1">
      <alignment horizontal="center" vertical="top" wrapText="1"/>
    </xf>
    <xf numFmtId="0" fontId="71" fillId="7" borderId="1" xfId="36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wrapText="1"/>
    </xf>
    <xf numFmtId="188" fontId="13" fillId="0" borderId="1" xfId="33" applyFont="1" applyBorder="1" applyAlignment="1">
      <alignment horizontal="center"/>
    </xf>
    <xf numFmtId="2" fontId="13" fillId="0" borderId="1" xfId="0" applyNumberFormat="1" applyFont="1" applyBorder="1"/>
    <xf numFmtId="2" fontId="12" fillId="0" borderId="1" xfId="0" applyNumberFormat="1" applyFont="1" applyBorder="1" applyAlignment="1">
      <alignment vertical="top"/>
    </xf>
    <xf numFmtId="2" fontId="45" fillId="0" borderId="1" xfId="0" applyNumberFormat="1" applyFont="1" applyBorder="1" applyAlignment="1">
      <alignment wrapText="1"/>
    </xf>
    <xf numFmtId="188" fontId="45" fillId="0" borderId="1" xfId="33" applyFont="1" applyBorder="1" applyAlignment="1">
      <alignment horizontal="center"/>
    </xf>
    <xf numFmtId="2" fontId="72" fillId="0" borderId="3" xfId="0" applyNumberFormat="1" applyFont="1" applyBorder="1"/>
    <xf numFmtId="2" fontId="45" fillId="0" borderId="1" xfId="0" applyNumberFormat="1" applyFont="1" applyBorder="1"/>
    <xf numFmtId="2" fontId="45" fillId="0" borderId="2" xfId="0" applyNumberFormat="1" applyFont="1" applyBorder="1"/>
    <xf numFmtId="0" fontId="19" fillId="0" borderId="0" xfId="0" applyFont="1" applyAlignment="1">
      <alignment horizontal="center" vertical="top"/>
    </xf>
    <xf numFmtId="0" fontId="47" fillId="4" borderId="22" xfId="0" applyFont="1" applyFill="1" applyBorder="1" applyAlignment="1">
      <alignment wrapText="1"/>
    </xf>
    <xf numFmtId="188" fontId="47" fillId="6" borderId="1" xfId="32" applyFont="1" applyFill="1" applyBorder="1" applyAlignment="1">
      <alignment horizontal="left" vertical="top"/>
    </xf>
    <xf numFmtId="188" fontId="42" fillId="6" borderId="1" xfId="32" applyFont="1" applyFill="1" applyBorder="1" applyAlignment="1">
      <alignment horizontal="center" vertical="top" wrapText="1"/>
    </xf>
    <xf numFmtId="188" fontId="67" fillId="4" borderId="22" xfId="32" applyFont="1" applyFill="1" applyBorder="1" applyAlignment="1">
      <alignment horizontal="center"/>
    </xf>
    <xf numFmtId="188" fontId="47" fillId="4" borderId="19" xfId="32" applyFont="1" applyFill="1" applyBorder="1"/>
    <xf numFmtId="188" fontId="47" fillId="6" borderId="1" xfId="32" applyFont="1" applyFill="1" applyBorder="1" applyAlignment="1">
      <alignment vertical="top" wrapText="1"/>
    </xf>
    <xf numFmtId="188" fontId="47" fillId="6" borderId="1" xfId="32" applyFont="1" applyFill="1" applyBorder="1" applyAlignment="1">
      <alignment horizontal="center" vertical="top" wrapText="1"/>
    </xf>
    <xf numFmtId="188" fontId="42" fillId="7" borderId="1" xfId="32" applyFont="1" applyFill="1" applyBorder="1" applyAlignment="1">
      <alignment horizontal="center" vertical="top" wrapText="1"/>
    </xf>
    <xf numFmtId="188" fontId="42" fillId="6" borderId="1" xfId="32" applyFont="1" applyFill="1" applyBorder="1" applyAlignment="1">
      <alignment vertical="top" wrapText="1"/>
    </xf>
    <xf numFmtId="188" fontId="10" fillId="0" borderId="1" xfId="32" applyFont="1" applyBorder="1" applyAlignment="1">
      <alignment horizontal="center" vertical="top" wrapText="1"/>
    </xf>
    <xf numFmtId="188" fontId="10" fillId="0" borderId="1" xfId="32" applyFont="1" applyFill="1" applyBorder="1" applyAlignment="1">
      <alignment vertical="top" wrapText="1"/>
    </xf>
    <xf numFmtId="188" fontId="11" fillId="6" borderId="1" xfId="32" applyFont="1" applyFill="1" applyBorder="1" applyAlignment="1">
      <alignment horizontal="center" vertical="top" wrapText="1"/>
    </xf>
    <xf numFmtId="188" fontId="11" fillId="0" borderId="1" xfId="32" applyFont="1" applyBorder="1" applyAlignment="1">
      <alignment horizontal="center" vertical="top" wrapText="1"/>
    </xf>
    <xf numFmtId="188" fontId="11" fillId="7" borderId="1" xfId="32" applyFont="1" applyFill="1" applyBorder="1" applyAlignment="1">
      <alignment horizontal="center" vertical="top" wrapText="1"/>
    </xf>
    <xf numFmtId="188" fontId="45" fillId="0" borderId="1" xfId="32" applyFont="1" applyBorder="1" applyAlignment="1">
      <alignment horizontal="center"/>
    </xf>
    <xf numFmtId="188" fontId="16" fillId="4" borderId="1" xfId="32" applyFont="1" applyFill="1" applyBorder="1" applyAlignment="1">
      <alignment horizontal="center" vertical="center"/>
    </xf>
    <xf numFmtId="188" fontId="9" fillId="0" borderId="1" xfId="32" applyFont="1" applyBorder="1" applyAlignment="1">
      <alignment horizontal="center" vertical="center"/>
    </xf>
    <xf numFmtId="188" fontId="16" fillId="10" borderId="1" xfId="32" applyFont="1" applyFill="1" applyBorder="1" applyAlignment="1" applyProtection="1">
      <alignment horizontal="center" vertical="center"/>
      <protection locked="0"/>
    </xf>
    <xf numFmtId="188" fontId="16" fillId="11" borderId="1" xfId="32" applyFont="1" applyFill="1" applyBorder="1"/>
    <xf numFmtId="188" fontId="9" fillId="2" borderId="1" xfId="32" applyFont="1" applyFill="1" applyBorder="1" applyAlignment="1">
      <alignment horizontal="center" vertical="center"/>
    </xf>
    <xf numFmtId="188" fontId="16" fillId="3" borderId="1" xfId="32" applyFont="1" applyFill="1" applyBorder="1" applyAlignment="1" applyProtection="1">
      <alignment horizontal="center" vertical="center"/>
      <protection locked="0"/>
    </xf>
    <xf numFmtId="188" fontId="16" fillId="3" borderId="1" xfId="32" applyFont="1" applyFill="1" applyBorder="1" applyAlignment="1">
      <alignment horizontal="center" vertical="center"/>
    </xf>
    <xf numFmtId="0" fontId="16" fillId="0" borderId="0" xfId="0" applyFont="1" applyAlignment="1">
      <alignment horizontal="left" indent="1"/>
    </xf>
    <xf numFmtId="0" fontId="47" fillId="0" borderId="0" xfId="0" applyFont="1" applyAlignment="1">
      <alignment vertical="top" wrapText="1"/>
    </xf>
    <xf numFmtId="0" fontId="9" fillId="15" borderId="11" xfId="0" applyFont="1" applyFill="1" applyBorder="1" applyAlignment="1">
      <alignment horizontal="center" vertical="top" wrapText="1"/>
    </xf>
    <xf numFmtId="0" fontId="9" fillId="13" borderId="11" xfId="0" applyFont="1" applyFill="1" applyBorder="1" applyAlignment="1">
      <alignment horizontal="center" vertical="top" wrapText="1"/>
    </xf>
    <xf numFmtId="0" fontId="9" fillId="10" borderId="11" xfId="0" applyFont="1" applyFill="1" applyBorder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63" fillId="0" borderId="1" xfId="0" applyFont="1" applyBorder="1" applyAlignment="1">
      <alignment horizontal="center" vertical="top"/>
    </xf>
    <xf numFmtId="0" fontId="64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center" vertical="top" wrapText="1"/>
    </xf>
    <xf numFmtId="0" fontId="67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16" fillId="6" borderId="1" xfId="0" applyFont="1" applyFill="1" applyBorder="1" applyAlignment="1">
      <alignment horizontal="left" vertical="top"/>
    </xf>
    <xf numFmtId="189" fontId="16" fillId="0" borderId="1" xfId="32" applyNumberFormat="1" applyFont="1" applyFill="1" applyBorder="1" applyAlignment="1">
      <alignment horizontal="center" vertical="center" wrapText="1"/>
    </xf>
    <xf numFmtId="189" fontId="40" fillId="0" borderId="19" xfId="32" applyNumberFormat="1" applyFont="1" applyFill="1" applyBorder="1" applyAlignment="1">
      <alignment horizontal="center" vertical="top" wrapText="1"/>
    </xf>
    <xf numFmtId="189" fontId="40" fillId="0" borderId="19" xfId="32" applyNumberFormat="1" applyFont="1" applyFill="1" applyBorder="1" applyAlignment="1">
      <alignment horizontal="center" vertical="center" wrapText="1"/>
    </xf>
    <xf numFmtId="0" fontId="16" fillId="19" borderId="1" xfId="0" applyFont="1" applyFill="1" applyBorder="1" applyAlignment="1">
      <alignment horizontal="left" vertical="top"/>
    </xf>
    <xf numFmtId="0" fontId="18" fillId="0" borderId="0" xfId="0" applyFont="1" applyAlignment="1">
      <alignment vertical="top" wrapText="1"/>
    </xf>
    <xf numFmtId="3" fontId="18" fillId="0" borderId="0" xfId="0" applyNumberFormat="1" applyFont="1" applyAlignment="1">
      <alignment vertical="top"/>
    </xf>
    <xf numFmtId="3" fontId="18" fillId="0" borderId="16" xfId="0" applyNumberFormat="1" applyFont="1" applyBorder="1" applyAlignment="1">
      <alignment vertical="top" shrinkToFit="1"/>
    </xf>
    <xf numFmtId="0" fontId="18" fillId="0" borderId="16" xfId="0" applyFont="1" applyBorder="1" applyAlignment="1">
      <alignment vertical="top"/>
    </xf>
    <xf numFmtId="0" fontId="73" fillId="0" borderId="2" xfId="36" applyFont="1" applyBorder="1" applyAlignment="1">
      <alignment horizontal="center" vertical="center" wrapText="1"/>
    </xf>
    <xf numFmtId="189" fontId="42" fillId="0" borderId="1" xfId="33" applyNumberFormat="1" applyFont="1" applyFill="1" applyBorder="1" applyAlignment="1">
      <alignment vertical="center"/>
    </xf>
    <xf numFmtId="189" fontId="42" fillId="0" borderId="1" xfId="33" applyNumberFormat="1" applyFont="1" applyFill="1" applyBorder="1"/>
    <xf numFmtId="2" fontId="12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vertical="center"/>
    </xf>
    <xf numFmtId="188" fontId="9" fillId="8" borderId="7" xfId="32" applyFont="1" applyFill="1" applyBorder="1" applyAlignment="1">
      <alignment horizontal="center" vertical="center" wrapText="1"/>
    </xf>
    <xf numFmtId="189" fontId="10" fillId="7" borderId="1" xfId="32" applyNumberFormat="1" applyFont="1" applyFill="1" applyBorder="1" applyAlignment="1">
      <alignment horizontal="center" vertical="top" wrapText="1"/>
    </xf>
    <xf numFmtId="189" fontId="11" fillId="7" borderId="1" xfId="32" applyNumberFormat="1" applyFont="1" applyFill="1" applyBorder="1" applyAlignment="1">
      <alignment horizontal="center" vertical="top" shrinkToFit="1"/>
    </xf>
    <xf numFmtId="189" fontId="11" fillId="6" borderId="1" xfId="32" applyNumberFormat="1" applyFont="1" applyFill="1" applyBorder="1" applyAlignment="1">
      <alignment horizontal="center" vertical="top" shrinkToFit="1"/>
    </xf>
    <xf numFmtId="189" fontId="65" fillId="13" borderId="1" xfId="32" applyNumberFormat="1" applyFont="1" applyFill="1" applyBorder="1" applyAlignment="1">
      <alignment horizontal="center" vertical="top" shrinkToFit="1"/>
    </xf>
    <xf numFmtId="189" fontId="65" fillId="13" borderId="1" xfId="32" applyNumberFormat="1" applyFont="1" applyFill="1" applyBorder="1" applyAlignment="1">
      <alignment horizontal="center" vertical="top" wrapText="1"/>
    </xf>
    <xf numFmtId="189" fontId="11" fillId="0" borderId="1" xfId="32" applyNumberFormat="1" applyFont="1" applyFill="1" applyBorder="1" applyAlignment="1">
      <alignment horizontal="center" vertical="top" shrinkToFit="1"/>
    </xf>
    <xf numFmtId="189" fontId="65" fillId="0" borderId="1" xfId="32" applyNumberFormat="1" applyFont="1" applyFill="1" applyBorder="1" applyAlignment="1">
      <alignment horizontal="center" vertical="top" wrapText="1"/>
    </xf>
    <xf numFmtId="189" fontId="10" fillId="0" borderId="1" xfId="32" applyNumberFormat="1" applyFont="1" applyFill="1" applyBorder="1" applyAlignment="1">
      <alignment horizontal="center" vertical="top" shrinkToFit="1"/>
    </xf>
    <xf numFmtId="189" fontId="11" fillId="7" borderId="1" xfId="32" applyNumberFormat="1" applyFont="1" applyFill="1" applyBorder="1" applyAlignment="1">
      <alignment horizontal="center" vertical="top" wrapText="1"/>
    </xf>
    <xf numFmtId="189" fontId="10" fillId="6" borderId="1" xfId="32" applyNumberFormat="1" applyFont="1" applyFill="1" applyBorder="1" applyAlignment="1">
      <alignment horizontal="center" vertical="top" wrapText="1"/>
    </xf>
    <xf numFmtId="189" fontId="10" fillId="6" borderId="1" xfId="32" applyNumberFormat="1" applyFont="1" applyFill="1" applyBorder="1" applyAlignment="1">
      <alignment horizontal="right" vertical="top" wrapText="1"/>
    </xf>
    <xf numFmtId="189" fontId="11" fillId="6" borderId="1" xfId="32" applyNumberFormat="1" applyFont="1" applyFill="1" applyBorder="1" applyAlignment="1">
      <alignment horizontal="center" vertical="top" wrapText="1"/>
    </xf>
    <xf numFmtId="189" fontId="65" fillId="0" borderId="1" xfId="32" applyNumberFormat="1" applyFont="1" applyFill="1" applyBorder="1" applyAlignment="1">
      <alignment horizontal="center" vertical="top" shrinkToFit="1"/>
    </xf>
    <xf numFmtId="189" fontId="65" fillId="0" borderId="1" xfId="32" applyNumberFormat="1" applyFont="1" applyFill="1" applyBorder="1" applyAlignment="1">
      <alignment horizontal="right" vertical="top" wrapText="1"/>
    </xf>
    <xf numFmtId="0" fontId="9" fillId="8" borderId="7" xfId="0" applyFont="1" applyFill="1" applyBorder="1" applyAlignment="1">
      <alignment horizontal="center" vertical="top" wrapText="1"/>
    </xf>
    <xf numFmtId="189" fontId="9" fillId="8" borderId="7" xfId="32" applyNumberFormat="1" applyFont="1" applyFill="1" applyBorder="1" applyAlignment="1">
      <alignment horizontal="center" vertical="top" shrinkToFit="1"/>
    </xf>
    <xf numFmtId="189" fontId="9" fillId="8" borderId="7" xfId="32" applyNumberFormat="1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47" fillId="8" borderId="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 wrapText="1"/>
    </xf>
    <xf numFmtId="188" fontId="9" fillId="8" borderId="7" xfId="0" applyNumberFormat="1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189" fontId="16" fillId="0" borderId="0" xfId="0" applyNumberFormat="1" applyFont="1"/>
    <xf numFmtId="189" fontId="16" fillId="0" borderId="11" xfId="0" applyNumberFormat="1" applyFont="1" applyBorder="1"/>
    <xf numFmtId="189" fontId="16" fillId="0" borderId="13" xfId="0" applyNumberFormat="1" applyFont="1" applyBorder="1"/>
    <xf numFmtId="189" fontId="16" fillId="0" borderId="14" xfId="0" applyNumberFormat="1" applyFont="1" applyBorder="1"/>
    <xf numFmtId="189" fontId="16" fillId="0" borderId="8" xfId="0" applyNumberFormat="1" applyFont="1" applyBorder="1"/>
    <xf numFmtId="189" fontId="16" fillId="0" borderId="9" xfId="0" applyNumberFormat="1" applyFont="1" applyBorder="1"/>
    <xf numFmtId="189" fontId="16" fillId="0" borderId="12" xfId="0" applyNumberFormat="1" applyFont="1" applyBorder="1"/>
    <xf numFmtId="189" fontId="16" fillId="0" borderId="18" xfId="0" applyNumberFormat="1" applyFont="1" applyBorder="1"/>
    <xf numFmtId="189" fontId="16" fillId="0" borderId="10" xfId="0" applyNumberFormat="1" applyFont="1" applyBorder="1"/>
    <xf numFmtId="0" fontId="16" fillId="0" borderId="11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" xfId="0" pivotButton="1" applyFont="1" applyBorder="1"/>
    <xf numFmtId="0" fontId="16" fillId="0" borderId="3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189" fontId="16" fillId="0" borderId="16" xfId="0" applyNumberFormat="1" applyFont="1" applyBorder="1"/>
    <xf numFmtId="189" fontId="16" fillId="0" borderId="17" xfId="0" applyNumberFormat="1" applyFont="1" applyBorder="1"/>
    <xf numFmtId="189" fontId="16" fillId="0" borderId="15" xfId="0" applyNumberFormat="1" applyFont="1" applyBorder="1"/>
    <xf numFmtId="0" fontId="16" fillId="0" borderId="11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3" fillId="0" borderId="0" xfId="0" applyFont="1" applyAlignment="1">
      <alignment vertical="center" wrapText="1"/>
    </xf>
    <xf numFmtId="3" fontId="12" fillId="0" borderId="2" xfId="36" applyNumberFormat="1" applyFont="1" applyBorder="1" applyAlignment="1">
      <alignment horizontal="center" vertical="center"/>
    </xf>
    <xf numFmtId="3" fontId="12" fillId="0" borderId="2" xfId="36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189" fontId="12" fillId="8" borderId="2" xfId="36" applyNumberFormat="1" applyFont="1" applyFill="1" applyBorder="1" applyAlignment="1">
      <alignment horizontal="center" vertical="center"/>
    </xf>
    <xf numFmtId="189" fontId="12" fillId="8" borderId="2" xfId="36" applyNumberFormat="1" applyFont="1" applyFill="1" applyBorder="1" applyAlignment="1">
      <alignment horizontal="center" vertical="center" wrapText="1"/>
    </xf>
    <xf numFmtId="189" fontId="9" fillId="8" borderId="7" xfId="36" applyNumberFormat="1" applyFont="1" applyFill="1" applyBorder="1" applyAlignment="1">
      <alignment horizontal="center" vertical="center"/>
    </xf>
    <xf numFmtId="189" fontId="11" fillId="7" borderId="1" xfId="32" applyNumberFormat="1" applyFont="1" applyFill="1" applyBorder="1" applyAlignment="1">
      <alignment horizontal="right" vertical="top" wrapText="1"/>
    </xf>
    <xf numFmtId="189" fontId="10" fillId="7" borderId="1" xfId="32" applyNumberFormat="1" applyFont="1" applyFill="1" applyBorder="1" applyAlignment="1">
      <alignment horizontal="center" vertical="center" wrapText="1"/>
    </xf>
    <xf numFmtId="189" fontId="10" fillId="7" borderId="1" xfId="32" applyNumberFormat="1" applyFont="1" applyFill="1" applyBorder="1" applyAlignment="1">
      <alignment horizontal="right" vertical="center" wrapText="1"/>
    </xf>
    <xf numFmtId="189" fontId="10" fillId="6" borderId="1" xfId="32" applyNumberFormat="1" applyFont="1" applyFill="1" applyBorder="1" applyAlignment="1">
      <alignment horizontal="center" vertical="center" wrapText="1"/>
    </xf>
    <xf numFmtId="189" fontId="10" fillId="6" borderId="1" xfId="32" applyNumberFormat="1" applyFont="1" applyFill="1" applyBorder="1" applyAlignment="1">
      <alignment horizontal="right" vertical="center" wrapText="1"/>
    </xf>
    <xf numFmtId="189" fontId="16" fillId="0" borderId="1" xfId="32" applyNumberFormat="1" applyFont="1" applyFill="1" applyBorder="1" applyAlignment="1">
      <alignment horizontal="right" vertical="center" wrapText="1"/>
    </xf>
    <xf numFmtId="189" fontId="9" fillId="0" borderId="1" xfId="32" applyNumberFormat="1" applyFont="1" applyFill="1" applyBorder="1" applyAlignment="1">
      <alignment vertical="top" wrapText="1"/>
    </xf>
    <xf numFmtId="189" fontId="10" fillId="6" borderId="1" xfId="32" applyNumberFormat="1" applyFont="1" applyFill="1" applyBorder="1" applyAlignment="1">
      <alignment vertical="top" wrapText="1"/>
    </xf>
    <xf numFmtId="189" fontId="13" fillId="0" borderId="1" xfId="32" applyNumberFormat="1" applyFont="1" applyBorder="1" applyAlignment="1"/>
    <xf numFmtId="189" fontId="10" fillId="0" borderId="1" xfId="32" applyNumberFormat="1" applyFont="1" applyFill="1" applyBorder="1" applyAlignment="1">
      <alignment vertical="center" wrapText="1"/>
    </xf>
    <xf numFmtId="189" fontId="45" fillId="0" borderId="1" xfId="32" applyNumberFormat="1" applyFont="1" applyBorder="1" applyAlignment="1"/>
    <xf numFmtId="189" fontId="16" fillId="0" borderId="1" xfId="32" applyNumberFormat="1" applyFont="1" applyFill="1" applyBorder="1" applyAlignment="1">
      <alignment vertical="center"/>
    </xf>
    <xf numFmtId="189" fontId="13" fillId="0" borderId="1" xfId="32" applyNumberFormat="1" applyFont="1" applyFill="1" applyBorder="1" applyAlignment="1"/>
    <xf numFmtId="189" fontId="16" fillId="10" borderId="1" xfId="32" applyNumberFormat="1" applyFont="1" applyFill="1" applyBorder="1" applyAlignment="1">
      <alignment vertical="center"/>
    </xf>
    <xf numFmtId="189" fontId="16" fillId="4" borderId="1" xfId="32" applyNumberFormat="1" applyFont="1" applyFill="1" applyBorder="1" applyAlignment="1">
      <alignment vertical="center"/>
    </xf>
    <xf numFmtId="189" fontId="9" fillId="10" borderId="1" xfId="32" applyNumberFormat="1" applyFont="1" applyFill="1" applyBorder="1" applyAlignment="1">
      <alignment vertical="center"/>
    </xf>
    <xf numFmtId="189" fontId="16" fillId="0" borderId="4" xfId="32" applyNumberFormat="1" applyFont="1" applyFill="1" applyBorder="1" applyAlignment="1">
      <alignment vertical="center"/>
    </xf>
    <xf numFmtId="189" fontId="16" fillId="0" borderId="5" xfId="32" applyNumberFormat="1" applyFont="1" applyFill="1" applyBorder="1" applyAlignment="1">
      <alignment vertical="center"/>
    </xf>
    <xf numFmtId="189" fontId="9" fillId="0" borderId="1" xfId="32" applyNumberFormat="1" applyFont="1" applyFill="1" applyBorder="1" applyAlignment="1">
      <alignment vertical="center"/>
    </xf>
    <xf numFmtId="189" fontId="16" fillId="7" borderId="1" xfId="32" applyNumberFormat="1" applyFont="1" applyFill="1" applyBorder="1" applyAlignment="1">
      <alignment vertical="center"/>
    </xf>
    <xf numFmtId="189" fontId="9" fillId="7" borderId="1" xfId="32" applyNumberFormat="1" applyFont="1" applyFill="1" applyBorder="1" applyAlignment="1">
      <alignment vertical="center"/>
    </xf>
    <xf numFmtId="189" fontId="9" fillId="9" borderId="1" xfId="32" applyNumberFormat="1" applyFont="1" applyFill="1" applyBorder="1" applyAlignment="1" applyProtection="1">
      <alignment horizontal="center" vertical="center"/>
      <protection locked="0"/>
    </xf>
    <xf numFmtId="189" fontId="9" fillId="10" borderId="1" xfId="32" applyNumberFormat="1" applyFont="1" applyFill="1" applyBorder="1" applyAlignment="1" applyProtection="1">
      <alignment vertical="center"/>
      <protection locked="0"/>
    </xf>
    <xf numFmtId="189" fontId="16" fillId="0" borderId="1" xfId="32" applyNumberFormat="1" applyFont="1" applyFill="1" applyBorder="1" applyAlignment="1">
      <alignment horizontal="center" vertical="center"/>
    </xf>
    <xf numFmtId="189" fontId="9" fillId="11" borderId="1" xfId="32" applyNumberFormat="1" applyFont="1" applyFill="1" applyBorder="1"/>
    <xf numFmtId="189" fontId="9" fillId="2" borderId="1" xfId="32" applyNumberFormat="1" applyFont="1" applyFill="1" applyBorder="1" applyAlignment="1">
      <alignment horizontal="center" vertical="center"/>
    </xf>
    <xf numFmtId="189" fontId="16" fillId="0" borderId="1" xfId="2" applyNumberFormat="1" applyFont="1" applyFill="1" applyBorder="1" applyAlignment="1">
      <alignment vertical="center"/>
    </xf>
    <xf numFmtId="189" fontId="16" fillId="0" borderId="1" xfId="2" applyNumberFormat="1" applyFont="1" applyFill="1" applyBorder="1" applyAlignment="1">
      <alignment horizontal="center" vertical="center"/>
    </xf>
    <xf numFmtId="189" fontId="16" fillId="0" borderId="4" xfId="2" applyNumberFormat="1" applyFont="1" applyFill="1" applyBorder="1" applyAlignment="1">
      <alignment horizontal="center" vertical="center"/>
    </xf>
    <xf numFmtId="189" fontId="16" fillId="0" borderId="1" xfId="2" applyNumberFormat="1" applyFont="1" applyFill="1" applyBorder="1" applyAlignment="1">
      <alignment horizontal="right" vertical="center"/>
    </xf>
    <xf numFmtId="189" fontId="16" fillId="0" borderId="4" xfId="2" applyNumberFormat="1" applyFont="1" applyFill="1" applyBorder="1" applyAlignment="1">
      <alignment vertical="center"/>
    </xf>
    <xf numFmtId="189" fontId="9" fillId="12" borderId="1" xfId="2" applyNumberFormat="1" applyFont="1" applyFill="1" applyBorder="1" applyAlignment="1">
      <alignment vertical="center"/>
    </xf>
    <xf numFmtId="189" fontId="16" fillId="3" borderId="1" xfId="32" applyNumberFormat="1" applyFont="1" applyFill="1" applyBorder="1" applyAlignment="1">
      <alignment vertical="center"/>
    </xf>
    <xf numFmtId="189" fontId="9" fillId="12" borderId="1" xfId="32" applyNumberFormat="1" applyFont="1" applyFill="1" applyBorder="1" applyAlignment="1">
      <alignment vertical="center"/>
    </xf>
    <xf numFmtId="189" fontId="16" fillId="3" borderId="1" xfId="2" applyNumberFormat="1" applyFont="1" applyFill="1" applyBorder="1" applyAlignment="1">
      <alignment vertical="center"/>
    </xf>
    <xf numFmtId="189" fontId="16" fillId="0" borderId="1" xfId="2" applyNumberFormat="1" applyFont="1" applyFill="1" applyBorder="1" applyAlignment="1" applyProtection="1">
      <alignment horizontal="left" vertical="center"/>
      <protection locked="0"/>
    </xf>
    <xf numFmtId="189" fontId="9" fillId="8" borderId="7" xfId="0" applyNumberFormat="1" applyFont="1" applyFill="1" applyBorder="1" applyAlignment="1">
      <alignment horizontal="center" vertical="center" wrapText="1"/>
    </xf>
    <xf numFmtId="189" fontId="11" fillId="0" borderId="1" xfId="32" quotePrefix="1" applyNumberFormat="1" applyFont="1" applyFill="1" applyBorder="1" applyAlignment="1">
      <alignment horizontal="center" vertical="top" wrapText="1"/>
    </xf>
    <xf numFmtId="189" fontId="40" fillId="0" borderId="1" xfId="32" quotePrefix="1" applyNumberFormat="1" applyFont="1" applyFill="1" applyBorder="1" applyAlignment="1">
      <alignment horizontal="center" vertical="top" wrapText="1"/>
    </xf>
    <xf numFmtId="189" fontId="10" fillId="0" borderId="1" xfId="32" applyNumberFormat="1" applyFont="1" applyFill="1" applyBorder="1" applyAlignment="1">
      <alignment horizontal="right" vertical="top" wrapText="1"/>
    </xf>
    <xf numFmtId="189" fontId="16" fillId="0" borderId="0" xfId="0" applyNumberFormat="1" applyFont="1" applyAlignment="1">
      <alignment horizontal="right" vertical="top" wrapText="1"/>
    </xf>
    <xf numFmtId="189" fontId="16" fillId="0" borderId="0" xfId="0" applyNumberFormat="1" applyFont="1" applyAlignment="1">
      <alignment horizontal="left" vertical="top" wrapText="1"/>
    </xf>
    <xf numFmtId="189" fontId="11" fillId="0" borderId="0" xfId="0" applyNumberFormat="1" applyFont="1" applyAlignment="1">
      <alignment horizontal="right" vertical="top" wrapText="1"/>
    </xf>
    <xf numFmtId="189" fontId="11" fillId="0" borderId="1" xfId="32" applyNumberFormat="1" applyFont="1" applyFill="1" applyBorder="1" applyAlignment="1">
      <alignment vertical="center" wrapText="1"/>
    </xf>
    <xf numFmtId="189" fontId="42" fillId="0" borderId="1" xfId="0" applyNumberFormat="1" applyFont="1" applyBorder="1" applyAlignment="1">
      <alignment horizontal="center" vertical="center"/>
    </xf>
    <xf numFmtId="189" fontId="42" fillId="0" borderId="1" xfId="0" applyNumberFormat="1" applyFont="1" applyBorder="1" applyAlignment="1">
      <alignment horizontal="center"/>
    </xf>
    <xf numFmtId="189" fontId="11" fillId="0" borderId="1" xfId="32" applyNumberFormat="1" applyFont="1" applyFill="1" applyBorder="1" applyAlignment="1">
      <alignment vertical="top" wrapText="1"/>
    </xf>
    <xf numFmtId="189" fontId="42" fillId="0" borderId="1" xfId="0" applyNumberFormat="1" applyFont="1" applyBorder="1"/>
    <xf numFmtId="189" fontId="9" fillId="0" borderId="1" xfId="32" applyNumberFormat="1" applyFont="1" applyFill="1" applyBorder="1" applyAlignment="1">
      <alignment vertical="center" wrapText="1"/>
    </xf>
    <xf numFmtId="189" fontId="16" fillId="7" borderId="1" xfId="32" applyNumberFormat="1" applyFont="1" applyFill="1" applyBorder="1" applyAlignment="1">
      <alignment horizontal="left" vertical="top" wrapText="1"/>
    </xf>
    <xf numFmtId="189" fontId="16" fillId="6" borderId="1" xfId="32" applyNumberFormat="1" applyFont="1" applyFill="1" applyBorder="1" applyAlignment="1">
      <alignment horizontal="right" vertical="top" wrapText="1"/>
    </xf>
    <xf numFmtId="189" fontId="9" fillId="6" borderId="1" xfId="32" applyNumberFormat="1" applyFont="1" applyFill="1" applyBorder="1" applyAlignment="1">
      <alignment horizontal="center" vertical="center" wrapText="1"/>
    </xf>
    <xf numFmtId="189" fontId="9" fillId="6" borderId="1" xfId="32" applyNumberFormat="1" applyFont="1" applyFill="1" applyBorder="1" applyAlignment="1">
      <alignment horizontal="center" vertical="top" wrapText="1"/>
    </xf>
    <xf numFmtId="189" fontId="9" fillId="6" borderId="1" xfId="32" applyNumberFormat="1" applyFont="1" applyFill="1" applyBorder="1" applyAlignment="1">
      <alignment vertical="top" wrapText="1"/>
    </xf>
    <xf numFmtId="189" fontId="16" fillId="0" borderId="0" xfId="32" applyNumberFormat="1" applyFont="1" applyAlignment="1">
      <alignment vertical="top" wrapText="1"/>
    </xf>
    <xf numFmtId="189" fontId="16" fillId="0" borderId="1" xfId="32" applyNumberFormat="1" applyFont="1" applyBorder="1" applyAlignment="1">
      <alignment vertical="top" wrapText="1"/>
    </xf>
    <xf numFmtId="189" fontId="16" fillId="0" borderId="0" xfId="0" applyNumberFormat="1" applyFont="1" applyAlignment="1">
      <alignment horizontal="center" vertical="top" wrapText="1"/>
    </xf>
    <xf numFmtId="189" fontId="11" fillId="0" borderId="0" xfId="0" applyNumberFormat="1" applyFont="1" applyAlignment="1">
      <alignment horizontal="center" vertical="top" wrapText="1"/>
    </xf>
    <xf numFmtId="189" fontId="11" fillId="0" borderId="1" xfId="32" applyNumberFormat="1" applyFont="1" applyBorder="1" applyAlignment="1">
      <alignment horizontal="right" vertical="top" wrapText="1"/>
    </xf>
    <xf numFmtId="189" fontId="11" fillId="0" borderId="1" xfId="0" applyNumberFormat="1" applyFont="1" applyBorder="1" applyAlignment="1">
      <alignment horizontal="center" vertical="top" wrapText="1"/>
    </xf>
    <xf numFmtId="189" fontId="11" fillId="0" borderId="1" xfId="32" applyNumberFormat="1" applyFont="1" applyBorder="1" applyAlignment="1">
      <alignment vertical="top" wrapText="1"/>
    </xf>
    <xf numFmtId="189" fontId="42" fillId="0" borderId="1" xfId="51" applyNumberFormat="1" applyFont="1" applyFill="1" applyBorder="1"/>
    <xf numFmtId="189" fontId="42" fillId="0" borderId="1" xfId="32" applyNumberFormat="1" applyFont="1" applyFill="1" applyBorder="1"/>
    <xf numFmtId="189" fontId="42" fillId="0" borderId="1" xfId="0" applyNumberFormat="1" applyFont="1" applyBorder="1" applyAlignment="1">
      <alignment horizontal="right" vertical="top"/>
    </xf>
    <xf numFmtId="189" fontId="16" fillId="0" borderId="1" xfId="51" applyNumberFormat="1" applyFont="1" applyFill="1" applyBorder="1" applyAlignment="1">
      <alignment horizontal="center" vertical="top"/>
    </xf>
    <xf numFmtId="189" fontId="42" fillId="0" borderId="1" xfId="51" applyNumberFormat="1" applyFont="1" applyFill="1" applyBorder="1" applyAlignment="1">
      <alignment vertical="top"/>
    </xf>
    <xf numFmtId="189" fontId="11" fillId="0" borderId="0" xfId="32" applyNumberFormat="1" applyFont="1" applyAlignment="1">
      <alignment vertical="top" wrapText="1"/>
    </xf>
    <xf numFmtId="189" fontId="11" fillId="6" borderId="1" xfId="32" applyNumberFormat="1" applyFont="1" applyFill="1" applyBorder="1" applyAlignment="1">
      <alignment vertical="top" wrapText="1"/>
    </xf>
    <xf numFmtId="189" fontId="11" fillId="6" borderId="1" xfId="32" applyNumberFormat="1" applyFont="1" applyFill="1" applyBorder="1" applyAlignment="1">
      <alignment horizontal="left" vertical="center" wrapText="1"/>
    </xf>
    <xf numFmtId="189" fontId="10" fillId="6" borderId="1" xfId="32" applyNumberFormat="1" applyFont="1" applyFill="1" applyBorder="1" applyAlignment="1">
      <alignment vertical="center" wrapText="1"/>
    </xf>
    <xf numFmtId="189" fontId="30" fillId="0" borderId="1" xfId="32" applyNumberFormat="1" applyFont="1" applyFill="1" applyBorder="1" applyAlignment="1">
      <alignment horizontal="center" vertical="center" wrapText="1"/>
    </xf>
    <xf numFmtId="189" fontId="30" fillId="0" borderId="1" xfId="32" applyNumberFormat="1" applyFont="1" applyFill="1" applyBorder="1" applyAlignment="1">
      <alignment vertical="center" wrapText="1"/>
    </xf>
    <xf numFmtId="189" fontId="30" fillId="0" borderId="1" xfId="32" applyNumberFormat="1" applyFont="1" applyFill="1" applyBorder="1" applyAlignment="1">
      <alignment horizontal="left" vertical="center" wrapText="1"/>
    </xf>
    <xf numFmtId="189" fontId="30" fillId="0" borderId="1" xfId="32" applyNumberFormat="1" applyFont="1" applyFill="1" applyBorder="1" applyAlignment="1">
      <alignment horizontal="right" vertical="top" wrapText="1"/>
    </xf>
    <xf numFmtId="189" fontId="30" fillId="0" borderId="1" xfId="32" applyNumberFormat="1" applyFont="1" applyFill="1" applyBorder="1" applyAlignment="1">
      <alignment horizontal="center" vertical="top" wrapText="1"/>
    </xf>
    <xf numFmtId="189" fontId="30" fillId="0" borderId="1" xfId="32" applyNumberFormat="1" applyFont="1" applyFill="1" applyBorder="1" applyAlignment="1">
      <alignment vertical="top" wrapText="1"/>
    </xf>
    <xf numFmtId="189" fontId="30" fillId="0" borderId="1" xfId="32" applyNumberFormat="1" applyFont="1" applyBorder="1" applyAlignment="1">
      <alignment vertical="top" wrapText="1"/>
    </xf>
    <xf numFmtId="189" fontId="30" fillId="0" borderId="1" xfId="0" applyNumberFormat="1" applyFont="1" applyBorder="1" applyAlignment="1">
      <alignment horizontal="right" vertical="center" wrapText="1"/>
    </xf>
    <xf numFmtId="189" fontId="11" fillId="0" borderId="1" xfId="32" applyNumberFormat="1" applyFont="1" applyFill="1" applyBorder="1" applyAlignment="1">
      <alignment horizontal="left" wrapText="1"/>
    </xf>
    <xf numFmtId="189" fontId="11" fillId="0" borderId="1" xfId="32" applyNumberFormat="1" applyFont="1" applyFill="1" applyBorder="1" applyAlignment="1">
      <alignment wrapText="1"/>
    </xf>
    <xf numFmtId="189" fontId="42" fillId="0" borderId="3" xfId="32" applyNumberFormat="1" applyFont="1" applyBorder="1" applyAlignment="1">
      <alignment horizontal="center"/>
    </xf>
    <xf numFmtId="189" fontId="30" fillId="0" borderId="1" xfId="32" applyNumberFormat="1" applyFont="1" applyFill="1" applyBorder="1" applyAlignment="1">
      <alignment horizontal="center" wrapText="1"/>
    </xf>
    <xf numFmtId="189" fontId="11" fillId="0" borderId="1" xfId="32" applyNumberFormat="1" applyFont="1" applyFill="1" applyBorder="1" applyAlignment="1">
      <alignment horizontal="left" vertical="center" wrapText="1"/>
    </xf>
    <xf numFmtId="189" fontId="11" fillId="7" borderId="1" xfId="32" applyNumberFormat="1" applyFont="1" applyFill="1" applyBorder="1" applyAlignment="1">
      <alignment vertical="top" wrapText="1"/>
    </xf>
    <xf numFmtId="189" fontId="11" fillId="7" borderId="1" xfId="32" applyNumberFormat="1" applyFont="1" applyFill="1" applyBorder="1" applyAlignment="1">
      <alignment horizontal="left" vertical="center" wrapText="1"/>
    </xf>
    <xf numFmtId="189" fontId="16" fillId="0" borderId="0" xfId="0" applyNumberFormat="1" applyFont="1" applyAlignment="1">
      <alignment horizontal="left" vertical="center" wrapText="1"/>
    </xf>
    <xf numFmtId="189" fontId="11" fillId="0" borderId="0" xfId="0" applyNumberFormat="1" applyFont="1" applyAlignment="1">
      <alignment horizontal="left" vertical="center" wrapText="1"/>
    </xf>
    <xf numFmtId="189" fontId="47" fillId="8" borderId="7" xfId="0" applyNumberFormat="1" applyFont="1" applyFill="1" applyBorder="1" applyAlignment="1">
      <alignment horizontal="center" vertical="center" wrapText="1"/>
    </xf>
    <xf numFmtId="189" fontId="47" fillId="8" borderId="2" xfId="36" applyNumberFormat="1" applyFont="1" applyFill="1" applyBorder="1" applyAlignment="1">
      <alignment horizontal="center" vertical="center"/>
    </xf>
    <xf numFmtId="189" fontId="42" fillId="7" borderId="1" xfId="32" applyNumberFormat="1" applyFont="1" applyFill="1" applyBorder="1" applyAlignment="1">
      <alignment horizontal="right" vertical="top" wrapText="1"/>
    </xf>
    <xf numFmtId="189" fontId="42" fillId="6" borderId="1" xfId="32" applyNumberFormat="1" applyFont="1" applyFill="1" applyBorder="1" applyAlignment="1">
      <alignment horizontal="right" vertical="top" wrapText="1"/>
    </xf>
    <xf numFmtId="189" fontId="42" fillId="0" borderId="1" xfId="32" applyNumberFormat="1" applyFont="1" applyFill="1" applyBorder="1" applyAlignment="1">
      <alignment horizontal="center" vertical="top" wrapText="1"/>
    </xf>
    <xf numFmtId="189" fontId="47" fillId="0" borderId="1" xfId="32" applyNumberFormat="1" applyFont="1" applyFill="1" applyBorder="1" applyAlignment="1">
      <alignment horizontal="center" vertical="top" wrapText="1"/>
    </xf>
    <xf numFmtId="189" fontId="47" fillId="0" borderId="1" xfId="32" applyNumberFormat="1" applyFont="1" applyFill="1" applyBorder="1" applyAlignment="1">
      <alignment vertical="top" wrapText="1"/>
    </xf>
    <xf numFmtId="189" fontId="42" fillId="0" borderId="1" xfId="32" applyNumberFormat="1" applyFont="1" applyFill="1" applyBorder="1" applyAlignment="1">
      <alignment horizontal="right" vertical="top" wrapText="1"/>
    </xf>
    <xf numFmtId="189" fontId="42" fillId="0" borderId="1" xfId="32" applyNumberFormat="1" applyFont="1" applyFill="1" applyBorder="1" applyAlignment="1">
      <alignment horizontal="right" vertical="top"/>
    </xf>
    <xf numFmtId="189" fontId="42" fillId="0" borderId="1" xfId="32" applyNumberFormat="1" applyFont="1" applyBorder="1" applyAlignment="1">
      <alignment horizontal="right" vertical="top"/>
    </xf>
    <xf numFmtId="189" fontId="42" fillId="0" borderId="1" xfId="32" applyNumberFormat="1" applyFont="1" applyFill="1" applyBorder="1" applyAlignment="1">
      <alignment vertical="top" wrapText="1"/>
    </xf>
    <xf numFmtId="189" fontId="42" fillId="0" borderId="0" xfId="0" applyNumberFormat="1" applyFont="1" applyAlignment="1">
      <alignment horizontal="right" vertical="top" wrapText="1"/>
    </xf>
    <xf numFmtId="189" fontId="42" fillId="0" borderId="0" xfId="0" applyNumberFormat="1" applyFont="1" applyAlignment="1">
      <alignment horizontal="center" vertical="top" wrapText="1"/>
    </xf>
    <xf numFmtId="189" fontId="42" fillId="0" borderId="1" xfId="32" applyNumberFormat="1" applyFont="1" applyBorder="1" applyAlignment="1">
      <alignment horizontal="right" vertical="top" wrapText="1"/>
    </xf>
    <xf numFmtId="189" fontId="42" fillId="0" borderId="1" xfId="32" applyNumberFormat="1" applyFont="1" applyBorder="1" applyAlignment="1">
      <alignment vertical="top" wrapText="1"/>
    </xf>
    <xf numFmtId="189" fontId="42" fillId="0" borderId="1" xfId="0" applyNumberFormat="1" applyFont="1" applyBorder="1" applyAlignment="1">
      <alignment horizontal="right" vertical="top" wrapText="1"/>
    </xf>
    <xf numFmtId="189" fontId="42" fillId="0" borderId="1" xfId="0" applyNumberFormat="1" applyFont="1" applyBorder="1" applyAlignment="1">
      <alignment vertical="top" wrapText="1"/>
    </xf>
    <xf numFmtId="189" fontId="42" fillId="0" borderId="1" xfId="32" applyNumberFormat="1" applyFont="1" applyBorder="1" applyAlignment="1">
      <alignment horizontal="center" vertical="top" wrapText="1"/>
    </xf>
    <xf numFmtId="189" fontId="47" fillId="0" borderId="1" xfId="32" applyNumberFormat="1" applyFont="1" applyBorder="1" applyAlignment="1">
      <alignment horizontal="center" vertical="top" wrapText="1"/>
    </xf>
    <xf numFmtId="189" fontId="47" fillId="0" borderId="1" xfId="0" applyNumberFormat="1" applyFont="1" applyBorder="1" applyAlignment="1">
      <alignment horizontal="center" vertical="top" wrapText="1"/>
    </xf>
    <xf numFmtId="189" fontId="47" fillId="0" borderId="1" xfId="32" applyNumberFormat="1" applyFont="1" applyBorder="1" applyAlignment="1">
      <alignment vertical="top" wrapText="1"/>
    </xf>
    <xf numFmtId="189" fontId="16" fillId="0" borderId="1" xfId="32" applyNumberFormat="1" applyFont="1" applyBorder="1" applyAlignment="1">
      <alignment vertical="top"/>
    </xf>
    <xf numFmtId="189" fontId="42" fillId="0" borderId="1" xfId="32" applyNumberFormat="1" applyFont="1" applyBorder="1" applyAlignment="1">
      <alignment vertical="top"/>
    </xf>
    <xf numFmtId="189" fontId="42" fillId="0" borderId="1" xfId="32" applyNumberFormat="1" applyFont="1" applyBorder="1" applyAlignment="1">
      <alignment horizontal="center" vertical="top"/>
    </xf>
    <xf numFmtId="189" fontId="47" fillId="0" borderId="1" xfId="0" applyNumberFormat="1" applyFont="1" applyBorder="1" applyAlignment="1">
      <alignment vertical="top"/>
    </xf>
    <xf numFmtId="189" fontId="42" fillId="6" borderId="1" xfId="32" applyNumberFormat="1" applyFont="1" applyFill="1" applyBorder="1" applyAlignment="1">
      <alignment horizontal="left" vertical="top" wrapText="1"/>
    </xf>
    <xf numFmtId="189" fontId="42" fillId="0" borderId="3" xfId="53" applyNumberFormat="1" applyFont="1" applyFill="1" applyBorder="1" applyAlignment="1">
      <alignment horizontal="center" vertical="top"/>
    </xf>
    <xf numFmtId="189" fontId="47" fillId="0" borderId="19" xfId="0" applyNumberFormat="1" applyFont="1" applyBorder="1" applyAlignment="1">
      <alignment horizontal="center" vertical="top" wrapText="1"/>
    </xf>
    <xf numFmtId="189" fontId="42" fillId="0" borderId="19" xfId="0" applyNumberFormat="1" applyFont="1" applyBorder="1" applyAlignment="1">
      <alignment horizontal="center" vertical="top"/>
    </xf>
    <xf numFmtId="189" fontId="42" fillId="0" borderId="22" xfId="0" applyNumberFormat="1" applyFont="1" applyBorder="1" applyAlignment="1">
      <alignment horizontal="center" vertical="top"/>
    </xf>
    <xf numFmtId="189" fontId="42" fillId="0" borderId="19" xfId="0" applyNumberFormat="1" applyFont="1" applyBorder="1" applyAlignment="1">
      <alignment horizontal="left" vertical="top" wrapText="1"/>
    </xf>
    <xf numFmtId="189" fontId="42" fillId="0" borderId="24" xfId="0" applyNumberFormat="1" applyFont="1" applyBorder="1" applyAlignment="1">
      <alignment horizontal="center" vertical="top"/>
    </xf>
    <xf numFmtId="189" fontId="42" fillId="0" borderId="19" xfId="32" applyNumberFormat="1" applyFont="1" applyBorder="1" applyAlignment="1">
      <alignment horizontal="left" vertical="top" wrapText="1"/>
    </xf>
    <xf numFmtId="189" fontId="42" fillId="0" borderId="19" xfId="0" applyNumberFormat="1" applyFont="1" applyBorder="1" applyAlignment="1">
      <alignment horizontal="center" vertical="top" wrapText="1"/>
    </xf>
    <xf numFmtId="189" fontId="42" fillId="0" borderId="19" xfId="32" applyNumberFormat="1" applyFont="1" applyBorder="1" applyAlignment="1">
      <alignment vertical="top"/>
    </xf>
    <xf numFmtId="189" fontId="47" fillId="4" borderId="19" xfId="32" applyNumberFormat="1" applyFont="1" applyFill="1" applyBorder="1"/>
    <xf numFmtId="189" fontId="47" fillId="4" borderId="19" xfId="0" applyNumberFormat="1" applyFont="1" applyFill="1" applyBorder="1"/>
    <xf numFmtId="189" fontId="47" fillId="6" borderId="1" xfId="32" applyNumberFormat="1" applyFont="1" applyFill="1" applyBorder="1" applyAlignment="1">
      <alignment horizontal="right" vertical="top" wrapText="1"/>
    </xf>
    <xf numFmtId="189" fontId="42" fillId="0" borderId="1" xfId="0" applyNumberFormat="1" applyFont="1" applyBorder="1" applyAlignment="1">
      <alignment horizontal="left" vertical="top" wrapText="1"/>
    </xf>
    <xf numFmtId="189" fontId="42" fillId="0" borderId="1" xfId="32" applyNumberFormat="1" applyFont="1" applyBorder="1" applyAlignment="1">
      <alignment horizontal="left" vertical="top" wrapText="1"/>
    </xf>
    <xf numFmtId="189" fontId="42" fillId="7" borderId="1" xfId="32" applyNumberFormat="1" applyFont="1" applyFill="1" applyBorder="1" applyAlignment="1">
      <alignment horizontal="left" vertical="top" wrapText="1"/>
    </xf>
    <xf numFmtId="189" fontId="42" fillId="0" borderId="2" xfId="53" applyNumberFormat="1" applyFont="1" applyFill="1" applyBorder="1" applyAlignment="1">
      <alignment horizontal="center" vertical="top"/>
    </xf>
    <xf numFmtId="189" fontId="47" fillId="0" borderId="1" xfId="32" applyNumberFormat="1" applyFont="1" applyFill="1" applyBorder="1" applyAlignment="1">
      <alignment horizontal="center" vertical="center" wrapText="1"/>
    </xf>
    <xf numFmtId="189" fontId="47" fillId="0" borderId="1" xfId="32" applyNumberFormat="1" applyFont="1" applyFill="1" applyBorder="1" applyAlignment="1">
      <alignment horizontal="right" vertical="top" wrapText="1"/>
    </xf>
    <xf numFmtId="189" fontId="42" fillId="0" borderId="0" xfId="0" applyNumberFormat="1" applyFont="1" applyAlignment="1">
      <alignment horizontal="left" vertical="top" wrapText="1"/>
    </xf>
    <xf numFmtId="189" fontId="42" fillId="0" borderId="0" xfId="0" applyNumberFormat="1" applyFont="1" applyAlignment="1">
      <alignment vertical="top" wrapText="1"/>
    </xf>
    <xf numFmtId="189" fontId="9" fillId="8" borderId="2" xfId="36" applyNumberFormat="1" applyFont="1" applyFill="1" applyBorder="1" applyAlignment="1">
      <alignment horizontal="center" vertical="center"/>
    </xf>
    <xf numFmtId="189" fontId="16" fillId="7" borderId="1" xfId="32" applyNumberFormat="1" applyFont="1" applyFill="1" applyBorder="1" applyAlignment="1">
      <alignment horizontal="right" vertical="top" wrapText="1"/>
    </xf>
    <xf numFmtId="189" fontId="16" fillId="0" borderId="1" xfId="0" applyNumberFormat="1" applyFont="1" applyBorder="1" applyAlignment="1">
      <alignment horizontal="right" vertical="top" wrapText="1"/>
    </xf>
    <xf numFmtId="189" fontId="42" fillId="0" borderId="1" xfId="55" applyNumberFormat="1" applyFont="1" applyFill="1" applyBorder="1" applyAlignment="1">
      <alignment vertical="top"/>
    </xf>
    <xf numFmtId="189" fontId="16" fillId="0" borderId="1" xfId="32" applyNumberFormat="1" applyFont="1" applyFill="1" applyBorder="1" applyAlignment="1">
      <alignment vertical="center" wrapText="1"/>
    </xf>
    <xf numFmtId="189" fontId="16" fillId="0" borderId="9" xfId="32" applyNumberFormat="1" applyFont="1" applyFill="1" applyBorder="1" applyAlignment="1">
      <alignment horizontal="center" vertical="top" wrapText="1"/>
    </xf>
    <xf numFmtId="189" fontId="40" fillId="0" borderId="1" xfId="0" applyNumberFormat="1" applyFont="1" applyBorder="1" applyAlignment="1">
      <alignment horizontal="right" vertical="top" wrapText="1"/>
    </xf>
    <xf numFmtId="189" fontId="40" fillId="0" borderId="1" xfId="0" applyNumberFormat="1" applyFont="1" applyBorder="1" applyAlignment="1">
      <alignment horizontal="center" vertical="top" wrapText="1"/>
    </xf>
    <xf numFmtId="189" fontId="40" fillId="0" borderId="20" xfId="0" applyNumberFormat="1" applyFont="1" applyBorder="1" applyAlignment="1">
      <alignment horizontal="center" vertical="top" wrapText="1"/>
    </xf>
    <xf numFmtId="189" fontId="40" fillId="0" borderId="19" xfId="0" applyNumberFormat="1" applyFont="1" applyBorder="1" applyAlignment="1">
      <alignment horizontal="center" vertical="top" wrapText="1"/>
    </xf>
    <xf numFmtId="189" fontId="40" fillId="0" borderId="19" xfId="0" applyNumberFormat="1" applyFont="1" applyBorder="1" applyAlignment="1">
      <alignment horizontal="center" vertical="center" wrapText="1"/>
    </xf>
    <xf numFmtId="189" fontId="40" fillId="0" borderId="19" xfId="0" applyNumberFormat="1" applyFont="1" applyBorder="1" applyAlignment="1">
      <alignment vertical="top" wrapText="1"/>
    </xf>
    <xf numFmtId="189" fontId="42" fillId="0" borderId="19" xfId="0" applyNumberFormat="1" applyFont="1" applyBorder="1" applyAlignment="1">
      <alignment vertical="top"/>
    </xf>
    <xf numFmtId="189" fontId="40" fillId="0" borderId="19" xfId="0" applyNumberFormat="1" applyFont="1" applyBorder="1" applyAlignment="1">
      <alignment vertical="center" wrapText="1"/>
    </xf>
    <xf numFmtId="189" fontId="16" fillId="19" borderId="1" xfId="32" applyNumberFormat="1" applyFont="1" applyFill="1" applyBorder="1" applyAlignment="1">
      <alignment horizontal="left" vertical="top" wrapText="1"/>
    </xf>
    <xf numFmtId="189" fontId="16" fillId="6" borderId="1" xfId="32" applyNumberFormat="1" applyFont="1" applyFill="1" applyBorder="1" applyAlignment="1">
      <alignment horizontal="center" vertical="top" wrapText="1"/>
    </xf>
    <xf numFmtId="189" fontId="9" fillId="8" borderId="7" xfId="0" applyNumberFormat="1" applyFont="1" applyFill="1" applyBorder="1" applyAlignment="1">
      <alignment horizontal="center" vertical="top" shrinkToFit="1"/>
    </xf>
    <xf numFmtId="189" fontId="12" fillId="8" borderId="2" xfId="36" applyNumberFormat="1" applyFont="1" applyFill="1" applyBorder="1" applyAlignment="1">
      <alignment horizontal="center" vertical="top"/>
    </xf>
    <xf numFmtId="189" fontId="12" fillId="8" borderId="2" xfId="36" applyNumberFormat="1" applyFont="1" applyFill="1" applyBorder="1" applyAlignment="1">
      <alignment horizontal="center" vertical="top" wrapText="1"/>
    </xf>
    <xf numFmtId="189" fontId="66" fillId="13" borderId="1" xfId="32" applyNumberFormat="1" applyFont="1" applyFill="1" applyBorder="1" applyAlignment="1">
      <alignment horizontal="center" vertical="top" shrinkToFit="1"/>
    </xf>
    <xf numFmtId="189" fontId="66" fillId="13" borderId="1" xfId="56" applyNumberFormat="1" applyFont="1" applyFill="1" applyBorder="1" applyAlignment="1">
      <alignment vertical="top" shrinkToFit="1"/>
    </xf>
    <xf numFmtId="189" fontId="42" fillId="0" borderId="1" xfId="32" applyNumberFormat="1" applyFont="1" applyBorder="1" applyAlignment="1">
      <alignment horizontal="center" vertical="top" shrinkToFit="1"/>
    </xf>
    <xf numFmtId="189" fontId="42" fillId="0" borderId="1" xfId="56" applyNumberFormat="1" applyFont="1" applyBorder="1" applyAlignment="1">
      <alignment vertical="top" shrinkToFit="1"/>
    </xf>
    <xf numFmtId="189" fontId="42" fillId="0" borderId="1" xfId="32" applyNumberFormat="1" applyFont="1" applyFill="1" applyBorder="1" applyAlignment="1">
      <alignment horizontal="center" vertical="top" shrinkToFit="1"/>
    </xf>
    <xf numFmtId="189" fontId="42" fillId="0" borderId="1" xfId="56" applyNumberFormat="1" applyFont="1" applyFill="1" applyBorder="1" applyAlignment="1">
      <alignment vertical="top" shrinkToFit="1"/>
    </xf>
    <xf numFmtId="189" fontId="11" fillId="0" borderId="0" xfId="32" applyNumberFormat="1" applyFont="1" applyFill="1" applyBorder="1" applyAlignment="1">
      <alignment horizontal="center" vertical="top" shrinkToFit="1"/>
    </xf>
    <xf numFmtId="189" fontId="16" fillId="0" borderId="0" xfId="0" applyNumberFormat="1" applyFont="1" applyAlignment="1">
      <alignment horizontal="center" vertical="top" shrinkToFit="1"/>
    </xf>
    <xf numFmtId="189" fontId="13" fillId="0" borderId="0" xfId="32" applyNumberFormat="1" applyFont="1" applyBorder="1" applyAlignment="1">
      <alignment horizontal="center" vertical="top" shrinkToFit="1"/>
    </xf>
    <xf numFmtId="189" fontId="11" fillId="0" borderId="0" xfId="0" applyNumberFormat="1" applyFont="1" applyAlignment="1">
      <alignment horizontal="center" vertical="top" shrinkToFit="1"/>
    </xf>
    <xf numFmtId="189" fontId="11" fillId="0" borderId="0" xfId="32" applyNumberFormat="1" applyFont="1" applyBorder="1" applyAlignment="1">
      <alignment vertical="top" wrapText="1"/>
    </xf>
    <xf numFmtId="189" fontId="9" fillId="8" borderId="7" xfId="36" applyNumberFormat="1" applyFont="1" applyFill="1" applyBorder="1" applyAlignment="1">
      <alignment vertical="center"/>
    </xf>
    <xf numFmtId="189" fontId="10" fillId="7" borderId="1" xfId="32" applyNumberFormat="1" applyFont="1" applyFill="1" applyBorder="1" applyAlignment="1">
      <alignment vertical="center" wrapText="1"/>
    </xf>
    <xf numFmtId="189" fontId="42" fillId="0" borderId="1" xfId="0" applyNumberFormat="1" applyFont="1" applyBorder="1" applyAlignment="1">
      <alignment horizontal="right" vertical="center"/>
    </xf>
    <xf numFmtId="189" fontId="30" fillId="0" borderId="9" xfId="32" applyNumberFormat="1" applyFont="1" applyFill="1" applyBorder="1" applyAlignment="1">
      <alignment horizontal="right" vertical="top" wrapText="1"/>
    </xf>
    <xf numFmtId="189" fontId="11" fillId="0" borderId="1" xfId="10" applyNumberFormat="1" applyFont="1" applyFill="1" applyBorder="1" applyAlignment="1">
      <alignment horizontal="left" vertical="center" wrapText="1"/>
    </xf>
    <xf numFmtId="189" fontId="0" fillId="0" borderId="0" xfId="0" pivotButton="1" applyNumberFormat="1"/>
    <xf numFmtId="189" fontId="0" fillId="0" borderId="0" xfId="0" applyNumberFormat="1"/>
    <xf numFmtId="189" fontId="0" fillId="0" borderId="0" xfId="0" applyNumberFormat="1" applyAlignment="1">
      <alignment horizontal="left"/>
    </xf>
    <xf numFmtId="0" fontId="42" fillId="0" borderId="4" xfId="0" applyFont="1" applyBorder="1"/>
    <xf numFmtId="0" fontId="47" fillId="5" borderId="42" xfId="0" applyFont="1" applyFill="1" applyBorder="1" applyAlignment="1">
      <alignment horizontal="center" vertical="center"/>
    </xf>
    <xf numFmtId="0" fontId="47" fillId="5" borderId="43" xfId="0" applyFont="1" applyFill="1" applyBorder="1" applyAlignment="1">
      <alignment horizontal="center" vertical="center"/>
    </xf>
    <xf numFmtId="0" fontId="47" fillId="5" borderId="46" xfId="0" applyFont="1" applyFill="1" applyBorder="1" applyAlignment="1">
      <alignment horizontal="center" vertical="center"/>
    </xf>
    <xf numFmtId="0" fontId="47" fillId="5" borderId="47" xfId="0" applyFont="1" applyFill="1" applyBorder="1" applyAlignment="1">
      <alignment horizontal="center" vertical="center"/>
    </xf>
    <xf numFmtId="0" fontId="47" fillId="28" borderId="42" xfId="0" applyFont="1" applyFill="1" applyBorder="1" applyAlignment="1">
      <alignment horizontal="center" vertical="center"/>
    </xf>
    <xf numFmtId="0" fontId="47" fillId="28" borderId="47" xfId="0" applyFont="1" applyFill="1" applyBorder="1" applyAlignment="1">
      <alignment horizontal="center" vertical="center"/>
    </xf>
    <xf numFmtId="0" fontId="47" fillId="0" borderId="50" xfId="0" applyFont="1" applyBorder="1" applyAlignment="1">
      <alignment horizontal="center" vertical="center"/>
    </xf>
    <xf numFmtId="189" fontId="47" fillId="0" borderId="51" xfId="32" applyNumberFormat="1" applyFont="1" applyBorder="1" applyAlignment="1">
      <alignment vertical="center"/>
    </xf>
    <xf numFmtId="189" fontId="47" fillId="0" borderId="52" xfId="32" applyNumberFormat="1" applyFont="1" applyBorder="1" applyAlignment="1">
      <alignment vertical="center"/>
    </xf>
    <xf numFmtId="189" fontId="47" fillId="0" borderId="53" xfId="32" applyNumberFormat="1" applyFont="1" applyBorder="1" applyAlignment="1">
      <alignment vertical="center"/>
    </xf>
    <xf numFmtId="189" fontId="47" fillId="0" borderId="54" xfId="32" applyNumberFormat="1" applyFont="1" applyBorder="1" applyAlignment="1">
      <alignment vertical="center"/>
    </xf>
    <xf numFmtId="0" fontId="47" fillId="27" borderId="35" xfId="0" applyFont="1" applyFill="1" applyBorder="1" applyAlignment="1">
      <alignment horizontal="center"/>
    </xf>
    <xf numFmtId="189" fontId="47" fillId="27" borderId="36" xfId="32" applyNumberFormat="1" applyFont="1" applyFill="1" applyBorder="1"/>
    <xf numFmtId="189" fontId="47" fillId="27" borderId="39" xfId="32" applyNumberFormat="1" applyFont="1" applyFill="1" applyBorder="1"/>
    <xf numFmtId="189" fontId="47" fillId="27" borderId="41" xfId="32" applyNumberFormat="1" applyFont="1" applyFill="1" applyBorder="1"/>
    <xf numFmtId="189" fontId="47" fillId="27" borderId="37" xfId="32" applyNumberFormat="1" applyFont="1" applyFill="1" applyBorder="1"/>
    <xf numFmtId="189" fontId="42" fillId="0" borderId="31" xfId="32" applyNumberFormat="1" applyFont="1" applyBorder="1"/>
    <xf numFmtId="189" fontId="42" fillId="0" borderId="40" xfId="32" applyNumberFormat="1" applyFont="1" applyBorder="1"/>
    <xf numFmtId="189" fontId="42" fillId="0" borderId="27" xfId="32" applyNumberFormat="1" applyFont="1" applyBorder="1"/>
    <xf numFmtId="189" fontId="42" fillId="0" borderId="28" xfId="32" applyNumberFormat="1" applyFont="1" applyBorder="1"/>
    <xf numFmtId="0" fontId="47" fillId="27" borderId="4" xfId="0" applyFont="1" applyFill="1" applyBorder="1" applyAlignment="1">
      <alignment horizontal="center"/>
    </xf>
    <xf numFmtId="189" fontId="47" fillId="27" borderId="31" xfId="32" applyNumberFormat="1" applyFont="1" applyFill="1" applyBorder="1"/>
    <xf numFmtId="189" fontId="47" fillId="27" borderId="40" xfId="32" applyNumberFormat="1" applyFont="1" applyFill="1" applyBorder="1"/>
    <xf numFmtId="189" fontId="47" fillId="27" borderId="27" xfId="32" applyNumberFormat="1" applyFont="1" applyFill="1" applyBorder="1"/>
    <xf numFmtId="189" fontId="47" fillId="27" borderId="28" xfId="32" applyNumberFormat="1" applyFont="1" applyFill="1" applyBorder="1"/>
    <xf numFmtId="0" fontId="42" fillId="0" borderId="34" xfId="0" applyFont="1" applyBorder="1"/>
    <xf numFmtId="189" fontId="42" fillId="0" borderId="32" xfId="32" applyNumberFormat="1" applyFont="1" applyBorder="1"/>
    <xf numFmtId="189" fontId="42" fillId="0" borderId="38" xfId="32" applyNumberFormat="1" applyFont="1" applyBorder="1"/>
    <xf numFmtId="189" fontId="42" fillId="0" borderId="29" xfId="32" applyNumberFormat="1" applyFont="1" applyBorder="1"/>
    <xf numFmtId="189" fontId="42" fillId="0" borderId="30" xfId="32" applyNumberFormat="1" applyFont="1" applyBorder="1"/>
    <xf numFmtId="0" fontId="75" fillId="0" borderId="0" xfId="0" applyFont="1"/>
    <xf numFmtId="0" fontId="66" fillId="5" borderId="55" xfId="0" applyFont="1" applyFill="1" applyBorder="1" applyAlignment="1">
      <alignment horizontal="center" vertical="center"/>
    </xf>
    <xf numFmtId="0" fontId="66" fillId="5" borderId="56" xfId="0" applyFont="1" applyFill="1" applyBorder="1" applyAlignment="1">
      <alignment horizontal="center" vertical="center"/>
    </xf>
    <xf numFmtId="0" fontId="66" fillId="5" borderId="57" xfId="0" applyFont="1" applyFill="1" applyBorder="1" applyAlignment="1">
      <alignment horizontal="center" vertical="center"/>
    </xf>
    <xf numFmtId="0" fontId="66" fillId="5" borderId="58" xfId="0" applyFont="1" applyFill="1" applyBorder="1" applyAlignment="1">
      <alignment horizontal="center" vertical="center"/>
    </xf>
    <xf numFmtId="0" fontId="66" fillId="28" borderId="57" xfId="0" applyFont="1" applyFill="1" applyBorder="1" applyAlignment="1">
      <alignment horizontal="center" vertical="center"/>
    </xf>
    <xf numFmtId="0" fontId="66" fillId="28" borderId="58" xfId="0" applyFont="1" applyFill="1" applyBorder="1" applyAlignment="1">
      <alignment horizontal="center" vertical="center"/>
    </xf>
    <xf numFmtId="0" fontId="66" fillId="0" borderId="26" xfId="0" applyFont="1" applyBorder="1" applyAlignment="1">
      <alignment horizontal="center" vertical="center"/>
    </xf>
    <xf numFmtId="189" fontId="66" fillId="0" borderId="53" xfId="32" applyNumberFormat="1" applyFont="1" applyBorder="1" applyAlignment="1">
      <alignment vertical="center"/>
    </xf>
    <xf numFmtId="189" fontId="66" fillId="0" borderId="54" xfId="32" applyNumberFormat="1" applyFont="1" applyBorder="1" applyAlignment="1">
      <alignment vertical="center"/>
    </xf>
    <xf numFmtId="189" fontId="66" fillId="0" borderId="51" xfId="32" applyNumberFormat="1" applyFont="1" applyBorder="1" applyAlignment="1">
      <alignment vertical="center"/>
    </xf>
    <xf numFmtId="189" fontId="66" fillId="0" borderId="52" xfId="32" applyNumberFormat="1" applyFont="1" applyBorder="1" applyAlignment="1">
      <alignment vertical="center"/>
    </xf>
    <xf numFmtId="0" fontId="66" fillId="27" borderId="33" xfId="0" applyFont="1" applyFill="1" applyBorder="1" applyAlignment="1">
      <alignment horizontal="center"/>
    </xf>
    <xf numFmtId="189" fontId="66" fillId="27" borderId="31" xfId="32" applyNumberFormat="1" applyFont="1" applyFill="1" applyBorder="1"/>
    <xf numFmtId="189" fontId="66" fillId="27" borderId="40" xfId="32" applyNumberFormat="1" applyFont="1" applyFill="1" applyBorder="1"/>
    <xf numFmtId="189" fontId="66" fillId="27" borderId="27" xfId="32" applyNumberFormat="1" applyFont="1" applyFill="1" applyBorder="1"/>
    <xf numFmtId="189" fontId="66" fillId="27" borderId="28" xfId="32" applyNumberFormat="1" applyFont="1" applyFill="1" applyBorder="1"/>
    <xf numFmtId="0" fontId="44" fillId="0" borderId="4" xfId="0" applyFont="1" applyBorder="1"/>
    <xf numFmtId="189" fontId="44" fillId="0" borderId="31" xfId="32" applyNumberFormat="1" applyFont="1" applyBorder="1"/>
    <xf numFmtId="189" fontId="44" fillId="0" borderId="40" xfId="32" applyNumberFormat="1" applyFont="1" applyBorder="1"/>
    <xf numFmtId="189" fontId="44" fillId="0" borderId="27" xfId="32" applyNumberFormat="1" applyFont="1" applyBorder="1"/>
    <xf numFmtId="189" fontId="44" fillId="0" borderId="28" xfId="32" applyNumberFormat="1" applyFont="1" applyBorder="1"/>
    <xf numFmtId="0" fontId="66" fillId="27" borderId="4" xfId="0" applyFont="1" applyFill="1" applyBorder="1" applyAlignment="1">
      <alignment horizontal="center" vertical="center"/>
    </xf>
    <xf numFmtId="0" fontId="66" fillId="27" borderId="4" xfId="0" applyFont="1" applyFill="1" applyBorder="1" applyAlignment="1">
      <alignment horizontal="center"/>
    </xf>
    <xf numFmtId="0" fontId="44" fillId="0" borderId="34" xfId="0" applyFont="1" applyBorder="1"/>
    <xf numFmtId="189" fontId="44" fillId="0" borderId="32" xfId="32" applyNumberFormat="1" applyFont="1" applyBorder="1"/>
    <xf numFmtId="189" fontId="44" fillId="0" borderId="38" xfId="32" applyNumberFormat="1" applyFont="1" applyBorder="1"/>
    <xf numFmtId="189" fontId="44" fillId="0" borderId="29" xfId="32" applyNumberFormat="1" applyFont="1" applyBorder="1"/>
    <xf numFmtId="189" fontId="44" fillId="0" borderId="30" xfId="32" applyNumberFormat="1" applyFont="1" applyBorder="1"/>
    <xf numFmtId="0" fontId="66" fillId="27" borderId="35" xfId="0" applyFont="1" applyFill="1" applyBorder="1" applyAlignment="1">
      <alignment horizontal="center" vertical="center"/>
    </xf>
    <xf numFmtId="189" fontId="66" fillId="27" borderId="36" xfId="32" applyNumberFormat="1" applyFont="1" applyFill="1" applyBorder="1"/>
    <xf numFmtId="189" fontId="66" fillId="27" borderId="39" xfId="32" applyNumberFormat="1" applyFont="1" applyFill="1" applyBorder="1"/>
    <xf numFmtId="189" fontId="66" fillId="27" borderId="41" xfId="32" applyNumberFormat="1" applyFont="1" applyFill="1" applyBorder="1"/>
    <xf numFmtId="189" fontId="66" fillId="27" borderId="37" xfId="32" applyNumberFormat="1" applyFont="1" applyFill="1" applyBorder="1"/>
    <xf numFmtId="189" fontId="11" fillId="0" borderId="0" xfId="0" applyNumberFormat="1" applyFont="1" applyAlignment="1">
      <alignment horizontal="center" vertical="center" wrapText="1"/>
    </xf>
    <xf numFmtId="189" fontId="45" fillId="0" borderId="1" xfId="32" applyNumberFormat="1" applyFont="1" applyFill="1" applyBorder="1" applyAlignment="1"/>
    <xf numFmtId="189" fontId="45" fillId="0" borderId="1" xfId="33" applyNumberFormat="1" applyFont="1" applyFill="1" applyBorder="1" applyAlignment="1"/>
    <xf numFmtId="189" fontId="13" fillId="0" borderId="1" xfId="33" applyNumberFormat="1" applyFont="1" applyFill="1" applyBorder="1" applyAlignment="1"/>
    <xf numFmtId="189" fontId="13" fillId="0" borderId="1" xfId="32" applyNumberFormat="1" applyFont="1" applyFill="1" applyBorder="1" applyAlignment="1">
      <alignment wrapText="1"/>
    </xf>
    <xf numFmtId="189" fontId="9" fillId="0" borderId="1" xfId="32" applyNumberFormat="1" applyFont="1" applyFill="1" applyBorder="1" applyAlignment="1" applyProtection="1">
      <alignment horizontal="center" vertical="center"/>
      <protection locked="0"/>
    </xf>
    <xf numFmtId="189" fontId="9" fillId="0" borderId="1" xfId="32" applyNumberFormat="1" applyFont="1" applyFill="1" applyBorder="1" applyAlignment="1">
      <alignment horizontal="center" vertical="center"/>
    </xf>
    <xf numFmtId="189" fontId="16" fillId="0" borderId="1" xfId="32" applyNumberFormat="1" applyFont="1" applyFill="1" applyBorder="1"/>
    <xf numFmtId="189" fontId="9" fillId="0" borderId="1" xfId="2" applyNumberFormat="1" applyFont="1" applyFill="1" applyBorder="1" applyAlignment="1">
      <alignment vertical="center"/>
    </xf>
    <xf numFmtId="1" fontId="44" fillId="0" borderId="1" xfId="0" applyNumberFormat="1" applyFont="1" applyBorder="1" applyAlignment="1">
      <alignment horizontal="center" vertical="top"/>
    </xf>
    <xf numFmtId="0" fontId="44" fillId="0" borderId="1" xfId="0" applyFont="1" applyBorder="1" applyAlignment="1">
      <alignment vertical="top" wrapText="1"/>
    </xf>
    <xf numFmtId="189" fontId="44" fillId="0" borderId="9" xfId="0" applyNumberFormat="1" applyFont="1" applyBorder="1" applyAlignment="1">
      <alignment vertical="top"/>
    </xf>
    <xf numFmtId="189" fontId="44" fillId="0" borderId="1" xfId="0" applyNumberFormat="1" applyFont="1" applyBorder="1" applyAlignment="1">
      <alignment horizontal="center" vertical="top"/>
    </xf>
    <xf numFmtId="189" fontId="44" fillId="0" borderId="1" xfId="32" applyNumberFormat="1" applyFont="1" applyFill="1" applyBorder="1" applyAlignment="1">
      <alignment horizontal="center" vertical="top" wrapText="1"/>
    </xf>
    <xf numFmtId="189" fontId="44" fillId="0" borderId="1" xfId="32" applyNumberFormat="1" applyFont="1" applyBorder="1" applyAlignment="1">
      <alignment vertical="top"/>
    </xf>
    <xf numFmtId="189" fontId="44" fillId="0" borderId="1" xfId="32" applyNumberFormat="1" applyFont="1" applyFill="1" applyBorder="1" applyAlignment="1">
      <alignment horizontal="left" vertical="top" wrapText="1"/>
    </xf>
    <xf numFmtId="189" fontId="44" fillId="0" borderId="19" xfId="0" applyNumberFormat="1" applyFont="1" applyBorder="1" applyAlignment="1">
      <alignment horizontal="center" vertical="top" wrapText="1"/>
    </xf>
    <xf numFmtId="49" fontId="78" fillId="0" borderId="1" xfId="32" applyNumberFormat="1" applyFont="1" applyFill="1" applyBorder="1" applyAlignment="1">
      <alignment horizontal="center" vertical="top" wrapText="1"/>
    </xf>
    <xf numFmtId="0" fontId="44" fillId="0" borderId="10" xfId="0" applyFont="1" applyBorder="1" applyAlignment="1">
      <alignment horizontal="left" vertical="top" wrapText="1"/>
    </xf>
    <xf numFmtId="187" fontId="44" fillId="0" borderId="1" xfId="32" applyNumberFormat="1" applyFont="1" applyFill="1" applyBorder="1" applyAlignment="1">
      <alignment horizontal="left" vertical="top" wrapText="1"/>
    </xf>
    <xf numFmtId="0" fontId="44" fillId="0" borderId="9" xfId="0" applyFont="1" applyBorder="1" applyAlignment="1">
      <alignment horizontal="center" vertical="top" wrapText="1"/>
    </xf>
    <xf numFmtId="49" fontId="44" fillId="0" borderId="0" xfId="0" applyNumberFormat="1" applyFont="1" applyAlignment="1">
      <alignment vertical="top" wrapText="1"/>
    </xf>
    <xf numFmtId="0" fontId="44" fillId="0" borderId="0" xfId="0" applyFont="1" applyAlignment="1">
      <alignment vertical="top" wrapText="1"/>
    </xf>
    <xf numFmtId="0" fontId="29" fillId="0" borderId="1" xfId="0" applyFont="1" applyBorder="1" applyAlignment="1">
      <alignment horizontal="left" vertical="top"/>
    </xf>
    <xf numFmtId="0" fontId="29" fillId="0" borderId="9" xfId="0" applyFont="1" applyBorder="1" applyAlignment="1">
      <alignment horizontal="center" vertical="top" wrapText="1"/>
    </xf>
    <xf numFmtId="189" fontId="29" fillId="0" borderId="1" xfId="32" applyNumberFormat="1" applyFont="1" applyFill="1" applyBorder="1" applyAlignment="1">
      <alignment horizontal="left" vertical="top" wrapText="1"/>
    </xf>
    <xf numFmtId="49" fontId="79" fillId="0" borderId="1" xfId="32" applyNumberFormat="1" applyFont="1" applyFill="1" applyBorder="1" applyAlignment="1">
      <alignment horizontal="right" vertical="top" wrapText="1"/>
    </xf>
    <xf numFmtId="0" fontId="30" fillId="0" borderId="0" xfId="0" applyFont="1" applyAlignment="1">
      <alignment horizontal="center" vertical="top" wrapText="1"/>
    </xf>
    <xf numFmtId="0" fontId="44" fillId="0" borderId="20" xfId="0" applyFont="1" applyBorder="1" applyAlignment="1">
      <alignment horizontal="center" vertical="top" wrapText="1"/>
    </xf>
    <xf numFmtId="189" fontId="44" fillId="0" borderId="19" xfId="0" applyNumberFormat="1" applyFont="1" applyBorder="1" applyAlignment="1">
      <alignment horizontal="left" vertical="top" wrapText="1"/>
    </xf>
    <xf numFmtId="189" fontId="44" fillId="0" borderId="19" xfId="32" applyNumberFormat="1" applyFont="1" applyBorder="1" applyAlignment="1">
      <alignment horizontal="left" vertical="top" wrapText="1"/>
    </xf>
    <xf numFmtId="49" fontId="80" fillId="0" borderId="19" xfId="0" applyNumberFormat="1" applyFont="1" applyBorder="1" applyAlignment="1">
      <alignment horizontal="center" vertical="top" wrapText="1"/>
    </xf>
    <xf numFmtId="191" fontId="81" fillId="0" borderId="25" xfId="0" applyNumberFormat="1" applyFont="1" applyBorder="1" applyAlignment="1">
      <alignment horizontal="left" vertical="top" wrapText="1"/>
    </xf>
    <xf numFmtId="0" fontId="81" fillId="0" borderId="1" xfId="0" applyFont="1" applyBorder="1" applyAlignment="1">
      <alignment vertical="top" wrapText="1"/>
    </xf>
    <xf numFmtId="0" fontId="81" fillId="0" borderId="0" xfId="0" applyFont="1" applyAlignment="1">
      <alignment horizontal="center" vertical="top" wrapText="1"/>
    </xf>
    <xf numFmtId="0" fontId="81" fillId="0" borderId="0" xfId="0" applyFont="1" applyAlignment="1">
      <alignment vertical="top" wrapText="1"/>
    </xf>
    <xf numFmtId="0" fontId="82" fillId="0" borderId="0" xfId="0" applyFont="1" applyAlignment="1">
      <alignment vertical="top"/>
    </xf>
    <xf numFmtId="0" fontId="44" fillId="0" borderId="1" xfId="0" applyFont="1" applyBorder="1" applyAlignment="1">
      <alignment horizontal="left" vertical="top"/>
    </xf>
    <xf numFmtId="192" fontId="44" fillId="0" borderId="20" xfId="0" applyNumberFormat="1" applyFont="1" applyBorder="1" applyAlignment="1">
      <alignment horizontal="center" vertical="top" wrapText="1"/>
    </xf>
    <xf numFmtId="49" fontId="80" fillId="0" borderId="19" xfId="0" applyNumberFormat="1" applyFont="1" applyBorder="1" applyAlignment="1">
      <alignment horizontal="right" vertical="top" wrapText="1"/>
    </xf>
    <xf numFmtId="192" fontId="81" fillId="0" borderId="25" xfId="0" applyNumberFormat="1" applyFont="1" applyBorder="1" applyAlignment="1">
      <alignment horizontal="left" vertical="top" wrapText="1"/>
    </xf>
    <xf numFmtId="0" fontId="11" fillId="6" borderId="0" xfId="0" applyFont="1" applyFill="1" applyAlignment="1">
      <alignment vertical="top" wrapText="1"/>
    </xf>
    <xf numFmtId="0" fontId="11" fillId="6" borderId="0" xfId="0" applyFont="1" applyFill="1" applyAlignment="1">
      <alignment horizontal="right" vertical="top" wrapText="1"/>
    </xf>
    <xf numFmtId="189" fontId="13" fillId="6" borderId="0" xfId="32" applyNumberFormat="1" applyFont="1" applyFill="1" applyBorder="1" applyAlignment="1">
      <alignment vertical="top" wrapText="1"/>
    </xf>
    <xf numFmtId="189" fontId="13" fillId="6" borderId="0" xfId="32" applyNumberFormat="1" applyFont="1" applyFill="1" applyBorder="1" applyAlignment="1">
      <alignment horizontal="right" vertical="top" wrapText="1"/>
    </xf>
    <xf numFmtId="189" fontId="11" fillId="6" borderId="0" xfId="32" applyNumberFormat="1" applyFont="1" applyFill="1" applyBorder="1" applyAlignment="1">
      <alignment horizontal="center" vertical="top" wrapText="1"/>
    </xf>
    <xf numFmtId="189" fontId="11" fillId="6" borderId="0" xfId="32" applyNumberFormat="1" applyFont="1" applyFill="1" applyBorder="1" applyAlignment="1">
      <alignment horizontal="right" vertical="top" wrapText="1"/>
    </xf>
    <xf numFmtId="0" fontId="16" fillId="6" borderId="0" xfId="0" applyFont="1" applyFill="1" applyAlignment="1">
      <alignment horizontal="left" vertical="top" wrapText="1"/>
    </xf>
    <xf numFmtId="0" fontId="16" fillId="6" borderId="0" xfId="0" applyFont="1" applyFill="1" applyAlignment="1">
      <alignment horizontal="right" vertical="top" wrapText="1"/>
    </xf>
    <xf numFmtId="188" fontId="11" fillId="6" borderId="0" xfId="32" applyFont="1" applyFill="1" applyBorder="1" applyAlignment="1">
      <alignment horizontal="right" vertical="top" wrapText="1"/>
    </xf>
    <xf numFmtId="0" fontId="11" fillId="6" borderId="0" xfId="32" applyNumberFormat="1" applyFont="1" applyFill="1" applyBorder="1" applyAlignment="1">
      <alignment horizontal="right" vertical="top" wrapText="1"/>
    </xf>
    <xf numFmtId="0" fontId="10" fillId="6" borderId="1" xfId="32" applyNumberFormat="1" applyFont="1" applyFill="1" applyBorder="1" applyAlignment="1">
      <alignment horizontal="center" vertical="center" wrapText="1"/>
    </xf>
    <xf numFmtId="0" fontId="10" fillId="0" borderId="1" xfId="32" applyNumberFormat="1" applyFont="1" applyFill="1" applyBorder="1" applyAlignment="1">
      <alignment horizontal="center" vertical="top" wrapText="1"/>
    </xf>
    <xf numFmtId="187" fontId="10" fillId="6" borderId="1" xfId="32" applyNumberFormat="1" applyFont="1" applyFill="1" applyBorder="1" applyAlignment="1">
      <alignment horizontal="center" vertical="top" wrapText="1"/>
    </xf>
    <xf numFmtId="187" fontId="10" fillId="6" borderId="1" xfId="32" applyNumberFormat="1" applyFont="1" applyFill="1" applyBorder="1" applyAlignment="1">
      <alignment vertical="top" wrapText="1"/>
    </xf>
    <xf numFmtId="0" fontId="10" fillId="6" borderId="1" xfId="32" applyNumberFormat="1" applyFont="1" applyFill="1" applyBorder="1" applyAlignment="1">
      <alignment horizontal="center" vertical="top" wrapText="1"/>
    </xf>
    <xf numFmtId="187" fontId="11" fillId="0" borderId="1" xfId="32" applyNumberFormat="1" applyFont="1" applyFill="1" applyBorder="1" applyAlignment="1">
      <alignment horizontal="center" vertical="top" wrapText="1"/>
    </xf>
    <xf numFmtId="188" fontId="45" fillId="0" borderId="3" xfId="57" applyFont="1" applyFill="1" applyBorder="1"/>
    <xf numFmtId="0" fontId="47" fillId="0" borderId="11" xfId="0" applyFont="1" applyBorder="1" applyAlignment="1">
      <alignment vertical="center"/>
    </xf>
    <xf numFmtId="0" fontId="83" fillId="0" borderId="3" xfId="0" applyFont="1" applyBorder="1" applyAlignment="1">
      <alignment vertical="center" wrapText="1"/>
    </xf>
    <xf numFmtId="188" fontId="42" fillId="0" borderId="1" xfId="57" applyFont="1" applyFill="1" applyBorder="1"/>
    <xf numFmtId="0" fontId="47" fillId="4" borderId="11" xfId="0" applyFont="1" applyFill="1" applyBorder="1" applyAlignment="1">
      <alignment vertical="center"/>
    </xf>
    <xf numFmtId="187" fontId="10" fillId="6" borderId="1" xfId="32" applyNumberFormat="1" applyFont="1" applyFill="1" applyBorder="1" applyAlignment="1">
      <alignment horizontal="center" vertical="center" wrapText="1"/>
    </xf>
    <xf numFmtId="188" fontId="42" fillId="0" borderId="1" xfId="57" applyFont="1" applyFill="1" applyBorder="1" applyAlignment="1">
      <alignment vertical="top"/>
    </xf>
    <xf numFmtId="187" fontId="11" fillId="0" borderId="2" xfId="32" applyNumberFormat="1" applyFont="1" applyFill="1" applyBorder="1" applyAlignment="1">
      <alignment horizontal="left" vertical="top" wrapText="1"/>
    </xf>
    <xf numFmtId="187" fontId="84" fillId="0" borderId="2" xfId="32" applyNumberFormat="1" applyFont="1" applyFill="1" applyBorder="1" applyAlignment="1">
      <alignment horizontal="center" vertical="top" wrapText="1"/>
    </xf>
    <xf numFmtId="187" fontId="11" fillId="0" borderId="2" xfId="32" applyNumberFormat="1" applyFont="1" applyFill="1" applyBorder="1" applyAlignment="1">
      <alignment horizontal="center" vertical="top" wrapText="1"/>
    </xf>
    <xf numFmtId="0" fontId="83" fillId="0" borderId="3" xfId="0" applyFont="1" applyBorder="1" applyAlignment="1">
      <alignment vertical="top" wrapText="1"/>
    </xf>
    <xf numFmtId="0" fontId="35" fillId="0" borderId="1" xfId="36" applyFont="1" applyBorder="1" applyAlignment="1">
      <alignment horizontal="center" vertical="top" wrapText="1"/>
    </xf>
    <xf numFmtId="189" fontId="42" fillId="0" borderId="1" xfId="57" applyNumberFormat="1" applyFont="1" applyFill="1" applyBorder="1" applyAlignment="1">
      <alignment vertical="top"/>
    </xf>
    <xf numFmtId="189" fontId="42" fillId="0" borderId="1" xfId="57" applyNumberFormat="1" applyFont="1" applyFill="1" applyBorder="1" applyAlignment="1">
      <alignment horizontal="center" vertical="center"/>
    </xf>
    <xf numFmtId="188" fontId="42" fillId="0" borderId="2" xfId="57" applyFont="1" applyFill="1" applyBorder="1" applyAlignment="1">
      <alignment vertical="top"/>
    </xf>
    <xf numFmtId="188" fontId="42" fillId="0" borderId="2" xfId="57" applyFont="1" applyFill="1" applyBorder="1"/>
    <xf numFmtId="0" fontId="42" fillId="0" borderId="2" xfId="0" applyFont="1" applyBorder="1" applyAlignment="1">
      <alignment horizontal="center"/>
    </xf>
    <xf numFmtId="189" fontId="42" fillId="6" borderId="1" xfId="57" applyNumberFormat="1" applyFont="1" applyFill="1" applyBorder="1" applyAlignment="1">
      <alignment horizontal="center" vertical="center"/>
    </xf>
    <xf numFmtId="0" fontId="45" fillId="0" borderId="3" xfId="0" applyFont="1" applyBorder="1" applyAlignment="1">
      <alignment horizontal="center" vertical="top"/>
    </xf>
    <xf numFmtId="0" fontId="45" fillId="0" borderId="1" xfId="0" applyFont="1" applyBorder="1" applyAlignment="1">
      <alignment horizontal="center" vertical="top"/>
    </xf>
    <xf numFmtId="188" fontId="45" fillId="0" borderId="1" xfId="57" applyFont="1" applyFill="1" applyBorder="1"/>
    <xf numFmtId="0" fontId="42" fillId="0" borderId="1" xfId="0" applyFont="1" applyBorder="1" applyAlignment="1">
      <alignment horizontal="left" vertical="center"/>
    </xf>
    <xf numFmtId="187" fontId="73" fillId="0" borderId="1" xfId="32" applyNumberFormat="1" applyFont="1" applyFill="1" applyBorder="1" applyAlignment="1">
      <alignment horizontal="left" vertical="top" wrapText="1"/>
    </xf>
    <xf numFmtId="187" fontId="84" fillId="0" borderId="1" xfId="32" applyNumberFormat="1" applyFont="1" applyFill="1" applyBorder="1" applyAlignment="1">
      <alignment horizontal="center" vertical="top" wrapText="1"/>
    </xf>
    <xf numFmtId="187" fontId="10" fillId="0" borderId="1" xfId="32" applyNumberFormat="1" applyFont="1" applyFill="1" applyBorder="1" applyAlignment="1">
      <alignment horizontal="left" vertical="top" wrapText="1"/>
    </xf>
    <xf numFmtId="0" fontId="45" fillId="0" borderId="2" xfId="0" applyFont="1" applyBorder="1" applyAlignment="1">
      <alignment horizontal="center" vertical="top"/>
    </xf>
    <xf numFmtId="188" fontId="45" fillId="0" borderId="2" xfId="57" applyFont="1" applyFill="1" applyBorder="1"/>
    <xf numFmtId="187" fontId="10" fillId="0" borderId="1" xfId="32" applyNumberFormat="1" applyFont="1" applyFill="1" applyBorder="1" applyAlignment="1">
      <alignment horizontal="center" vertical="center" wrapText="1"/>
    </xf>
    <xf numFmtId="187" fontId="10" fillId="0" borderId="1" xfId="32" applyNumberFormat="1" applyFont="1" applyFill="1" applyBorder="1" applyAlignment="1">
      <alignment vertical="center" wrapText="1"/>
    </xf>
    <xf numFmtId="0" fontId="83" fillId="0" borderId="1" xfId="0" applyFont="1" applyBorder="1" applyAlignment="1">
      <alignment vertical="center" wrapText="1"/>
    </xf>
    <xf numFmtId="187" fontId="11" fillId="0" borderId="1" xfId="32" applyNumberFormat="1" applyFont="1" applyFill="1" applyBorder="1" applyAlignment="1">
      <alignment horizontal="center" vertical="center" wrapText="1"/>
    </xf>
    <xf numFmtId="0" fontId="11" fillId="0" borderId="1" xfId="32" applyNumberFormat="1" applyFont="1" applyFill="1" applyBorder="1" applyAlignment="1">
      <alignment horizontal="center" vertical="center" wrapText="1"/>
    </xf>
    <xf numFmtId="187" fontId="11" fillId="0" borderId="1" xfId="32" applyNumberFormat="1" applyFont="1" applyFill="1" applyBorder="1" applyAlignment="1">
      <alignment horizontal="right" vertical="center" wrapText="1"/>
    </xf>
    <xf numFmtId="0" fontId="16" fillId="0" borderId="1" xfId="0" applyFont="1" applyBorder="1" applyAlignment="1">
      <alignment vertical="center" wrapText="1"/>
    </xf>
    <xf numFmtId="188" fontId="42" fillId="0" borderId="1" xfId="57" applyFont="1" applyFill="1" applyBorder="1" applyAlignment="1">
      <alignment vertical="center"/>
    </xf>
    <xf numFmtId="188" fontId="11" fillId="0" borderId="1" xfId="32" applyFont="1" applyFill="1" applyBorder="1" applyAlignment="1">
      <alignment horizontal="center" vertical="center" wrapText="1"/>
    </xf>
    <xf numFmtId="0" fontId="42" fillId="0" borderId="8" xfId="0" applyFont="1" applyBorder="1" applyAlignment="1">
      <alignment wrapText="1"/>
    </xf>
    <xf numFmtId="0" fontId="13" fillId="0" borderId="1" xfId="32" applyNumberFormat="1" applyFont="1" applyFill="1" applyBorder="1" applyAlignment="1">
      <alignment horizontal="left" vertical="top" wrapText="1"/>
    </xf>
    <xf numFmtId="187" fontId="85" fillId="0" borderId="1" xfId="32" applyNumberFormat="1" applyFont="1" applyFill="1" applyBorder="1" applyAlignment="1">
      <alignment horizontal="center" vertical="top" wrapText="1"/>
    </xf>
    <xf numFmtId="187" fontId="10" fillId="7" borderId="1" xfId="32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wrapText="1"/>
    </xf>
    <xf numFmtId="0" fontId="16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center"/>
    </xf>
    <xf numFmtId="188" fontId="11" fillId="0" borderId="1" xfId="32" applyFont="1" applyFill="1" applyBorder="1" applyAlignment="1">
      <alignment horizontal="center" vertical="top" wrapText="1"/>
    </xf>
    <xf numFmtId="188" fontId="10" fillId="0" borderId="1" xfId="32" applyFont="1" applyFill="1" applyBorder="1" applyAlignment="1">
      <alignment vertical="center" wrapText="1"/>
    </xf>
    <xf numFmtId="188" fontId="10" fillId="0" borderId="1" xfId="32" applyFont="1" applyFill="1" applyBorder="1" applyAlignment="1">
      <alignment horizontal="left" vertical="top" wrapText="1"/>
    </xf>
    <xf numFmtId="0" fontId="42" fillId="0" borderId="16" xfId="0" applyFont="1" applyBorder="1"/>
    <xf numFmtId="188" fontId="45" fillId="0" borderId="7" xfId="57" applyFont="1" applyFill="1" applyBorder="1"/>
    <xf numFmtId="0" fontId="45" fillId="0" borderId="7" xfId="0" applyFont="1" applyBorder="1" applyAlignment="1">
      <alignment horizontal="center" vertical="top"/>
    </xf>
    <xf numFmtId="0" fontId="42" fillId="0" borderId="3" xfId="0" applyFont="1" applyBorder="1" applyAlignment="1">
      <alignment horizontal="center"/>
    </xf>
    <xf numFmtId="0" fontId="42" fillId="0" borderId="7" xfId="0" applyFont="1" applyBorder="1" applyAlignment="1">
      <alignment horizontal="center"/>
    </xf>
    <xf numFmtId="10" fontId="0" fillId="0" borderId="0" xfId="0" applyNumberFormat="1"/>
    <xf numFmtId="188" fontId="0" fillId="0" borderId="0" xfId="0" applyNumberFormat="1"/>
    <xf numFmtId="187" fontId="0" fillId="0" borderId="0" xfId="32" quotePrefix="1" applyNumberFormat="1" applyFont="1" applyAlignment="1">
      <alignment horizontal="center" vertical="center"/>
    </xf>
    <xf numFmtId="188" fontId="0" fillId="0" borderId="0" xfId="32" applyFont="1" applyAlignment="1"/>
    <xf numFmtId="188" fontId="70" fillId="0" borderId="0" xfId="32" applyFont="1" applyBorder="1" applyAlignment="1">
      <alignment horizontal="center" vertical="center"/>
    </xf>
    <xf numFmtId="0" fontId="69" fillId="26" borderId="13" xfId="32" applyNumberFormat="1" applyFont="1" applyFill="1" applyBorder="1" applyAlignment="1">
      <alignment horizontal="center"/>
    </xf>
    <xf numFmtId="0" fontId="69" fillId="26" borderId="14" xfId="32" applyNumberFormat="1" applyFont="1" applyFill="1" applyBorder="1" applyAlignment="1">
      <alignment horizontal="center"/>
    </xf>
    <xf numFmtId="0" fontId="69" fillId="22" borderId="13" xfId="32" applyNumberFormat="1" applyFont="1" applyFill="1" applyBorder="1" applyAlignment="1">
      <alignment horizontal="center"/>
    </xf>
    <xf numFmtId="0" fontId="69" fillId="23" borderId="12" xfId="32" applyNumberFormat="1" applyFont="1" applyFill="1" applyBorder="1" applyAlignment="1">
      <alignment horizontal="center"/>
    </xf>
    <xf numFmtId="0" fontId="69" fillId="23" borderId="14" xfId="32" applyNumberFormat="1" applyFont="1" applyFill="1" applyBorder="1" applyAlignment="1">
      <alignment horizontal="center"/>
    </xf>
    <xf numFmtId="0" fontId="69" fillId="24" borderId="13" xfId="32" applyNumberFormat="1" applyFont="1" applyFill="1" applyBorder="1" applyAlignment="1">
      <alignment horizontal="center"/>
    </xf>
    <xf numFmtId="0" fontId="69" fillId="25" borderId="12" xfId="32" applyNumberFormat="1" applyFont="1" applyFill="1" applyBorder="1" applyAlignment="1">
      <alignment horizontal="center"/>
    </xf>
    <xf numFmtId="0" fontId="69" fillId="25" borderId="14" xfId="32" applyNumberFormat="1" applyFont="1" applyFill="1" applyBorder="1" applyAlignment="1">
      <alignment horizontal="center"/>
    </xf>
    <xf numFmtId="0" fontId="76" fillId="0" borderId="16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/>
    </xf>
    <xf numFmtId="0" fontId="47" fillId="5" borderId="44" xfId="0" applyFont="1" applyFill="1" applyBorder="1" applyAlignment="1">
      <alignment horizontal="center" vertical="center"/>
    </xf>
    <xf numFmtId="0" fontId="47" fillId="5" borderId="45" xfId="0" applyFont="1" applyFill="1" applyBorder="1" applyAlignment="1">
      <alignment horizontal="center" vertical="center"/>
    </xf>
    <xf numFmtId="0" fontId="47" fillId="28" borderId="44" xfId="0" applyFont="1" applyFill="1" applyBorder="1" applyAlignment="1">
      <alignment horizontal="center" vertical="center"/>
    </xf>
    <xf numFmtId="0" fontId="47" fillId="28" borderId="45" xfId="0" applyFont="1" applyFill="1" applyBorder="1" applyAlignment="1">
      <alignment horizontal="center" vertical="center"/>
    </xf>
    <xf numFmtId="0" fontId="47" fillId="5" borderId="33" xfId="0" applyFont="1" applyFill="1" applyBorder="1" applyAlignment="1">
      <alignment horizontal="center" vertical="center"/>
    </xf>
    <xf numFmtId="0" fontId="47" fillId="5" borderId="34" xfId="0" applyFont="1" applyFill="1" applyBorder="1" applyAlignment="1">
      <alignment horizontal="center" vertical="center"/>
    </xf>
    <xf numFmtId="0" fontId="77" fillId="0" borderId="16" xfId="0" applyFont="1" applyBorder="1" applyAlignment="1">
      <alignment horizontal="center" wrapText="1"/>
    </xf>
    <xf numFmtId="0" fontId="77" fillId="0" borderId="16" xfId="0" applyFont="1" applyBorder="1" applyAlignment="1">
      <alignment horizontal="center"/>
    </xf>
    <xf numFmtId="0" fontId="66" fillId="5" borderId="48" xfId="0" applyFont="1" applyFill="1" applyBorder="1" applyAlignment="1">
      <alignment horizontal="center" vertical="center"/>
    </xf>
    <xf numFmtId="0" fontId="66" fillId="5" borderId="49" xfId="0" applyFont="1" applyFill="1" applyBorder="1" applyAlignment="1">
      <alignment horizontal="center" vertical="center"/>
    </xf>
    <xf numFmtId="0" fontId="66" fillId="5" borderId="44" xfId="0" applyFont="1" applyFill="1" applyBorder="1" applyAlignment="1">
      <alignment horizontal="center" vertical="center"/>
    </xf>
    <xf numFmtId="0" fontId="66" fillId="5" borderId="45" xfId="0" applyFont="1" applyFill="1" applyBorder="1" applyAlignment="1">
      <alignment horizontal="center" vertical="center"/>
    </xf>
    <xf numFmtId="0" fontId="66" fillId="28" borderId="44" xfId="0" applyFont="1" applyFill="1" applyBorder="1" applyAlignment="1">
      <alignment horizontal="center" vertical="center"/>
    </xf>
    <xf numFmtId="0" fontId="66" fillId="28" borderId="45" xfId="0" applyFont="1" applyFill="1" applyBorder="1" applyAlignment="1">
      <alignment horizontal="center" vertical="center"/>
    </xf>
    <xf numFmtId="0" fontId="66" fillId="5" borderId="2" xfId="0" applyFont="1" applyFill="1" applyBorder="1" applyAlignment="1">
      <alignment horizontal="center" vertical="center"/>
    </xf>
    <xf numFmtId="0" fontId="66" fillId="5" borderId="7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top" wrapText="1"/>
    </xf>
    <xf numFmtId="0" fontId="16" fillId="0" borderId="0" xfId="0" applyFont="1" applyAlignment="1">
      <alignment horizontal="left"/>
    </xf>
    <xf numFmtId="0" fontId="13" fillId="0" borderId="0" xfId="0" applyFont="1" applyAlignment="1">
      <alignment horizontal="left" vertical="top" wrapText="1" indent="1"/>
    </xf>
    <xf numFmtId="0" fontId="9" fillId="15" borderId="10" xfId="0" applyFont="1" applyFill="1" applyBorder="1" applyAlignment="1">
      <alignment horizontal="center" vertical="top" wrapText="1"/>
    </xf>
    <xf numFmtId="0" fontId="9" fillId="15" borderId="9" xfId="0" applyFont="1" applyFill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18" fillId="0" borderId="16" xfId="0" applyFont="1" applyBorder="1" applyAlignment="1">
      <alignment horizontal="right" vertical="top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0" xfId="36" applyFont="1" applyBorder="1" applyAlignment="1">
      <alignment horizontal="center" vertical="top"/>
    </xf>
    <xf numFmtId="0" fontId="9" fillId="0" borderId="11" xfId="36" applyFont="1" applyBorder="1" applyAlignment="1">
      <alignment horizontal="center" vertical="top"/>
    </xf>
    <xf numFmtId="0" fontId="9" fillId="0" borderId="9" xfId="36" applyFont="1" applyBorder="1" applyAlignment="1">
      <alignment horizontal="center" vertical="top"/>
    </xf>
    <xf numFmtId="0" fontId="9" fillId="13" borderId="10" xfId="0" applyFont="1" applyFill="1" applyBorder="1" applyAlignment="1">
      <alignment horizontal="center" vertical="top" wrapText="1"/>
    </xf>
    <xf numFmtId="0" fontId="9" fillId="13" borderId="9" xfId="0" applyFont="1" applyFill="1" applyBorder="1" applyAlignment="1">
      <alignment horizontal="center" vertical="top" wrapText="1"/>
    </xf>
    <xf numFmtId="0" fontId="9" fillId="14" borderId="10" xfId="0" applyFont="1" applyFill="1" applyBorder="1" applyAlignment="1">
      <alignment horizontal="center" vertical="top" wrapText="1"/>
    </xf>
    <xf numFmtId="0" fontId="9" fillId="14" borderId="11" xfId="0" applyFont="1" applyFill="1" applyBorder="1" applyAlignment="1">
      <alignment horizontal="center" vertical="top" wrapText="1"/>
    </xf>
    <xf numFmtId="0" fontId="9" fillId="14" borderId="9" xfId="0" applyFont="1" applyFill="1" applyBorder="1" applyAlignment="1">
      <alignment horizontal="center" vertical="top" wrapText="1"/>
    </xf>
    <xf numFmtId="0" fontId="9" fillId="0" borderId="2" xfId="36" applyFont="1" applyBorder="1" applyAlignment="1">
      <alignment horizontal="center" vertical="center"/>
    </xf>
    <xf numFmtId="0" fontId="9" fillId="0" borderId="7" xfId="36" applyFont="1" applyBorder="1" applyAlignment="1">
      <alignment horizontal="center" vertical="center"/>
    </xf>
    <xf numFmtId="0" fontId="9" fillId="17" borderId="2" xfId="36" applyFont="1" applyFill="1" applyBorder="1" applyAlignment="1">
      <alignment horizontal="center" vertical="center" wrapText="1"/>
    </xf>
    <xf numFmtId="0" fontId="9" fillId="17" borderId="7" xfId="36" applyFont="1" applyFill="1" applyBorder="1" applyAlignment="1">
      <alignment horizontal="center" vertical="center" wrapText="1"/>
    </xf>
    <xf numFmtId="0" fontId="9" fillId="10" borderId="10" xfId="0" applyFont="1" applyFill="1" applyBorder="1" applyAlignment="1">
      <alignment horizontal="center" vertical="top" wrapText="1"/>
    </xf>
    <xf numFmtId="0" fontId="9" fillId="10" borderId="9" xfId="0" applyFont="1" applyFill="1" applyBorder="1" applyAlignment="1">
      <alignment horizontal="center" vertical="top" wrapText="1"/>
    </xf>
    <xf numFmtId="0" fontId="9" fillId="7" borderId="10" xfId="0" applyFont="1" applyFill="1" applyBorder="1" applyAlignment="1">
      <alignment horizontal="center" vertical="top" wrapText="1"/>
    </xf>
    <xf numFmtId="0" fontId="9" fillId="7" borderId="9" xfId="0" applyFont="1" applyFill="1" applyBorder="1" applyAlignment="1">
      <alignment horizontal="center" vertical="top" wrapText="1"/>
    </xf>
    <xf numFmtId="0" fontId="9" fillId="16" borderId="10" xfId="0" applyFont="1" applyFill="1" applyBorder="1" applyAlignment="1">
      <alignment horizontal="center" vertical="center" wrapText="1"/>
    </xf>
    <xf numFmtId="0" fontId="9" fillId="16" borderId="9" xfId="0" applyFont="1" applyFill="1" applyBorder="1" applyAlignment="1">
      <alignment horizontal="center" vertical="center" wrapText="1"/>
    </xf>
    <xf numFmtId="0" fontId="23" fillId="0" borderId="12" xfId="36" applyFont="1" applyBorder="1" applyAlignment="1">
      <alignment horizontal="center" vertical="center" wrapText="1"/>
    </xf>
    <xf numFmtId="0" fontId="23" fillId="0" borderId="13" xfId="36" applyFont="1" applyBorder="1" applyAlignment="1">
      <alignment horizontal="center" vertical="center" wrapText="1"/>
    </xf>
    <xf numFmtId="0" fontId="23" fillId="0" borderId="14" xfId="36" applyFont="1" applyBorder="1" applyAlignment="1">
      <alignment horizontal="center" vertical="center" wrapText="1"/>
    </xf>
    <xf numFmtId="0" fontId="23" fillId="0" borderId="15" xfId="36" applyFont="1" applyBorder="1" applyAlignment="1">
      <alignment horizontal="center" vertical="center" wrapText="1"/>
    </xf>
    <xf numFmtId="0" fontId="23" fillId="0" borderId="16" xfId="36" applyFont="1" applyBorder="1" applyAlignment="1">
      <alignment horizontal="center" vertical="center" wrapText="1"/>
    </xf>
    <xf numFmtId="0" fontId="23" fillId="0" borderId="17" xfId="36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0" fontId="9" fillId="8" borderId="10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0" borderId="2" xfId="36" applyFont="1" applyBorder="1" applyAlignment="1">
      <alignment horizontal="center" vertical="center" wrapText="1"/>
    </xf>
    <xf numFmtId="0" fontId="9" fillId="0" borderId="7" xfId="36" applyFont="1" applyBorder="1" applyAlignment="1">
      <alignment horizontal="center" vertical="center" wrapText="1"/>
    </xf>
    <xf numFmtId="188" fontId="9" fillId="0" borderId="2" xfId="32" applyFont="1" applyFill="1" applyBorder="1" applyAlignment="1">
      <alignment horizontal="center" vertical="center" wrapText="1"/>
    </xf>
    <xf numFmtId="188" fontId="9" fillId="0" borderId="3" xfId="32" applyFont="1" applyFill="1" applyBorder="1" applyAlignment="1">
      <alignment horizontal="center" vertical="center" wrapText="1"/>
    </xf>
    <xf numFmtId="188" fontId="9" fillId="0" borderId="7" xfId="32" applyFont="1" applyFill="1" applyBorder="1" applyAlignment="1">
      <alignment horizontal="center" vertical="center" wrapText="1"/>
    </xf>
    <xf numFmtId="189" fontId="13" fillId="0" borderId="0" xfId="0" applyNumberFormat="1" applyFont="1" applyAlignment="1">
      <alignment horizontal="left" vertical="top" wrapText="1" indent="1"/>
    </xf>
    <xf numFmtId="0" fontId="16" fillId="0" borderId="0" xfId="0" applyFont="1" applyAlignment="1">
      <alignment horizontal="left" vertical="top" wrapText="1"/>
    </xf>
    <xf numFmtId="189" fontId="16" fillId="0" borderId="0" xfId="0" applyNumberFormat="1" applyFont="1" applyAlignment="1">
      <alignment horizontal="left" vertical="top" wrapText="1"/>
    </xf>
    <xf numFmtId="189" fontId="16" fillId="0" borderId="0" xfId="0" applyNumberFormat="1" applyFont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3" fontId="9" fillId="0" borderId="2" xfId="36" applyNumberFormat="1" applyFont="1" applyBorder="1" applyAlignment="1">
      <alignment horizontal="center" vertical="center" wrapText="1" shrinkToFit="1"/>
    </xf>
    <xf numFmtId="3" fontId="9" fillId="0" borderId="7" xfId="36" applyNumberFormat="1" applyFont="1" applyBorder="1" applyAlignment="1">
      <alignment horizontal="center" vertical="center" wrapText="1" shrinkToFit="1"/>
    </xf>
    <xf numFmtId="0" fontId="9" fillId="10" borderId="10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5" borderId="10" xfId="0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center" vertical="center" wrapText="1"/>
    </xf>
    <xf numFmtId="3" fontId="9" fillId="0" borderId="10" xfId="36" applyNumberFormat="1" applyFont="1" applyBorder="1" applyAlignment="1">
      <alignment horizontal="center" vertical="center" shrinkToFit="1"/>
    </xf>
    <xf numFmtId="3" fontId="9" fillId="0" borderId="11" xfId="36" applyNumberFormat="1" applyFont="1" applyBorder="1" applyAlignment="1">
      <alignment horizontal="center" vertical="center" shrinkToFit="1"/>
    </xf>
    <xf numFmtId="3" fontId="9" fillId="0" borderId="9" xfId="36" applyNumberFormat="1" applyFont="1" applyBorder="1" applyAlignment="1">
      <alignment horizontal="center" vertical="center" shrinkToFit="1"/>
    </xf>
    <xf numFmtId="0" fontId="9" fillId="13" borderId="10" xfId="0" applyFont="1" applyFill="1" applyBorder="1" applyAlignment="1">
      <alignment horizontal="center" vertical="center" wrapText="1"/>
    </xf>
    <xf numFmtId="0" fontId="9" fillId="13" borderId="9" xfId="0" applyFont="1" applyFill="1" applyBorder="1" applyAlignment="1">
      <alignment horizontal="center" vertical="center" wrapText="1"/>
    </xf>
    <xf numFmtId="0" fontId="9" fillId="14" borderId="10" xfId="0" applyFont="1" applyFill="1" applyBorder="1" applyAlignment="1">
      <alignment horizontal="center" vertical="center" wrapText="1"/>
    </xf>
    <xf numFmtId="0" fontId="9" fillId="14" borderId="11" xfId="0" applyFont="1" applyFill="1" applyBorder="1" applyAlignment="1">
      <alignment horizontal="center" vertical="center" wrapText="1"/>
    </xf>
    <xf numFmtId="0" fontId="9" fillId="14" borderId="9" xfId="0" applyFont="1" applyFill="1" applyBorder="1" applyAlignment="1">
      <alignment horizontal="center" vertical="center" wrapText="1"/>
    </xf>
    <xf numFmtId="3" fontId="9" fillId="0" borderId="10" xfId="36" applyNumberFormat="1" applyFont="1" applyBorder="1" applyAlignment="1">
      <alignment horizontal="center" vertical="center"/>
    </xf>
    <xf numFmtId="3" fontId="9" fillId="0" borderId="11" xfId="36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top"/>
    </xf>
    <xf numFmtId="189" fontId="16" fillId="0" borderId="0" xfId="0" applyNumberFormat="1" applyFont="1" applyAlignment="1">
      <alignment horizontal="left" vertical="top"/>
    </xf>
    <xf numFmtId="0" fontId="45" fillId="0" borderId="2" xfId="0" applyFont="1" applyBorder="1" applyAlignment="1">
      <alignment horizontal="left" vertical="top" wrapText="1"/>
    </xf>
    <xf numFmtId="0" fontId="45" fillId="0" borderId="3" xfId="0" applyFont="1" applyBorder="1" applyAlignment="1">
      <alignment horizontal="left" vertical="top" wrapText="1"/>
    </xf>
    <xf numFmtId="0" fontId="45" fillId="0" borderId="7" xfId="0" applyFont="1" applyBorder="1" applyAlignment="1">
      <alignment horizontal="left" vertical="top" wrapText="1"/>
    </xf>
    <xf numFmtId="0" fontId="9" fillId="8" borderId="10" xfId="0" applyFont="1" applyFill="1" applyBorder="1" applyAlignment="1">
      <alignment horizontal="center" vertical="top" wrapText="1"/>
    </xf>
    <xf numFmtId="0" fontId="9" fillId="8" borderId="9" xfId="0" applyFont="1" applyFill="1" applyBorder="1" applyAlignment="1">
      <alignment horizontal="center" vertical="top" wrapText="1"/>
    </xf>
    <xf numFmtId="4" fontId="9" fillId="0" borderId="2" xfId="0" applyNumberFormat="1" applyFont="1" applyBorder="1" applyAlignment="1">
      <alignment horizontal="center" vertical="center" shrinkToFit="1"/>
    </xf>
    <xf numFmtId="4" fontId="9" fillId="0" borderId="3" xfId="0" applyNumberFormat="1" applyFont="1" applyBorder="1" applyAlignment="1">
      <alignment horizontal="center" vertical="center" shrinkToFit="1"/>
    </xf>
    <xf numFmtId="4" fontId="9" fillId="0" borderId="7" xfId="0" applyNumberFormat="1" applyFont="1" applyBorder="1" applyAlignment="1">
      <alignment horizontal="center" vertical="center" shrinkToFit="1"/>
    </xf>
    <xf numFmtId="0" fontId="13" fillId="0" borderId="0" xfId="0" applyFont="1" applyAlignment="1">
      <alignment horizontal="left" vertical="top" wrapText="1"/>
    </xf>
    <xf numFmtId="189" fontId="13" fillId="0" borderId="0" xfId="0" applyNumberFormat="1" applyFont="1" applyAlignment="1">
      <alignment horizontal="left" vertical="top" wrapText="1"/>
    </xf>
    <xf numFmtId="0" fontId="11" fillId="0" borderId="2" xfId="32" applyNumberFormat="1" applyFont="1" applyFill="1" applyBorder="1" applyAlignment="1">
      <alignment horizontal="left" vertical="top" wrapText="1"/>
    </xf>
    <xf numFmtId="0" fontId="11" fillId="0" borderId="3" xfId="32" applyNumberFormat="1" applyFont="1" applyFill="1" applyBorder="1" applyAlignment="1">
      <alignment horizontal="left" vertical="top" wrapText="1"/>
    </xf>
    <xf numFmtId="0" fontId="11" fillId="0" borderId="7" xfId="32" applyNumberFormat="1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top" wrapText="1" indent="1"/>
    </xf>
    <xf numFmtId="189" fontId="16" fillId="0" borderId="0" xfId="0" applyNumberFormat="1" applyFont="1" applyAlignment="1">
      <alignment horizontal="left" vertical="top" wrapText="1" indent="1"/>
    </xf>
    <xf numFmtId="0" fontId="16" fillId="7" borderId="1" xfId="0" applyFont="1" applyFill="1" applyBorder="1" applyAlignment="1">
      <alignment horizontal="center" vertical="top" wrapText="1"/>
    </xf>
    <xf numFmtId="0" fontId="9" fillId="0" borderId="12" xfId="36" applyFont="1" applyBorder="1" applyAlignment="1">
      <alignment horizontal="center" vertical="center" wrapText="1"/>
    </xf>
    <xf numFmtId="0" fontId="9" fillId="0" borderId="13" xfId="36" applyFont="1" applyBorder="1" applyAlignment="1">
      <alignment horizontal="center" vertical="center" wrapText="1"/>
    </xf>
    <xf numFmtId="0" fontId="9" fillId="0" borderId="14" xfId="36" applyFont="1" applyBorder="1" applyAlignment="1">
      <alignment horizontal="center" vertical="center" wrapText="1"/>
    </xf>
    <xf numFmtId="0" fontId="9" fillId="0" borderId="15" xfId="36" applyFont="1" applyBorder="1" applyAlignment="1">
      <alignment horizontal="center" vertical="center" wrapText="1"/>
    </xf>
    <xf numFmtId="0" fontId="9" fillId="0" borderId="16" xfId="36" applyFont="1" applyBorder="1" applyAlignment="1">
      <alignment horizontal="center" vertical="center" wrapText="1"/>
    </xf>
    <xf numFmtId="0" fontId="9" fillId="0" borderId="17" xfId="36" applyFont="1" applyBorder="1" applyAlignment="1">
      <alignment horizontal="center" vertical="center" wrapText="1"/>
    </xf>
    <xf numFmtId="0" fontId="9" fillId="0" borderId="2" xfId="36" applyFont="1" applyBorder="1" applyAlignment="1">
      <alignment horizontal="center" vertical="top" wrapText="1"/>
    </xf>
    <xf numFmtId="0" fontId="9" fillId="0" borderId="3" xfId="36" applyFont="1" applyBorder="1" applyAlignment="1">
      <alignment horizontal="center" vertical="top" wrapText="1"/>
    </xf>
    <xf numFmtId="0" fontId="9" fillId="0" borderId="7" xfId="36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9" fillId="0" borderId="16" xfId="0" applyFont="1" applyBorder="1" applyAlignment="1">
      <alignment horizontal="right" vertical="top"/>
    </xf>
    <xf numFmtId="0" fontId="42" fillId="0" borderId="0" xfId="0" applyFont="1" applyAlignment="1">
      <alignment horizontal="left"/>
    </xf>
    <xf numFmtId="189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 vertical="top" wrapText="1" indent="1"/>
    </xf>
    <xf numFmtId="189" fontId="42" fillId="0" borderId="0" xfId="0" applyNumberFormat="1" applyFont="1" applyAlignment="1">
      <alignment horizontal="left" vertical="top" wrapText="1" indent="1"/>
    </xf>
    <xf numFmtId="0" fontId="47" fillId="15" borderId="10" xfId="0" applyFont="1" applyFill="1" applyBorder="1" applyAlignment="1">
      <alignment horizontal="center" vertical="top" wrapText="1"/>
    </xf>
    <xf numFmtId="0" fontId="47" fillId="15" borderId="9" xfId="0" applyFont="1" applyFill="1" applyBorder="1" applyAlignment="1">
      <alignment horizontal="center" vertical="top" wrapText="1"/>
    </xf>
    <xf numFmtId="0" fontId="47" fillId="7" borderId="10" xfId="0" applyFont="1" applyFill="1" applyBorder="1" applyAlignment="1">
      <alignment horizontal="center" vertical="top" wrapText="1"/>
    </xf>
    <xf numFmtId="0" fontId="47" fillId="7" borderId="9" xfId="0" applyFont="1" applyFill="1" applyBorder="1" applyAlignment="1">
      <alignment horizontal="center" vertical="top" wrapText="1"/>
    </xf>
    <xf numFmtId="188" fontId="47" fillId="7" borderId="1" xfId="32" applyFont="1" applyFill="1" applyBorder="1" applyAlignment="1">
      <alignment horizontal="center" vertical="top" wrapText="1"/>
    </xf>
    <xf numFmtId="0" fontId="47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189" fontId="42" fillId="0" borderId="0" xfId="0" applyNumberFormat="1" applyFont="1" applyAlignment="1">
      <alignment horizontal="left" vertical="top" wrapText="1"/>
    </xf>
    <xf numFmtId="0" fontId="47" fillId="0" borderId="12" xfId="36" applyFont="1" applyBorder="1" applyAlignment="1">
      <alignment horizontal="center" vertical="center" wrapText="1"/>
    </xf>
    <xf numFmtId="0" fontId="47" fillId="0" borderId="13" xfId="36" applyFont="1" applyBorder="1" applyAlignment="1">
      <alignment horizontal="center" vertical="center" wrapText="1"/>
    </xf>
    <xf numFmtId="0" fontId="47" fillId="0" borderId="14" xfId="36" applyFont="1" applyBorder="1" applyAlignment="1">
      <alignment horizontal="center" vertical="center" wrapText="1"/>
    </xf>
    <xf numFmtId="0" fontId="47" fillId="0" borderId="15" xfId="36" applyFont="1" applyBorder="1" applyAlignment="1">
      <alignment horizontal="center" vertical="center" wrapText="1"/>
    </xf>
    <xf numFmtId="0" fontId="47" fillId="0" borderId="16" xfId="36" applyFont="1" applyBorder="1" applyAlignment="1">
      <alignment horizontal="center" vertical="center" wrapText="1"/>
    </xf>
    <xf numFmtId="0" fontId="47" fillId="0" borderId="17" xfId="36" applyFont="1" applyBorder="1" applyAlignment="1">
      <alignment horizontal="center" vertical="center" wrapText="1"/>
    </xf>
    <xf numFmtId="0" fontId="47" fillId="8" borderId="10" xfId="0" applyFont="1" applyFill="1" applyBorder="1" applyAlignment="1">
      <alignment horizontal="center" vertical="center"/>
    </xf>
    <xf numFmtId="0" fontId="47" fillId="8" borderId="9" xfId="0" applyFont="1" applyFill="1" applyBorder="1" applyAlignment="1">
      <alignment horizontal="center" vertical="center"/>
    </xf>
    <xf numFmtId="49" fontId="42" fillId="0" borderId="18" xfId="0" applyNumberFormat="1" applyFont="1" applyBorder="1" applyAlignment="1">
      <alignment horizontal="center" vertical="top" wrapText="1"/>
    </xf>
    <xf numFmtId="0" fontId="47" fillId="0" borderId="10" xfId="36" applyFont="1" applyBorder="1" applyAlignment="1">
      <alignment horizontal="center" vertical="top"/>
    </xf>
    <xf numFmtId="0" fontId="47" fillId="0" borderId="11" xfId="36" applyFont="1" applyBorder="1" applyAlignment="1">
      <alignment horizontal="center" vertical="top"/>
    </xf>
    <xf numFmtId="0" fontId="47" fillId="0" borderId="2" xfId="36" applyFont="1" applyBorder="1" applyAlignment="1">
      <alignment horizontal="center" vertical="center" wrapText="1"/>
    </xf>
    <xf numFmtId="0" fontId="47" fillId="0" borderId="7" xfId="36" applyFont="1" applyBorder="1" applyAlignment="1">
      <alignment horizontal="center" vertical="center" wrapText="1"/>
    </xf>
    <xf numFmtId="0" fontId="47" fillId="10" borderId="10" xfId="0" applyFont="1" applyFill="1" applyBorder="1" applyAlignment="1">
      <alignment horizontal="center" vertical="top" wrapText="1"/>
    </xf>
    <xf numFmtId="0" fontId="47" fillId="10" borderId="9" xfId="0" applyFont="1" applyFill="1" applyBorder="1" applyAlignment="1">
      <alignment horizontal="center" vertical="top" wrapText="1"/>
    </xf>
    <xf numFmtId="0" fontId="47" fillId="14" borderId="10" xfId="0" applyFont="1" applyFill="1" applyBorder="1" applyAlignment="1">
      <alignment horizontal="center" vertical="top" wrapText="1"/>
    </xf>
    <xf numFmtId="0" fontId="47" fillId="14" borderId="11" xfId="0" applyFont="1" applyFill="1" applyBorder="1" applyAlignment="1">
      <alignment horizontal="center" vertical="top" wrapText="1"/>
    </xf>
    <xf numFmtId="0" fontId="47" fillId="14" borderId="9" xfId="0" applyFont="1" applyFill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 wrapText="1"/>
    </xf>
    <xf numFmtId="0" fontId="47" fillId="0" borderId="3" xfId="0" applyFont="1" applyBorder="1" applyAlignment="1">
      <alignment horizontal="center" vertical="top" wrapText="1"/>
    </xf>
    <xf numFmtId="0" fontId="47" fillId="0" borderId="7" xfId="0" applyFont="1" applyBorder="1" applyAlignment="1">
      <alignment horizontal="center" vertical="top" wrapText="1"/>
    </xf>
    <xf numFmtId="0" fontId="47" fillId="0" borderId="16" xfId="0" applyFont="1" applyBorder="1" applyAlignment="1">
      <alignment horizontal="right" vertical="top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9" xfId="36" applyFont="1" applyBorder="1" applyAlignment="1">
      <alignment horizontal="center" vertical="top"/>
    </xf>
    <xf numFmtId="0" fontId="47" fillId="13" borderId="10" xfId="0" applyFont="1" applyFill="1" applyBorder="1" applyAlignment="1">
      <alignment horizontal="center" vertical="top" wrapText="1"/>
    </xf>
    <xf numFmtId="0" fontId="47" fillId="13" borderId="9" xfId="0" applyFont="1" applyFill="1" applyBorder="1" applyAlignment="1">
      <alignment horizontal="center" vertical="top" wrapText="1"/>
    </xf>
    <xf numFmtId="0" fontId="9" fillId="6" borderId="10" xfId="0" applyFont="1" applyFill="1" applyBorder="1" applyAlignment="1">
      <alignment horizontal="center" vertical="top" wrapText="1"/>
    </xf>
    <xf numFmtId="0" fontId="9" fillId="6" borderId="9" xfId="0" applyFont="1" applyFill="1" applyBorder="1" applyAlignment="1">
      <alignment horizontal="center" vertical="top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</cellXfs>
  <cellStyles count="58">
    <cellStyle name="0,0_x000d__x000a_NA_x000d__x000a_" xfId="1" xr:uid="{00000000-0005-0000-0000-000000000000}"/>
    <cellStyle name="Comma 10 2" xfId="2" xr:uid="{00000000-0005-0000-0000-000001000000}"/>
    <cellStyle name="Comma 2" xfId="3" xr:uid="{00000000-0005-0000-0000-000002000000}"/>
    <cellStyle name="Comma 2 2" xfId="4" xr:uid="{00000000-0005-0000-0000-000003000000}"/>
    <cellStyle name="Comma 3" xfId="5" xr:uid="{00000000-0005-0000-0000-000004000000}"/>
    <cellStyle name="Comma 3 2" xfId="6" xr:uid="{00000000-0005-0000-0000-000005000000}"/>
    <cellStyle name="Comma 4" xfId="7" xr:uid="{00000000-0005-0000-0000-000006000000}"/>
    <cellStyle name="Comma 5" xfId="8" xr:uid="{00000000-0005-0000-0000-000007000000}"/>
    <cellStyle name="Comma 6" xfId="9" xr:uid="{00000000-0005-0000-0000-000008000000}"/>
    <cellStyle name="Comma 7 2" xfId="10" xr:uid="{00000000-0005-0000-0000-000009000000}"/>
    <cellStyle name="Comma 7 2 2" xfId="11" xr:uid="{00000000-0005-0000-0000-00000A000000}"/>
    <cellStyle name="Comma 7 2 3" xfId="51" xr:uid="{F4E535C0-78FB-4557-A75B-3873C8111D81}"/>
    <cellStyle name="Comma 7 2 4" xfId="53" xr:uid="{A072A50B-A2FC-424B-B21B-9D6065249EDA}"/>
    <cellStyle name="Comma 7 2 5" xfId="56" xr:uid="{6F801B6B-40C3-4503-A0F9-747AEDF68ADD}"/>
    <cellStyle name="Normal 2" xfId="12" xr:uid="{00000000-0005-0000-0000-00000B000000}"/>
    <cellStyle name="Normal 2 2" xfId="13" xr:uid="{00000000-0005-0000-0000-00000C000000}"/>
    <cellStyle name="Normal 3" xfId="14" xr:uid="{00000000-0005-0000-0000-00000D000000}"/>
    <cellStyle name="Normal 4" xfId="15" xr:uid="{00000000-0005-0000-0000-00000E000000}"/>
    <cellStyle name="Normal 5" xfId="16" xr:uid="{00000000-0005-0000-0000-00000F000000}"/>
    <cellStyle name="Normal_Ahuja" xfId="17" xr:uid="{00000000-0005-0000-0000-000010000000}"/>
    <cellStyle name="Normal_AMX" xfId="18" xr:uid="{00000000-0005-0000-0000-000011000000}"/>
    <cellStyle name="Normal_BOQ แยกชั้น 2 2 2" xfId="19" xr:uid="{00000000-0005-0000-0000-000012000000}"/>
    <cellStyle name="Normal_BOQ แยกชั้น_สำเนาของ BOQศูนย์ภาษาและคอมพิวเตอร์ มภร.สุรินทร์ EE 2 2" xfId="20" xr:uid="{00000000-0005-0000-0000-000013000000}"/>
    <cellStyle name="เครื่องหมายจุลภาค 10" xfId="21" xr:uid="{00000000-0005-0000-0000-000014000000}"/>
    <cellStyle name="เครื่องหมายจุลภาค 10 2" xfId="22" xr:uid="{00000000-0005-0000-0000-000015000000}"/>
    <cellStyle name="เครื่องหมายจุลภาค 2" xfId="23" xr:uid="{00000000-0005-0000-0000-000016000000}"/>
    <cellStyle name="เครื่องหมายจุลภาค 2 2" xfId="24" xr:uid="{00000000-0005-0000-0000-000017000000}"/>
    <cellStyle name="เครื่องหมายจุลภาค 2 3" xfId="25" xr:uid="{00000000-0005-0000-0000-000018000000}"/>
    <cellStyle name="เครื่องหมายจุลภาค 2 4" xfId="26" xr:uid="{00000000-0005-0000-0000-000019000000}"/>
    <cellStyle name="เครื่องหมายจุลภาค 3" xfId="27" xr:uid="{00000000-0005-0000-0000-00001A000000}"/>
    <cellStyle name="เครื่องหมายจุลภาค 3 2" xfId="28" xr:uid="{00000000-0005-0000-0000-00001B000000}"/>
    <cellStyle name="เครื่องหมายจุลภาค 3 3" xfId="29" xr:uid="{00000000-0005-0000-0000-00001C000000}"/>
    <cellStyle name="เครื่องหมายจุลภาค 3 3 2" xfId="30" xr:uid="{00000000-0005-0000-0000-00001D000000}"/>
    <cellStyle name="เครื่องหมายจุลภาค 4" xfId="31" xr:uid="{00000000-0005-0000-0000-00001E000000}"/>
    <cellStyle name="เครื่องหมายจุลภาค 4 2" xfId="55" xr:uid="{5420BAFE-BD6C-4EE5-AF0E-C604DA9AA90B}"/>
    <cellStyle name="จุลภาค" xfId="32" builtinId="3"/>
    <cellStyle name="จุลภาค 2" xfId="33" xr:uid="{00000000-0005-0000-0000-000020000000}"/>
    <cellStyle name="จุลภาค 2 2" xfId="50" xr:uid="{BAC942F6-E899-4A4E-A7EC-E0FE0B1C255D}"/>
    <cellStyle name="จุลภาค 2 3" xfId="52" xr:uid="{6E40EA1C-E2E6-4616-8B44-8DF2002BF4B0}"/>
    <cellStyle name="จุลภาค 2 4" xfId="54" xr:uid="{A639B5D3-5C09-43F5-9723-35D5552CEB8F}"/>
    <cellStyle name="จุลภาค 2 5" xfId="57" xr:uid="{A55FEFAF-538E-4614-AE4B-87205EE11352}"/>
    <cellStyle name="ปกติ" xfId="0" builtinId="0"/>
    <cellStyle name="ปกติ 10" xfId="34" xr:uid="{00000000-0005-0000-0000-000022000000}"/>
    <cellStyle name="ปกติ 11" xfId="35" xr:uid="{00000000-0005-0000-0000-000023000000}"/>
    <cellStyle name="ปกติ 2" xfId="36" xr:uid="{00000000-0005-0000-0000-000024000000}"/>
    <cellStyle name="ปกติ 2 2" xfId="37" xr:uid="{00000000-0005-0000-0000-000025000000}"/>
    <cellStyle name="ปกติ 2 3" xfId="38" xr:uid="{00000000-0005-0000-0000-000026000000}"/>
    <cellStyle name="ปกติ 2 4" xfId="39" xr:uid="{00000000-0005-0000-0000-000027000000}"/>
    <cellStyle name="ปกติ 3" xfId="40" xr:uid="{00000000-0005-0000-0000-000028000000}"/>
    <cellStyle name="ปกติ 3 2" xfId="41" xr:uid="{00000000-0005-0000-0000-000029000000}"/>
    <cellStyle name="ปกติ 3 3" xfId="42" xr:uid="{00000000-0005-0000-0000-00002A000000}"/>
    <cellStyle name="ปกติ 4" xfId="43" xr:uid="{00000000-0005-0000-0000-00002B000000}"/>
    <cellStyle name="ปกติ 4 2" xfId="44" xr:uid="{00000000-0005-0000-0000-00002C000000}"/>
    <cellStyle name="ปกติ 5" xfId="45" xr:uid="{00000000-0005-0000-0000-00002D000000}"/>
    <cellStyle name="ปกติ 6" xfId="46" xr:uid="{00000000-0005-0000-0000-00002E000000}"/>
    <cellStyle name="ปกติ 7" xfId="47" xr:uid="{00000000-0005-0000-0000-00002F000000}"/>
    <cellStyle name="ปกติ 8" xfId="48" xr:uid="{00000000-0005-0000-0000-000030000000}"/>
    <cellStyle name="ปกติ 9" xfId="49" xr:uid="{00000000-0005-0000-0000-000031000000}"/>
  </cellStyles>
  <dxfs count="39">
    <dxf>
      <numFmt numFmtId="188" formatCode="_-* #,##0.00_-;\-* #,##0.00_-;_-* &quot;-&quot;??_-;_-@_-"/>
    </dxf>
    <dxf>
      <numFmt numFmtId="0" formatCode="General"/>
    </dxf>
    <dxf>
      <numFmt numFmtId="189" formatCode="_-* #,##0_-;\-* #,##0_-;_-* &quot;-&quot;??_-;_-@_-"/>
    </dxf>
    <dxf>
      <numFmt numFmtId="189" formatCode="_-* #,##0_-;\-* #,##0_-;_-* &quot;-&quot;??_-;_-@_-"/>
    </dxf>
    <dxf>
      <numFmt numFmtId="189" formatCode="_-* #,##0_-;\-* #,##0_-;_-* &quot;-&quot;??_-;_-@_-"/>
    </dxf>
    <dxf>
      <numFmt numFmtId="189" formatCode="_-* #,##0_-;\-* #,##0_-;_-* &quot;-&quot;??_-;_-@_-"/>
    </dxf>
    <dxf>
      <numFmt numFmtId="189" formatCode="_-* #,##0_-;\-* #,##0_-;_-* &quot;-&quot;??_-;_-@_-"/>
    </dxf>
    <dxf>
      <alignment horizontal="center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numFmt numFmtId="189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font>
        <sz val="18"/>
      </font>
    </dxf>
    <dxf>
      <alignment horizontal="center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[ครุภัณฑ์ 66-70 2.xlsx]Sheet4!PivotTable2</c:name>
    <c:fmtId val="0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5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5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5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5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024979480688873"/>
          <c:y val="6.6588657507306942E-2"/>
          <c:w val="0.77174105101513035"/>
          <c:h val="0.899766192334830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Sheet4!$A$1</c:f>
              <c:strCache>
                <c:ptCount val="1"/>
                <c:pt idx="0">
                  <c:v>ผลรวม ของ 67 -2 วงเงิน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Sheet4!$A$2</c:f>
              <c:strCache>
                <c:ptCount val="1"/>
                <c:pt idx="0">
                  <c:v>ผลรวม</c:v>
                </c:pt>
              </c:strCache>
            </c:strRef>
          </c:cat>
          <c:val>
            <c:numRef>
              <c:f>Sheet4!$A$2</c:f>
              <c:numCache>
                <c:formatCode>_-* #,##0_-;\-* #,##0_-;_-* "-"??_-;_-@_-</c:formatCode>
                <c:ptCount val="1"/>
                <c:pt idx="0">
                  <c:v>396224900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E-3708-4EE3-95B3-F4764FACC84A}"/>
            </c:ext>
          </c:extLst>
        </c:ser>
        <c:ser>
          <c:idx val="1"/>
          <c:order val="1"/>
          <c:tx>
            <c:strRef>
              <c:f>Sheet4!$B$1</c:f>
              <c:strCache>
                <c:ptCount val="1"/>
                <c:pt idx="0">
                  <c:v>ผลรวม ของ 68-2 วงเงิน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Sheet4!$A$2</c:f>
              <c:strCache>
                <c:ptCount val="1"/>
                <c:pt idx="0">
                  <c:v>ผลรวม</c:v>
                </c:pt>
              </c:strCache>
            </c:strRef>
          </c:cat>
          <c:val>
            <c:numRef>
              <c:f>Sheet4!$B$2</c:f>
              <c:numCache>
                <c:formatCode>_-* #,##0_-;\-* #,##0_-;_-* "-"??_-;_-@_-</c:formatCode>
                <c:ptCount val="1"/>
                <c:pt idx="0">
                  <c:v>139144300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F-3708-4EE3-95B3-F4764FACC84A}"/>
            </c:ext>
          </c:extLst>
        </c:ser>
        <c:ser>
          <c:idx val="2"/>
          <c:order val="2"/>
          <c:tx>
            <c:strRef>
              <c:f>Sheet4!$C$1</c:f>
              <c:strCache>
                <c:ptCount val="1"/>
                <c:pt idx="0">
                  <c:v>ผลรวม ของ 69-2 วงเงิน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Sheet4!$A$2</c:f>
              <c:strCache>
                <c:ptCount val="1"/>
                <c:pt idx="0">
                  <c:v>ผลรวม</c:v>
                </c:pt>
              </c:strCache>
            </c:strRef>
          </c:cat>
          <c:val>
            <c:numRef>
              <c:f>Sheet4!$C$2</c:f>
              <c:numCache>
                <c:formatCode>_-* #,##0_-;\-* #,##0_-;_-* "-"??_-;_-@_-</c:formatCode>
                <c:ptCount val="1"/>
                <c:pt idx="0">
                  <c:v>124245800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10-3708-4EE3-95B3-F4764FACC84A}"/>
            </c:ext>
          </c:extLst>
        </c:ser>
        <c:ser>
          <c:idx val="3"/>
          <c:order val="3"/>
          <c:tx>
            <c:strRef>
              <c:f>Sheet4!$D$1</c:f>
              <c:strCache>
                <c:ptCount val="1"/>
                <c:pt idx="0">
                  <c:v>ผลรวม ของ 70-2 วงเงิน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Sheet4!$A$2</c:f>
              <c:strCache>
                <c:ptCount val="1"/>
                <c:pt idx="0">
                  <c:v>ผลรวม</c:v>
                </c:pt>
              </c:strCache>
            </c:strRef>
          </c:cat>
          <c:val>
            <c:numRef>
              <c:f>Sheet4!$D$2</c:f>
              <c:numCache>
                <c:formatCode>_-* #,##0_-;\-* #,##0_-;_-* "-"??_-;_-@_-</c:formatCode>
                <c:ptCount val="1"/>
                <c:pt idx="0">
                  <c:v>52313900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12-3708-4EE3-95B3-F4764FACC8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22982032"/>
        <c:axId val="622987608"/>
        <c:axId val="0"/>
      </c:bar3DChart>
      <c:valAx>
        <c:axId val="62298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22982032"/>
        <c:crosses val="autoZero"/>
        <c:crossBetween val="between"/>
      </c:valAx>
      <c:catAx>
        <c:axId val="62298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22987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[ครุภัณฑ์ 66-70 2.xlsx]Sheet4!PivotTable3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Sheet4!$B$14</c:f>
              <c:strCache>
                <c:ptCount val="1"/>
                <c:pt idx="0">
                  <c:v>ผลรวม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Sheet4!$A$15:$A$28</c:f>
              <c:strCache>
                <c:ptCount val="13"/>
                <c:pt idx="0">
                  <c:v>สถาบันภาษา</c:v>
                </c:pt>
                <c:pt idx="1">
                  <c:v>สำนักศิลปะและวัฒนธรรม</c:v>
                </c:pt>
                <c:pt idx="2">
                  <c:v>สำนักส่งเสริมวิชาการและงานทะเบียน </c:v>
                </c:pt>
                <c:pt idx="3">
                  <c:v>สถาบันวิจัยไม้กลายเป็นหินฯ </c:v>
                </c:pt>
                <c:pt idx="4">
                  <c:v>คณะวิทยาการจัดการ</c:v>
                </c:pt>
                <c:pt idx="5">
                  <c:v>คณะมนุษยศาสตร์และสังคมศาสตร์ </c:v>
                </c:pt>
                <c:pt idx="6">
                  <c:v>คณะสาธารณสุขศาสตร์</c:v>
                </c:pt>
                <c:pt idx="7">
                  <c:v>สำนักคอมพิวเตอร์</c:v>
                </c:pt>
                <c:pt idx="8">
                  <c:v>คณะเทคโนโลยีอุตสาหกรรม</c:v>
                </c:pt>
                <c:pt idx="9">
                  <c:v>คณะพยาบาลศาสตร์ </c:v>
                </c:pt>
                <c:pt idx="10">
                  <c:v>สำนักวิทยบริการฯ</c:v>
                </c:pt>
                <c:pt idx="11">
                  <c:v>คณะครุศาสตร์ </c:v>
                </c:pt>
                <c:pt idx="12">
                  <c:v>คณะวิทยาศาสตร์และเทคโนโลยี </c:v>
                </c:pt>
              </c:strCache>
            </c:strRef>
          </c:cat>
          <c:val>
            <c:numRef>
              <c:f>Sheet4!$B$15:$B$28</c:f>
              <c:numCache>
                <c:formatCode>General</c:formatCode>
                <c:ptCount val="13"/>
                <c:pt idx="0">
                  <c:v>400700</c:v>
                </c:pt>
                <c:pt idx="1">
                  <c:v>2535600</c:v>
                </c:pt>
                <c:pt idx="2">
                  <c:v>3231700</c:v>
                </c:pt>
                <c:pt idx="3">
                  <c:v>4308100</c:v>
                </c:pt>
                <c:pt idx="4">
                  <c:v>5405600</c:v>
                </c:pt>
                <c:pt idx="5">
                  <c:v>6982300</c:v>
                </c:pt>
                <c:pt idx="6">
                  <c:v>15305600</c:v>
                </c:pt>
                <c:pt idx="7">
                  <c:v>34312000</c:v>
                </c:pt>
                <c:pt idx="8">
                  <c:v>54483700</c:v>
                </c:pt>
                <c:pt idx="9">
                  <c:v>58188700</c:v>
                </c:pt>
                <c:pt idx="10">
                  <c:v>71126500</c:v>
                </c:pt>
                <c:pt idx="11">
                  <c:v>90756900</c:v>
                </c:pt>
                <c:pt idx="12">
                  <c:v>364916500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78EC-4A31-A73B-F8FF5D5D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gapDepth val="128"/>
        <c:shape val="box"/>
        <c:axId val="661194096"/>
        <c:axId val="661185568"/>
        <c:axId val="0"/>
      </c:bar3DChart>
      <c:catAx>
        <c:axId val="661194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61185568"/>
        <c:crosses val="autoZero"/>
        <c:auto val="1"/>
        <c:lblAlgn val="ctr"/>
        <c:lblOffset val="100"/>
        <c:noMultiLvlLbl val="0"/>
      </c:catAx>
      <c:valAx>
        <c:axId val="661185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6119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th-TH" sz="18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uLnTx/>
                <a:uFillTx/>
                <a:latin typeface="Calibri" panose="020F0502020204030204"/>
                <a:cs typeface="Tahoma" panose="020B0604030504040204" pitchFamily="34" charset="0"/>
              </a:rPr>
              <a:t>ชื่อแผนภูมิ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94D-4161-B4A1-0155DF4519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94D-4161-B4A1-0155DF4519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94D-4161-B4A1-0155DF4519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94D-4161-B4A1-0155DF45192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94D-4161-B4A1-0155DF4519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94D-4161-B4A1-0155DF4519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94D-4161-B4A1-0155DF45192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94D-4161-B4A1-0155DF45192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94D-4161-B4A1-0155DF45192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94D-4161-B4A1-0155DF45192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94D-4161-B4A1-0155DF45192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94D-4161-B4A1-0155DF45192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94D-4161-B4A1-0155DF451923}"/>
              </c:ext>
            </c:extLst>
          </c:dPt>
          <c:dLbls>
            <c:numFmt formatCode="0.00%" sourceLinked="0"/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Sheet1!$D$20:$D$32</c:f>
              <c:strCache>
                <c:ptCount val="13"/>
                <c:pt idx="0">
                  <c:v> คณะครุศาสตร์  </c:v>
                </c:pt>
                <c:pt idx="1">
                  <c:v> คณะเทคโนโลยีอุตสาหกรรม </c:v>
                </c:pt>
                <c:pt idx="2">
                  <c:v> คณะพยาบาลศาสตร์  </c:v>
                </c:pt>
                <c:pt idx="3">
                  <c:v> คณะมนุษยศาสตร์และสังคมศาสตร์  </c:v>
                </c:pt>
                <c:pt idx="4">
                  <c:v> คณะวิทยาการจัดการ </c:v>
                </c:pt>
                <c:pt idx="5">
                  <c:v> คณะวิทยาศาสตร์และเทคโนโลยี  </c:v>
                </c:pt>
                <c:pt idx="6">
                  <c:v> คณะสาธารณสุขศาสตร์ </c:v>
                </c:pt>
                <c:pt idx="7">
                  <c:v> สถาบันภาษา </c:v>
                </c:pt>
                <c:pt idx="8">
                  <c:v> สถาบันวิจัยไม้กลายเป็นหินฯ  </c:v>
                </c:pt>
                <c:pt idx="9">
                  <c:v> สำนักคอมพิวเตอร์ </c:v>
                </c:pt>
                <c:pt idx="10">
                  <c:v> สำนักวิทยบริการฯ </c:v>
                </c:pt>
                <c:pt idx="11">
                  <c:v> สำนักศิลปะและวัฒนธรรม </c:v>
                </c:pt>
                <c:pt idx="12">
                  <c:v> สำนักส่งเสริมวิชาการและงานทะเบียน  </c:v>
                </c:pt>
              </c:strCache>
            </c:strRef>
          </c:cat>
          <c:val>
            <c:numRef>
              <c:f>Sheet1!$E$20:$E$32</c:f>
              <c:numCache>
                <c:formatCode>0.00%</c:formatCode>
                <c:ptCount val="13"/>
                <c:pt idx="0">
                  <c:v>0.12747580988038693</c:v>
                </c:pt>
                <c:pt idx="1">
                  <c:v>7.6527005470438461E-2</c:v>
                </c:pt>
                <c:pt idx="2">
                  <c:v>8.1730994099477511E-2</c:v>
                </c:pt>
                <c:pt idx="3">
                  <c:v>9.8072361145855082E-3</c:v>
                </c:pt>
                <c:pt idx="4">
                  <c:v>7.5926264326945901E-3</c:v>
                </c:pt>
                <c:pt idx="5">
                  <c:v>0.51255636074189637</c:v>
                </c:pt>
                <c:pt idx="6">
                  <c:v>2.1498021149964908E-2</c:v>
                </c:pt>
                <c:pt idx="7">
                  <c:v>5.6281733971820362E-4</c:v>
                </c:pt>
                <c:pt idx="8">
                  <c:v>6.0510940385325512E-3</c:v>
                </c:pt>
                <c:pt idx="9">
                  <c:v>4.8194131670603955E-2</c:v>
                </c:pt>
                <c:pt idx="10">
                  <c:v>9.9903238116962348E-2</c:v>
                </c:pt>
                <c:pt idx="11">
                  <c:v>3.5614665500111734E-3</c:v>
                </c:pt>
                <c:pt idx="12">
                  <c:v>4.5391983947275236E-3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0-434F-8CFD-72EBF9B2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287113</xdr:colOff>
      <xdr:row>4</xdr:row>
      <xdr:rowOff>34016</xdr:rowOff>
    </xdr:from>
    <xdr:to>
      <xdr:col>11</xdr:col>
      <xdr:colOff>258536</xdr:colOff>
      <xdr:row>23</xdr:row>
      <xdr:rowOff>54429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8BB917E8-AE8A-42A0-D099-701D23766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721179</xdr:colOff>
      <xdr:row>24</xdr:row>
      <xdr:rowOff>125185</xdr:rowOff>
    </xdr:from>
    <xdr:to>
      <xdr:col>10</xdr:col>
      <xdr:colOff>530678</xdr:colOff>
      <xdr:row>51</xdr:row>
      <xdr:rowOff>122464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88D8E4AA-4397-060E-EE23-781D373F51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165099</xdr:colOff>
      <xdr:row>6</xdr:row>
      <xdr:rowOff>152398</xdr:rowOff>
    </xdr:from>
    <xdr:to>
      <xdr:col>12</xdr:col>
      <xdr:colOff>111125</xdr:colOff>
      <xdr:row>52</xdr:row>
      <xdr:rowOff>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DF3E574D-D648-9281-7899-348A1A2D23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" name="Text Box 6943">
          <a:extLst>
            <a:ext uri="{FF2B5EF4-FFF2-40B4-BE49-F238E27FC236}">
              <a16:creationId xmlns:a16="http://schemas.microsoft.com/office/drawing/2014/main" id="{8585D2A0-F717-476B-8DF2-F41DFA8E4E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" name="Text Box 6943">
          <a:extLst>
            <a:ext uri="{FF2B5EF4-FFF2-40B4-BE49-F238E27FC236}">
              <a16:creationId xmlns:a16="http://schemas.microsoft.com/office/drawing/2014/main" id="{05C05699-3F21-47B9-8A33-8171203DD2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" name="Text Box 6943">
          <a:extLst>
            <a:ext uri="{FF2B5EF4-FFF2-40B4-BE49-F238E27FC236}">
              <a16:creationId xmlns:a16="http://schemas.microsoft.com/office/drawing/2014/main" id="{32B65CAB-8B74-4251-9919-285CAD3364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" name="Text Box 6943">
          <a:extLst>
            <a:ext uri="{FF2B5EF4-FFF2-40B4-BE49-F238E27FC236}">
              <a16:creationId xmlns:a16="http://schemas.microsoft.com/office/drawing/2014/main" id="{347A3378-9645-4DD5-ABD3-8912CBF2FD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" name="Text Box 6943">
          <a:extLst>
            <a:ext uri="{FF2B5EF4-FFF2-40B4-BE49-F238E27FC236}">
              <a16:creationId xmlns:a16="http://schemas.microsoft.com/office/drawing/2014/main" id="{226F4F28-95B0-4A3B-885D-8BB854CAEB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" name="Text Box 6943">
          <a:extLst>
            <a:ext uri="{FF2B5EF4-FFF2-40B4-BE49-F238E27FC236}">
              <a16:creationId xmlns:a16="http://schemas.microsoft.com/office/drawing/2014/main" id="{1F4F4B9E-8BFA-482E-9AA3-59CE046005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" name="Text Box 6943">
          <a:extLst>
            <a:ext uri="{FF2B5EF4-FFF2-40B4-BE49-F238E27FC236}">
              <a16:creationId xmlns:a16="http://schemas.microsoft.com/office/drawing/2014/main" id="{E2B96FBC-ECA2-49C9-A04E-6DC84AE883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" name="Text Box 6943">
          <a:extLst>
            <a:ext uri="{FF2B5EF4-FFF2-40B4-BE49-F238E27FC236}">
              <a16:creationId xmlns:a16="http://schemas.microsoft.com/office/drawing/2014/main" id="{5727A5E0-F0F3-4D15-9AF2-E29B531F03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" name="Text Box 6943">
          <a:extLst>
            <a:ext uri="{FF2B5EF4-FFF2-40B4-BE49-F238E27FC236}">
              <a16:creationId xmlns:a16="http://schemas.microsoft.com/office/drawing/2014/main" id="{17991710-88C2-4227-9AE1-FF00E955AF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" name="Text Box 6943">
          <a:extLst>
            <a:ext uri="{FF2B5EF4-FFF2-40B4-BE49-F238E27FC236}">
              <a16:creationId xmlns:a16="http://schemas.microsoft.com/office/drawing/2014/main" id="{B1E02559-4836-4FF7-A099-699DD3F750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" name="Text Box 6943">
          <a:extLst>
            <a:ext uri="{FF2B5EF4-FFF2-40B4-BE49-F238E27FC236}">
              <a16:creationId xmlns:a16="http://schemas.microsoft.com/office/drawing/2014/main" id="{C0C9255A-AE42-4967-A6AD-D61210D3DC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" name="Text Box 6943">
          <a:extLst>
            <a:ext uri="{FF2B5EF4-FFF2-40B4-BE49-F238E27FC236}">
              <a16:creationId xmlns:a16="http://schemas.microsoft.com/office/drawing/2014/main" id="{BAD4742A-A0AE-474F-984C-00E17AF0C1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" name="Text Box 6943">
          <a:extLst>
            <a:ext uri="{FF2B5EF4-FFF2-40B4-BE49-F238E27FC236}">
              <a16:creationId xmlns:a16="http://schemas.microsoft.com/office/drawing/2014/main" id="{FC97D593-B18E-4994-8760-78D0D4356A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" name="Text Box 6943">
          <a:extLst>
            <a:ext uri="{FF2B5EF4-FFF2-40B4-BE49-F238E27FC236}">
              <a16:creationId xmlns:a16="http://schemas.microsoft.com/office/drawing/2014/main" id="{C69B182A-8F43-4BC1-81AD-2B62C6EB31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" name="Text Box 6943">
          <a:extLst>
            <a:ext uri="{FF2B5EF4-FFF2-40B4-BE49-F238E27FC236}">
              <a16:creationId xmlns:a16="http://schemas.microsoft.com/office/drawing/2014/main" id="{F97BEA3F-BDA7-47E4-A78A-B441DE5F42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" name="Text Box 6943">
          <a:extLst>
            <a:ext uri="{FF2B5EF4-FFF2-40B4-BE49-F238E27FC236}">
              <a16:creationId xmlns:a16="http://schemas.microsoft.com/office/drawing/2014/main" id="{5F435DEC-4249-4EC2-AE0B-A1B8190361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" name="Text Box 6943">
          <a:extLst>
            <a:ext uri="{FF2B5EF4-FFF2-40B4-BE49-F238E27FC236}">
              <a16:creationId xmlns:a16="http://schemas.microsoft.com/office/drawing/2014/main" id="{F642BCE2-95BC-4EE3-8896-BC70355715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" name="Text Box 6943">
          <a:extLst>
            <a:ext uri="{FF2B5EF4-FFF2-40B4-BE49-F238E27FC236}">
              <a16:creationId xmlns:a16="http://schemas.microsoft.com/office/drawing/2014/main" id="{756413FF-3D39-46ED-BCAD-A410B25205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" name="Text Box 6943">
          <a:extLst>
            <a:ext uri="{FF2B5EF4-FFF2-40B4-BE49-F238E27FC236}">
              <a16:creationId xmlns:a16="http://schemas.microsoft.com/office/drawing/2014/main" id="{F4767E67-3B2F-4AAA-8870-C2ECCFE466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" name="Text Box 6943">
          <a:extLst>
            <a:ext uri="{FF2B5EF4-FFF2-40B4-BE49-F238E27FC236}">
              <a16:creationId xmlns:a16="http://schemas.microsoft.com/office/drawing/2014/main" id="{AF53F7FB-36DA-4AFA-96C8-6952F16B2B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" name="Text Box 6943">
          <a:extLst>
            <a:ext uri="{FF2B5EF4-FFF2-40B4-BE49-F238E27FC236}">
              <a16:creationId xmlns:a16="http://schemas.microsoft.com/office/drawing/2014/main" id="{5A49888B-6C38-408F-B42A-841427BE9F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" name="Text Box 6943">
          <a:extLst>
            <a:ext uri="{FF2B5EF4-FFF2-40B4-BE49-F238E27FC236}">
              <a16:creationId xmlns:a16="http://schemas.microsoft.com/office/drawing/2014/main" id="{AF3C607F-2475-479B-B2FA-1516865632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" name="Text Box 6943">
          <a:extLst>
            <a:ext uri="{FF2B5EF4-FFF2-40B4-BE49-F238E27FC236}">
              <a16:creationId xmlns:a16="http://schemas.microsoft.com/office/drawing/2014/main" id="{1E27093D-7EE2-459C-97C5-3A028B2E24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" name="Text Box 6943">
          <a:extLst>
            <a:ext uri="{FF2B5EF4-FFF2-40B4-BE49-F238E27FC236}">
              <a16:creationId xmlns:a16="http://schemas.microsoft.com/office/drawing/2014/main" id="{140574B2-ED10-4EAE-96E4-9E03C9163D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" name="Text Box 6943">
          <a:extLst>
            <a:ext uri="{FF2B5EF4-FFF2-40B4-BE49-F238E27FC236}">
              <a16:creationId xmlns:a16="http://schemas.microsoft.com/office/drawing/2014/main" id="{F1DE60A9-17AD-4001-9DA7-A08BA04900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" name="Text Box 6943">
          <a:extLst>
            <a:ext uri="{FF2B5EF4-FFF2-40B4-BE49-F238E27FC236}">
              <a16:creationId xmlns:a16="http://schemas.microsoft.com/office/drawing/2014/main" id="{982AB6D2-EA9B-4230-AB85-CA2699DE4B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" name="Text Box 6943">
          <a:extLst>
            <a:ext uri="{FF2B5EF4-FFF2-40B4-BE49-F238E27FC236}">
              <a16:creationId xmlns:a16="http://schemas.microsoft.com/office/drawing/2014/main" id="{CDE55C71-5B36-4BAF-9202-423FC43561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" name="Text Box 6943">
          <a:extLst>
            <a:ext uri="{FF2B5EF4-FFF2-40B4-BE49-F238E27FC236}">
              <a16:creationId xmlns:a16="http://schemas.microsoft.com/office/drawing/2014/main" id="{7960D9E5-905D-4246-851B-1202285DBA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" name="Text Box 6943">
          <a:extLst>
            <a:ext uri="{FF2B5EF4-FFF2-40B4-BE49-F238E27FC236}">
              <a16:creationId xmlns:a16="http://schemas.microsoft.com/office/drawing/2014/main" id="{0E7C5A8F-A471-4A1D-95D1-47041E8D11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" name="Text Box 6943">
          <a:extLst>
            <a:ext uri="{FF2B5EF4-FFF2-40B4-BE49-F238E27FC236}">
              <a16:creationId xmlns:a16="http://schemas.microsoft.com/office/drawing/2014/main" id="{A760FDE5-F887-4828-A9B5-EC11E55CA9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" name="Text Box 6943">
          <a:extLst>
            <a:ext uri="{FF2B5EF4-FFF2-40B4-BE49-F238E27FC236}">
              <a16:creationId xmlns:a16="http://schemas.microsoft.com/office/drawing/2014/main" id="{3C1C3243-1224-401E-A67C-9BD9FF49A7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" name="Text Box 6943">
          <a:extLst>
            <a:ext uri="{FF2B5EF4-FFF2-40B4-BE49-F238E27FC236}">
              <a16:creationId xmlns:a16="http://schemas.microsoft.com/office/drawing/2014/main" id="{49CF300A-2600-4362-90AC-5194191E48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" name="Text Box 6943">
          <a:extLst>
            <a:ext uri="{FF2B5EF4-FFF2-40B4-BE49-F238E27FC236}">
              <a16:creationId xmlns:a16="http://schemas.microsoft.com/office/drawing/2014/main" id="{82C43615-4CE4-4EB5-8242-48E61BE172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" name="Text Box 6943">
          <a:extLst>
            <a:ext uri="{FF2B5EF4-FFF2-40B4-BE49-F238E27FC236}">
              <a16:creationId xmlns:a16="http://schemas.microsoft.com/office/drawing/2014/main" id="{CF6F1EDF-89A7-44E6-BF13-B801838E55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" name="Text Box 6943">
          <a:extLst>
            <a:ext uri="{FF2B5EF4-FFF2-40B4-BE49-F238E27FC236}">
              <a16:creationId xmlns:a16="http://schemas.microsoft.com/office/drawing/2014/main" id="{CC57495D-62A5-4737-87D5-3952FF0D85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" name="Text Box 6943">
          <a:extLst>
            <a:ext uri="{FF2B5EF4-FFF2-40B4-BE49-F238E27FC236}">
              <a16:creationId xmlns:a16="http://schemas.microsoft.com/office/drawing/2014/main" id="{23A3AD7E-6DCE-4EA4-8B03-07DAFF59DF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" name="Text Box 6943">
          <a:extLst>
            <a:ext uri="{FF2B5EF4-FFF2-40B4-BE49-F238E27FC236}">
              <a16:creationId xmlns:a16="http://schemas.microsoft.com/office/drawing/2014/main" id="{A6720A27-912D-461B-B980-0051D8DE25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" name="Text Box 6943">
          <a:extLst>
            <a:ext uri="{FF2B5EF4-FFF2-40B4-BE49-F238E27FC236}">
              <a16:creationId xmlns:a16="http://schemas.microsoft.com/office/drawing/2014/main" id="{E72462A3-4C3C-4871-9FE3-A610D33D26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" name="Text Box 6943">
          <a:extLst>
            <a:ext uri="{FF2B5EF4-FFF2-40B4-BE49-F238E27FC236}">
              <a16:creationId xmlns:a16="http://schemas.microsoft.com/office/drawing/2014/main" id="{85852F20-00C8-4DB5-81C4-B2CDDFD338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" name="Text Box 6943">
          <a:extLst>
            <a:ext uri="{FF2B5EF4-FFF2-40B4-BE49-F238E27FC236}">
              <a16:creationId xmlns:a16="http://schemas.microsoft.com/office/drawing/2014/main" id="{8C0F204D-955C-43F6-9E75-6B959412EC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" name="Text Box 6943">
          <a:extLst>
            <a:ext uri="{FF2B5EF4-FFF2-40B4-BE49-F238E27FC236}">
              <a16:creationId xmlns:a16="http://schemas.microsoft.com/office/drawing/2014/main" id="{5DDD50AB-CDF3-4CDA-9438-0E272004C0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" name="Text Box 6943">
          <a:extLst>
            <a:ext uri="{FF2B5EF4-FFF2-40B4-BE49-F238E27FC236}">
              <a16:creationId xmlns:a16="http://schemas.microsoft.com/office/drawing/2014/main" id="{D73A86D3-0A77-440D-B3DF-BE8B26B785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" name="Text Box 6943">
          <a:extLst>
            <a:ext uri="{FF2B5EF4-FFF2-40B4-BE49-F238E27FC236}">
              <a16:creationId xmlns:a16="http://schemas.microsoft.com/office/drawing/2014/main" id="{47D43164-5F01-4C51-B471-AF4A5142D7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" name="Text Box 6943">
          <a:extLst>
            <a:ext uri="{FF2B5EF4-FFF2-40B4-BE49-F238E27FC236}">
              <a16:creationId xmlns:a16="http://schemas.microsoft.com/office/drawing/2014/main" id="{EF37D008-6EFD-4A70-9747-A4EC10A8F7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" name="Text Box 6943">
          <a:extLst>
            <a:ext uri="{FF2B5EF4-FFF2-40B4-BE49-F238E27FC236}">
              <a16:creationId xmlns:a16="http://schemas.microsoft.com/office/drawing/2014/main" id="{7BC5947A-359F-4EEE-BC1D-877D7C8A99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" name="Text Box 6943">
          <a:extLst>
            <a:ext uri="{FF2B5EF4-FFF2-40B4-BE49-F238E27FC236}">
              <a16:creationId xmlns:a16="http://schemas.microsoft.com/office/drawing/2014/main" id="{81D2AFE7-72E5-4362-B5B5-9FA9BB32D4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" name="Text Box 6943">
          <a:extLst>
            <a:ext uri="{FF2B5EF4-FFF2-40B4-BE49-F238E27FC236}">
              <a16:creationId xmlns:a16="http://schemas.microsoft.com/office/drawing/2014/main" id="{4F898E8C-B5BA-4B6B-B2B9-EF7478A099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" name="Text Box 6943">
          <a:extLst>
            <a:ext uri="{FF2B5EF4-FFF2-40B4-BE49-F238E27FC236}">
              <a16:creationId xmlns:a16="http://schemas.microsoft.com/office/drawing/2014/main" id="{9F847D91-9CD8-487E-81A7-EF714B2237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" name="Text Box 6943">
          <a:extLst>
            <a:ext uri="{FF2B5EF4-FFF2-40B4-BE49-F238E27FC236}">
              <a16:creationId xmlns:a16="http://schemas.microsoft.com/office/drawing/2014/main" id="{69FF6A35-8C59-471A-A746-B12E821936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" name="Text Box 6943">
          <a:extLst>
            <a:ext uri="{FF2B5EF4-FFF2-40B4-BE49-F238E27FC236}">
              <a16:creationId xmlns:a16="http://schemas.microsoft.com/office/drawing/2014/main" id="{255CE533-44C8-4CFF-8BF9-59BC668C7F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" name="Text Box 6943">
          <a:extLst>
            <a:ext uri="{FF2B5EF4-FFF2-40B4-BE49-F238E27FC236}">
              <a16:creationId xmlns:a16="http://schemas.microsoft.com/office/drawing/2014/main" id="{6B8BCD76-C7CA-4ECE-B464-1122EB432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" name="Text Box 6943">
          <a:extLst>
            <a:ext uri="{FF2B5EF4-FFF2-40B4-BE49-F238E27FC236}">
              <a16:creationId xmlns:a16="http://schemas.microsoft.com/office/drawing/2014/main" id="{8C28A8C4-E638-4042-B428-A61468D344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" name="Text Box 6943">
          <a:extLst>
            <a:ext uri="{FF2B5EF4-FFF2-40B4-BE49-F238E27FC236}">
              <a16:creationId xmlns:a16="http://schemas.microsoft.com/office/drawing/2014/main" id="{55B3AE43-2F53-4AD9-B24C-1CF203309D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" name="Text Box 6943">
          <a:extLst>
            <a:ext uri="{FF2B5EF4-FFF2-40B4-BE49-F238E27FC236}">
              <a16:creationId xmlns:a16="http://schemas.microsoft.com/office/drawing/2014/main" id="{645368C1-3050-4075-8C24-6895959C97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" name="Text Box 6943">
          <a:extLst>
            <a:ext uri="{FF2B5EF4-FFF2-40B4-BE49-F238E27FC236}">
              <a16:creationId xmlns:a16="http://schemas.microsoft.com/office/drawing/2014/main" id="{A992CC85-8868-4C29-B74F-3C7E576F6F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" name="Text Box 6943">
          <a:extLst>
            <a:ext uri="{FF2B5EF4-FFF2-40B4-BE49-F238E27FC236}">
              <a16:creationId xmlns:a16="http://schemas.microsoft.com/office/drawing/2014/main" id="{A9B2562E-6E47-47AF-A638-323D665B48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" name="Text Box 6943">
          <a:extLst>
            <a:ext uri="{FF2B5EF4-FFF2-40B4-BE49-F238E27FC236}">
              <a16:creationId xmlns:a16="http://schemas.microsoft.com/office/drawing/2014/main" id="{C1882F5C-D88C-4593-A2AA-A1B6A83878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" name="Text Box 6943">
          <a:extLst>
            <a:ext uri="{FF2B5EF4-FFF2-40B4-BE49-F238E27FC236}">
              <a16:creationId xmlns:a16="http://schemas.microsoft.com/office/drawing/2014/main" id="{55E9E34A-2378-4C98-91BA-79C61A7465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" name="Text Box 6943">
          <a:extLst>
            <a:ext uri="{FF2B5EF4-FFF2-40B4-BE49-F238E27FC236}">
              <a16:creationId xmlns:a16="http://schemas.microsoft.com/office/drawing/2014/main" id="{3A79CAE2-893F-45B5-AE24-9EBD9F0375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" name="Text Box 6943">
          <a:extLst>
            <a:ext uri="{FF2B5EF4-FFF2-40B4-BE49-F238E27FC236}">
              <a16:creationId xmlns:a16="http://schemas.microsoft.com/office/drawing/2014/main" id="{A18537C0-E24E-4A5D-84E3-5D882C2EB9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" name="Text Box 6943">
          <a:extLst>
            <a:ext uri="{FF2B5EF4-FFF2-40B4-BE49-F238E27FC236}">
              <a16:creationId xmlns:a16="http://schemas.microsoft.com/office/drawing/2014/main" id="{F9F6B52B-0EDD-43CD-AFFE-5681B8DEA2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" name="Text Box 6943">
          <a:extLst>
            <a:ext uri="{FF2B5EF4-FFF2-40B4-BE49-F238E27FC236}">
              <a16:creationId xmlns:a16="http://schemas.microsoft.com/office/drawing/2014/main" id="{E2CBA894-DCAA-4386-8F3E-5CE9CDBBC5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" name="Text Box 6943">
          <a:extLst>
            <a:ext uri="{FF2B5EF4-FFF2-40B4-BE49-F238E27FC236}">
              <a16:creationId xmlns:a16="http://schemas.microsoft.com/office/drawing/2014/main" id="{0A9D932E-0434-472D-AD1D-3F28AEC913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" name="Text Box 6943">
          <a:extLst>
            <a:ext uri="{FF2B5EF4-FFF2-40B4-BE49-F238E27FC236}">
              <a16:creationId xmlns:a16="http://schemas.microsoft.com/office/drawing/2014/main" id="{C8D90C70-0E72-4FCF-9543-C5893C44D6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" name="Text Box 6943">
          <a:extLst>
            <a:ext uri="{FF2B5EF4-FFF2-40B4-BE49-F238E27FC236}">
              <a16:creationId xmlns:a16="http://schemas.microsoft.com/office/drawing/2014/main" id="{B1DACB17-FDF6-4520-A928-3940B33064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" name="Text Box 6943">
          <a:extLst>
            <a:ext uri="{FF2B5EF4-FFF2-40B4-BE49-F238E27FC236}">
              <a16:creationId xmlns:a16="http://schemas.microsoft.com/office/drawing/2014/main" id="{FF8865DE-BEF8-472C-B06B-3929E11CC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" name="Text Box 6943">
          <a:extLst>
            <a:ext uri="{FF2B5EF4-FFF2-40B4-BE49-F238E27FC236}">
              <a16:creationId xmlns:a16="http://schemas.microsoft.com/office/drawing/2014/main" id="{12820A36-BF18-40AF-92EB-3E3495C2D1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" name="Text Box 6943">
          <a:extLst>
            <a:ext uri="{FF2B5EF4-FFF2-40B4-BE49-F238E27FC236}">
              <a16:creationId xmlns:a16="http://schemas.microsoft.com/office/drawing/2014/main" id="{B80A96D3-CD81-4D97-9019-255839096B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" name="Text Box 6943">
          <a:extLst>
            <a:ext uri="{FF2B5EF4-FFF2-40B4-BE49-F238E27FC236}">
              <a16:creationId xmlns:a16="http://schemas.microsoft.com/office/drawing/2014/main" id="{094BC979-028E-4A58-89D9-BDAE0C2934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" name="Text Box 6943">
          <a:extLst>
            <a:ext uri="{FF2B5EF4-FFF2-40B4-BE49-F238E27FC236}">
              <a16:creationId xmlns:a16="http://schemas.microsoft.com/office/drawing/2014/main" id="{815DD12E-9C43-4152-B6DC-78071D2232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" name="Text Box 6943">
          <a:extLst>
            <a:ext uri="{FF2B5EF4-FFF2-40B4-BE49-F238E27FC236}">
              <a16:creationId xmlns:a16="http://schemas.microsoft.com/office/drawing/2014/main" id="{2D6631D9-9F67-4C3C-A6EF-B5B49C215F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" name="Text Box 6943">
          <a:extLst>
            <a:ext uri="{FF2B5EF4-FFF2-40B4-BE49-F238E27FC236}">
              <a16:creationId xmlns:a16="http://schemas.microsoft.com/office/drawing/2014/main" id="{BFC5C36D-0A7D-41C9-BE94-B4336B08E1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" name="Text Box 6943">
          <a:extLst>
            <a:ext uri="{FF2B5EF4-FFF2-40B4-BE49-F238E27FC236}">
              <a16:creationId xmlns:a16="http://schemas.microsoft.com/office/drawing/2014/main" id="{FBA9A0C7-4D29-4F36-B893-E0450DBD15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" name="Text Box 6943">
          <a:extLst>
            <a:ext uri="{FF2B5EF4-FFF2-40B4-BE49-F238E27FC236}">
              <a16:creationId xmlns:a16="http://schemas.microsoft.com/office/drawing/2014/main" id="{B4CD11A2-1F32-418C-9A63-75E640AD8A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" name="Text Box 6943">
          <a:extLst>
            <a:ext uri="{FF2B5EF4-FFF2-40B4-BE49-F238E27FC236}">
              <a16:creationId xmlns:a16="http://schemas.microsoft.com/office/drawing/2014/main" id="{1354C287-6061-4895-AD4B-7F656CCE0C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" name="Text Box 6943">
          <a:extLst>
            <a:ext uri="{FF2B5EF4-FFF2-40B4-BE49-F238E27FC236}">
              <a16:creationId xmlns:a16="http://schemas.microsoft.com/office/drawing/2014/main" id="{BF31335E-4C17-40E2-95B2-C3BDF42BBF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" name="Text Box 6943">
          <a:extLst>
            <a:ext uri="{FF2B5EF4-FFF2-40B4-BE49-F238E27FC236}">
              <a16:creationId xmlns:a16="http://schemas.microsoft.com/office/drawing/2014/main" id="{2227D184-DB81-4AB1-8F4D-03F16D5CF9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" name="Text Box 6943">
          <a:extLst>
            <a:ext uri="{FF2B5EF4-FFF2-40B4-BE49-F238E27FC236}">
              <a16:creationId xmlns:a16="http://schemas.microsoft.com/office/drawing/2014/main" id="{26096926-D623-46D0-97C1-A497E3F6FC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" name="Text Box 6943">
          <a:extLst>
            <a:ext uri="{FF2B5EF4-FFF2-40B4-BE49-F238E27FC236}">
              <a16:creationId xmlns:a16="http://schemas.microsoft.com/office/drawing/2014/main" id="{3967DF50-8E13-4B55-B0C8-C85E556957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" name="Text Box 6943">
          <a:extLst>
            <a:ext uri="{FF2B5EF4-FFF2-40B4-BE49-F238E27FC236}">
              <a16:creationId xmlns:a16="http://schemas.microsoft.com/office/drawing/2014/main" id="{A6D81E06-2ADE-469D-8A7C-B6DE524CA3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" name="Text Box 6943">
          <a:extLst>
            <a:ext uri="{FF2B5EF4-FFF2-40B4-BE49-F238E27FC236}">
              <a16:creationId xmlns:a16="http://schemas.microsoft.com/office/drawing/2014/main" id="{C9D80A35-34DF-4570-9C71-C0AEE45EED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" name="Text Box 6943">
          <a:extLst>
            <a:ext uri="{FF2B5EF4-FFF2-40B4-BE49-F238E27FC236}">
              <a16:creationId xmlns:a16="http://schemas.microsoft.com/office/drawing/2014/main" id="{81C97D6D-4EBE-4B54-8414-A53AB15643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" name="Text Box 6943">
          <a:extLst>
            <a:ext uri="{FF2B5EF4-FFF2-40B4-BE49-F238E27FC236}">
              <a16:creationId xmlns:a16="http://schemas.microsoft.com/office/drawing/2014/main" id="{AD70F357-4212-48B1-B9A9-9D80BA25BB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" name="Text Box 6943">
          <a:extLst>
            <a:ext uri="{FF2B5EF4-FFF2-40B4-BE49-F238E27FC236}">
              <a16:creationId xmlns:a16="http://schemas.microsoft.com/office/drawing/2014/main" id="{E7D989E7-D5C0-479F-9373-B9CCECBB1D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" name="Text Box 6943">
          <a:extLst>
            <a:ext uri="{FF2B5EF4-FFF2-40B4-BE49-F238E27FC236}">
              <a16:creationId xmlns:a16="http://schemas.microsoft.com/office/drawing/2014/main" id="{9DD37062-D567-49A7-9DAC-0908295115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" name="Text Box 6943">
          <a:extLst>
            <a:ext uri="{FF2B5EF4-FFF2-40B4-BE49-F238E27FC236}">
              <a16:creationId xmlns:a16="http://schemas.microsoft.com/office/drawing/2014/main" id="{89306D34-652F-45C1-AD54-3FCB897D4E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" name="Text Box 6943">
          <a:extLst>
            <a:ext uri="{FF2B5EF4-FFF2-40B4-BE49-F238E27FC236}">
              <a16:creationId xmlns:a16="http://schemas.microsoft.com/office/drawing/2014/main" id="{DD6388F7-56D9-485B-9F96-CF321E4DD5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" name="Text Box 6943">
          <a:extLst>
            <a:ext uri="{FF2B5EF4-FFF2-40B4-BE49-F238E27FC236}">
              <a16:creationId xmlns:a16="http://schemas.microsoft.com/office/drawing/2014/main" id="{6463B187-B7D1-4CF1-9613-FDF1837AF8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" name="Text Box 6943">
          <a:extLst>
            <a:ext uri="{FF2B5EF4-FFF2-40B4-BE49-F238E27FC236}">
              <a16:creationId xmlns:a16="http://schemas.microsoft.com/office/drawing/2014/main" id="{CC123AC2-DE67-4FD3-9709-DD0B8DB98A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" name="Text Box 6943">
          <a:extLst>
            <a:ext uri="{FF2B5EF4-FFF2-40B4-BE49-F238E27FC236}">
              <a16:creationId xmlns:a16="http://schemas.microsoft.com/office/drawing/2014/main" id="{3030A440-8AA7-4955-9FDE-2D6914F793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" name="Text Box 6943">
          <a:extLst>
            <a:ext uri="{FF2B5EF4-FFF2-40B4-BE49-F238E27FC236}">
              <a16:creationId xmlns:a16="http://schemas.microsoft.com/office/drawing/2014/main" id="{CFD5F33C-E965-41E1-8419-3360AA2652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" name="Text Box 6943">
          <a:extLst>
            <a:ext uri="{FF2B5EF4-FFF2-40B4-BE49-F238E27FC236}">
              <a16:creationId xmlns:a16="http://schemas.microsoft.com/office/drawing/2014/main" id="{7A90E0F7-FC18-4FBB-BEA6-CFD24A2FDB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" name="Text Box 6943">
          <a:extLst>
            <a:ext uri="{FF2B5EF4-FFF2-40B4-BE49-F238E27FC236}">
              <a16:creationId xmlns:a16="http://schemas.microsoft.com/office/drawing/2014/main" id="{821C0891-D97B-4172-9E04-1D62D7EDB9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" name="Text Box 6943">
          <a:extLst>
            <a:ext uri="{FF2B5EF4-FFF2-40B4-BE49-F238E27FC236}">
              <a16:creationId xmlns:a16="http://schemas.microsoft.com/office/drawing/2014/main" id="{5F889572-0744-4052-A21E-669A71C07D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" name="Text Box 6943">
          <a:extLst>
            <a:ext uri="{FF2B5EF4-FFF2-40B4-BE49-F238E27FC236}">
              <a16:creationId xmlns:a16="http://schemas.microsoft.com/office/drawing/2014/main" id="{DBB6EBF7-AC2E-4B0D-8AF8-6E5C92AA0F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" name="Text Box 6943">
          <a:extLst>
            <a:ext uri="{FF2B5EF4-FFF2-40B4-BE49-F238E27FC236}">
              <a16:creationId xmlns:a16="http://schemas.microsoft.com/office/drawing/2014/main" id="{317C47B9-62A1-440A-A98A-FE51A6C148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" name="Text Box 6943">
          <a:extLst>
            <a:ext uri="{FF2B5EF4-FFF2-40B4-BE49-F238E27FC236}">
              <a16:creationId xmlns:a16="http://schemas.microsoft.com/office/drawing/2014/main" id="{0CC748C0-B0C6-49F6-B0EA-D7B4012CBE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" name="Text Box 6943">
          <a:extLst>
            <a:ext uri="{FF2B5EF4-FFF2-40B4-BE49-F238E27FC236}">
              <a16:creationId xmlns:a16="http://schemas.microsoft.com/office/drawing/2014/main" id="{A42928DB-7CE6-4ED0-8012-3F32225434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" name="Text Box 6943">
          <a:extLst>
            <a:ext uri="{FF2B5EF4-FFF2-40B4-BE49-F238E27FC236}">
              <a16:creationId xmlns:a16="http://schemas.microsoft.com/office/drawing/2014/main" id="{97CB7417-2CEA-43D7-AFF2-7491084EA8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" name="Text Box 6943">
          <a:extLst>
            <a:ext uri="{FF2B5EF4-FFF2-40B4-BE49-F238E27FC236}">
              <a16:creationId xmlns:a16="http://schemas.microsoft.com/office/drawing/2014/main" id="{7ED594D1-6F63-45EC-9508-C05F36D27D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" name="Text Box 6943">
          <a:extLst>
            <a:ext uri="{FF2B5EF4-FFF2-40B4-BE49-F238E27FC236}">
              <a16:creationId xmlns:a16="http://schemas.microsoft.com/office/drawing/2014/main" id="{4300937E-ED14-45DB-8786-94DDEDB618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" name="Text Box 6943">
          <a:extLst>
            <a:ext uri="{FF2B5EF4-FFF2-40B4-BE49-F238E27FC236}">
              <a16:creationId xmlns:a16="http://schemas.microsoft.com/office/drawing/2014/main" id="{9A2D5435-220B-4237-B16C-6092386E8A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" name="Text Box 6943">
          <a:extLst>
            <a:ext uri="{FF2B5EF4-FFF2-40B4-BE49-F238E27FC236}">
              <a16:creationId xmlns:a16="http://schemas.microsoft.com/office/drawing/2014/main" id="{980DD14F-6073-40E6-BF90-ADDEE4F8AB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" name="Text Box 6943">
          <a:extLst>
            <a:ext uri="{FF2B5EF4-FFF2-40B4-BE49-F238E27FC236}">
              <a16:creationId xmlns:a16="http://schemas.microsoft.com/office/drawing/2014/main" id="{5671CBBF-29CC-4ED9-BEE4-F8EE708904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" name="Text Box 6943">
          <a:extLst>
            <a:ext uri="{FF2B5EF4-FFF2-40B4-BE49-F238E27FC236}">
              <a16:creationId xmlns:a16="http://schemas.microsoft.com/office/drawing/2014/main" id="{C1E524EF-982D-4BE9-AAE3-608A922636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" name="Text Box 6943">
          <a:extLst>
            <a:ext uri="{FF2B5EF4-FFF2-40B4-BE49-F238E27FC236}">
              <a16:creationId xmlns:a16="http://schemas.microsoft.com/office/drawing/2014/main" id="{59947544-5D08-4BFD-8DA9-5F0022EC88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" name="Text Box 6943">
          <a:extLst>
            <a:ext uri="{FF2B5EF4-FFF2-40B4-BE49-F238E27FC236}">
              <a16:creationId xmlns:a16="http://schemas.microsoft.com/office/drawing/2014/main" id="{6A18C596-ACF5-40D8-A72B-C33A5769F5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" name="Text Box 6943">
          <a:extLst>
            <a:ext uri="{FF2B5EF4-FFF2-40B4-BE49-F238E27FC236}">
              <a16:creationId xmlns:a16="http://schemas.microsoft.com/office/drawing/2014/main" id="{8D233D9A-D11D-4770-80ED-6FCB32CD7D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" name="Text Box 6943">
          <a:extLst>
            <a:ext uri="{FF2B5EF4-FFF2-40B4-BE49-F238E27FC236}">
              <a16:creationId xmlns:a16="http://schemas.microsoft.com/office/drawing/2014/main" id="{5A79CA3A-1A1C-44B8-8DCF-F95E3CC39C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" name="Text Box 6943">
          <a:extLst>
            <a:ext uri="{FF2B5EF4-FFF2-40B4-BE49-F238E27FC236}">
              <a16:creationId xmlns:a16="http://schemas.microsoft.com/office/drawing/2014/main" id="{44871F6B-BA7A-49BF-9D63-ABDA17C696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" name="Text Box 6943">
          <a:extLst>
            <a:ext uri="{FF2B5EF4-FFF2-40B4-BE49-F238E27FC236}">
              <a16:creationId xmlns:a16="http://schemas.microsoft.com/office/drawing/2014/main" id="{28281558-5F85-4815-8F4A-2646B37FDE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" name="Text Box 6943">
          <a:extLst>
            <a:ext uri="{FF2B5EF4-FFF2-40B4-BE49-F238E27FC236}">
              <a16:creationId xmlns:a16="http://schemas.microsoft.com/office/drawing/2014/main" id="{E7DB661E-88E6-45EE-8BF2-A88DDB5ADA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" name="Text Box 6943">
          <a:extLst>
            <a:ext uri="{FF2B5EF4-FFF2-40B4-BE49-F238E27FC236}">
              <a16:creationId xmlns:a16="http://schemas.microsoft.com/office/drawing/2014/main" id="{C461A890-7336-47A8-93E3-F0530DD785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" name="Text Box 6943">
          <a:extLst>
            <a:ext uri="{FF2B5EF4-FFF2-40B4-BE49-F238E27FC236}">
              <a16:creationId xmlns:a16="http://schemas.microsoft.com/office/drawing/2014/main" id="{8318588E-86C7-494A-98AA-88B752B2E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" name="Text Box 6943">
          <a:extLst>
            <a:ext uri="{FF2B5EF4-FFF2-40B4-BE49-F238E27FC236}">
              <a16:creationId xmlns:a16="http://schemas.microsoft.com/office/drawing/2014/main" id="{53647942-A139-4A49-B0B6-2F596E7FEE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" name="Text Box 6943">
          <a:extLst>
            <a:ext uri="{FF2B5EF4-FFF2-40B4-BE49-F238E27FC236}">
              <a16:creationId xmlns:a16="http://schemas.microsoft.com/office/drawing/2014/main" id="{AD7C64EC-F284-410B-B004-30FF0AD175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" name="Text Box 6943">
          <a:extLst>
            <a:ext uri="{FF2B5EF4-FFF2-40B4-BE49-F238E27FC236}">
              <a16:creationId xmlns:a16="http://schemas.microsoft.com/office/drawing/2014/main" id="{E70DC1EE-0EF0-42DE-B541-50A093000E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" name="Text Box 6943">
          <a:extLst>
            <a:ext uri="{FF2B5EF4-FFF2-40B4-BE49-F238E27FC236}">
              <a16:creationId xmlns:a16="http://schemas.microsoft.com/office/drawing/2014/main" id="{0CF06E00-DE11-489F-AFE0-AC42D7B11A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" name="Text Box 6943">
          <a:extLst>
            <a:ext uri="{FF2B5EF4-FFF2-40B4-BE49-F238E27FC236}">
              <a16:creationId xmlns:a16="http://schemas.microsoft.com/office/drawing/2014/main" id="{2C42E89A-4981-4106-9794-4F676F5B21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" name="Text Box 6943">
          <a:extLst>
            <a:ext uri="{FF2B5EF4-FFF2-40B4-BE49-F238E27FC236}">
              <a16:creationId xmlns:a16="http://schemas.microsoft.com/office/drawing/2014/main" id="{104EF173-BB70-44DC-86E2-19B4553843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" name="Text Box 6943">
          <a:extLst>
            <a:ext uri="{FF2B5EF4-FFF2-40B4-BE49-F238E27FC236}">
              <a16:creationId xmlns:a16="http://schemas.microsoft.com/office/drawing/2014/main" id="{5D7375E4-190B-4CC7-8759-C0411B72BD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" name="Text Box 6943">
          <a:extLst>
            <a:ext uri="{FF2B5EF4-FFF2-40B4-BE49-F238E27FC236}">
              <a16:creationId xmlns:a16="http://schemas.microsoft.com/office/drawing/2014/main" id="{E0375E0C-1203-41DB-9D37-24C3296D77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" name="Text Box 6943">
          <a:extLst>
            <a:ext uri="{FF2B5EF4-FFF2-40B4-BE49-F238E27FC236}">
              <a16:creationId xmlns:a16="http://schemas.microsoft.com/office/drawing/2014/main" id="{C51D4BB6-DEE1-44DA-8A65-3F6A421891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" name="Text Box 6943">
          <a:extLst>
            <a:ext uri="{FF2B5EF4-FFF2-40B4-BE49-F238E27FC236}">
              <a16:creationId xmlns:a16="http://schemas.microsoft.com/office/drawing/2014/main" id="{ED374AC0-56C2-4593-B468-6BB3D45E90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" name="Text Box 6943">
          <a:extLst>
            <a:ext uri="{FF2B5EF4-FFF2-40B4-BE49-F238E27FC236}">
              <a16:creationId xmlns:a16="http://schemas.microsoft.com/office/drawing/2014/main" id="{065AF1FB-4588-4458-BA7D-3E57B878D4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" name="Text Box 6943">
          <a:extLst>
            <a:ext uri="{FF2B5EF4-FFF2-40B4-BE49-F238E27FC236}">
              <a16:creationId xmlns:a16="http://schemas.microsoft.com/office/drawing/2014/main" id="{572BB262-89F2-4EDF-9AF1-1C0D867CF9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" name="Text Box 6943">
          <a:extLst>
            <a:ext uri="{FF2B5EF4-FFF2-40B4-BE49-F238E27FC236}">
              <a16:creationId xmlns:a16="http://schemas.microsoft.com/office/drawing/2014/main" id="{4FF97433-45A5-46C7-B27D-1BC794A9AB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" name="Text Box 6943">
          <a:extLst>
            <a:ext uri="{FF2B5EF4-FFF2-40B4-BE49-F238E27FC236}">
              <a16:creationId xmlns:a16="http://schemas.microsoft.com/office/drawing/2014/main" id="{41129B65-771F-4D0C-B6E1-7FC1C2AA21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" name="Text Box 6943">
          <a:extLst>
            <a:ext uri="{FF2B5EF4-FFF2-40B4-BE49-F238E27FC236}">
              <a16:creationId xmlns:a16="http://schemas.microsoft.com/office/drawing/2014/main" id="{DA658E12-5935-42B3-97AC-BBF0F38229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" name="Text Box 6943">
          <a:extLst>
            <a:ext uri="{FF2B5EF4-FFF2-40B4-BE49-F238E27FC236}">
              <a16:creationId xmlns:a16="http://schemas.microsoft.com/office/drawing/2014/main" id="{AA890FA0-A366-4292-9FA6-45D1FB4FEB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" name="Text Box 6943">
          <a:extLst>
            <a:ext uri="{FF2B5EF4-FFF2-40B4-BE49-F238E27FC236}">
              <a16:creationId xmlns:a16="http://schemas.microsoft.com/office/drawing/2014/main" id="{E4FDC086-53B3-429D-9019-B3FEA75081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" name="Text Box 6943">
          <a:extLst>
            <a:ext uri="{FF2B5EF4-FFF2-40B4-BE49-F238E27FC236}">
              <a16:creationId xmlns:a16="http://schemas.microsoft.com/office/drawing/2014/main" id="{F4070690-6DB6-4F8F-B89E-851873A4EB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" name="Text Box 6943">
          <a:extLst>
            <a:ext uri="{FF2B5EF4-FFF2-40B4-BE49-F238E27FC236}">
              <a16:creationId xmlns:a16="http://schemas.microsoft.com/office/drawing/2014/main" id="{83D94102-0FEF-4325-AE44-392E43ADF8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" name="Text Box 6943">
          <a:extLst>
            <a:ext uri="{FF2B5EF4-FFF2-40B4-BE49-F238E27FC236}">
              <a16:creationId xmlns:a16="http://schemas.microsoft.com/office/drawing/2014/main" id="{15748AEB-FC98-4028-A17C-355C02B01C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" name="Text Box 6943">
          <a:extLst>
            <a:ext uri="{FF2B5EF4-FFF2-40B4-BE49-F238E27FC236}">
              <a16:creationId xmlns:a16="http://schemas.microsoft.com/office/drawing/2014/main" id="{2468FBCC-6D81-460E-A994-D1C34C2EE2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" name="Text Box 6943">
          <a:extLst>
            <a:ext uri="{FF2B5EF4-FFF2-40B4-BE49-F238E27FC236}">
              <a16:creationId xmlns:a16="http://schemas.microsoft.com/office/drawing/2014/main" id="{44575446-16A9-4EAB-A00F-BE6690940B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" name="Text Box 6943">
          <a:extLst>
            <a:ext uri="{FF2B5EF4-FFF2-40B4-BE49-F238E27FC236}">
              <a16:creationId xmlns:a16="http://schemas.microsoft.com/office/drawing/2014/main" id="{976E79C6-8551-47E3-A0B6-489B970FEE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" name="Text Box 6943">
          <a:extLst>
            <a:ext uri="{FF2B5EF4-FFF2-40B4-BE49-F238E27FC236}">
              <a16:creationId xmlns:a16="http://schemas.microsoft.com/office/drawing/2014/main" id="{33AE7A5D-3013-46D6-8DD7-50566E62F3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" name="Text Box 6943">
          <a:extLst>
            <a:ext uri="{FF2B5EF4-FFF2-40B4-BE49-F238E27FC236}">
              <a16:creationId xmlns:a16="http://schemas.microsoft.com/office/drawing/2014/main" id="{16E3D56A-5479-40D3-8656-4A8E5BDA9D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" name="Text Box 6943">
          <a:extLst>
            <a:ext uri="{FF2B5EF4-FFF2-40B4-BE49-F238E27FC236}">
              <a16:creationId xmlns:a16="http://schemas.microsoft.com/office/drawing/2014/main" id="{A104C67C-33C8-4D9B-BA2D-B43DBC6423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" name="Text Box 6943">
          <a:extLst>
            <a:ext uri="{FF2B5EF4-FFF2-40B4-BE49-F238E27FC236}">
              <a16:creationId xmlns:a16="http://schemas.microsoft.com/office/drawing/2014/main" id="{D1536421-9FF9-4874-A837-9D25DAE659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" name="Text Box 6943">
          <a:extLst>
            <a:ext uri="{FF2B5EF4-FFF2-40B4-BE49-F238E27FC236}">
              <a16:creationId xmlns:a16="http://schemas.microsoft.com/office/drawing/2014/main" id="{A40EAC91-8CB8-44AE-9E5F-037C62A2A1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" name="Text Box 6943">
          <a:extLst>
            <a:ext uri="{FF2B5EF4-FFF2-40B4-BE49-F238E27FC236}">
              <a16:creationId xmlns:a16="http://schemas.microsoft.com/office/drawing/2014/main" id="{EB8E2C6D-2DAC-46A3-A8E3-97ADC6E886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" name="Text Box 6943">
          <a:extLst>
            <a:ext uri="{FF2B5EF4-FFF2-40B4-BE49-F238E27FC236}">
              <a16:creationId xmlns:a16="http://schemas.microsoft.com/office/drawing/2014/main" id="{CE940CE2-70E7-4BB1-B43E-FA748C0E7B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" name="Text Box 6943">
          <a:extLst>
            <a:ext uri="{FF2B5EF4-FFF2-40B4-BE49-F238E27FC236}">
              <a16:creationId xmlns:a16="http://schemas.microsoft.com/office/drawing/2014/main" id="{6A5BA67D-2BBB-4EA2-BB88-D2F6AD9BED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" name="Text Box 6943">
          <a:extLst>
            <a:ext uri="{FF2B5EF4-FFF2-40B4-BE49-F238E27FC236}">
              <a16:creationId xmlns:a16="http://schemas.microsoft.com/office/drawing/2014/main" id="{126E3EEB-8C09-4C1C-AD92-30BE2D1CEF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" name="Text Box 6943">
          <a:extLst>
            <a:ext uri="{FF2B5EF4-FFF2-40B4-BE49-F238E27FC236}">
              <a16:creationId xmlns:a16="http://schemas.microsoft.com/office/drawing/2014/main" id="{26DD96A7-2473-458D-ADCA-98B0086B3B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" name="Text Box 6943">
          <a:extLst>
            <a:ext uri="{FF2B5EF4-FFF2-40B4-BE49-F238E27FC236}">
              <a16:creationId xmlns:a16="http://schemas.microsoft.com/office/drawing/2014/main" id="{E605F43E-3387-4F10-9B4E-5C8A50AC73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" name="Text Box 6943">
          <a:extLst>
            <a:ext uri="{FF2B5EF4-FFF2-40B4-BE49-F238E27FC236}">
              <a16:creationId xmlns:a16="http://schemas.microsoft.com/office/drawing/2014/main" id="{4D053C26-B18D-42AB-8520-C1FBECEB64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" name="Text Box 6943">
          <a:extLst>
            <a:ext uri="{FF2B5EF4-FFF2-40B4-BE49-F238E27FC236}">
              <a16:creationId xmlns:a16="http://schemas.microsoft.com/office/drawing/2014/main" id="{151C2CDE-359E-4406-8C7A-6130FD1840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" name="Text Box 6943">
          <a:extLst>
            <a:ext uri="{FF2B5EF4-FFF2-40B4-BE49-F238E27FC236}">
              <a16:creationId xmlns:a16="http://schemas.microsoft.com/office/drawing/2014/main" id="{5A91C973-9A74-4BFF-A9B7-F4086B2F1D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" name="Text Box 6943">
          <a:extLst>
            <a:ext uri="{FF2B5EF4-FFF2-40B4-BE49-F238E27FC236}">
              <a16:creationId xmlns:a16="http://schemas.microsoft.com/office/drawing/2014/main" id="{02ADAD91-F3FD-40CD-A163-CE3020D082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" name="Text Box 6943">
          <a:extLst>
            <a:ext uri="{FF2B5EF4-FFF2-40B4-BE49-F238E27FC236}">
              <a16:creationId xmlns:a16="http://schemas.microsoft.com/office/drawing/2014/main" id="{889F0DDE-D8DD-46F7-9D60-2CDE72830B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" name="Text Box 6943">
          <a:extLst>
            <a:ext uri="{FF2B5EF4-FFF2-40B4-BE49-F238E27FC236}">
              <a16:creationId xmlns:a16="http://schemas.microsoft.com/office/drawing/2014/main" id="{5865DD15-E254-47D1-944E-0149F940BA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" name="Text Box 6943">
          <a:extLst>
            <a:ext uri="{FF2B5EF4-FFF2-40B4-BE49-F238E27FC236}">
              <a16:creationId xmlns:a16="http://schemas.microsoft.com/office/drawing/2014/main" id="{AF2B778F-E774-4715-A8D0-21E2E5A3B7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" name="Text Box 6943">
          <a:extLst>
            <a:ext uri="{FF2B5EF4-FFF2-40B4-BE49-F238E27FC236}">
              <a16:creationId xmlns:a16="http://schemas.microsoft.com/office/drawing/2014/main" id="{C7C51A42-1B2E-45DA-8E75-FF9FCD3071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" name="Text Box 6943">
          <a:extLst>
            <a:ext uri="{FF2B5EF4-FFF2-40B4-BE49-F238E27FC236}">
              <a16:creationId xmlns:a16="http://schemas.microsoft.com/office/drawing/2014/main" id="{B18995B5-F447-4C8A-82B2-D561B49E7C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" name="Text Box 6943">
          <a:extLst>
            <a:ext uri="{FF2B5EF4-FFF2-40B4-BE49-F238E27FC236}">
              <a16:creationId xmlns:a16="http://schemas.microsoft.com/office/drawing/2014/main" id="{88E06C5A-8AB7-4589-A4FA-13389E1E9B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" name="Text Box 6943">
          <a:extLst>
            <a:ext uri="{FF2B5EF4-FFF2-40B4-BE49-F238E27FC236}">
              <a16:creationId xmlns:a16="http://schemas.microsoft.com/office/drawing/2014/main" id="{9AA6AC7A-FD41-45B5-9728-C4F54E9AB5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" name="Text Box 6943">
          <a:extLst>
            <a:ext uri="{FF2B5EF4-FFF2-40B4-BE49-F238E27FC236}">
              <a16:creationId xmlns:a16="http://schemas.microsoft.com/office/drawing/2014/main" id="{474740DF-AF94-4490-907B-5B0915C42E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" name="Text Box 6943">
          <a:extLst>
            <a:ext uri="{FF2B5EF4-FFF2-40B4-BE49-F238E27FC236}">
              <a16:creationId xmlns:a16="http://schemas.microsoft.com/office/drawing/2014/main" id="{E0531CC7-3773-4A61-97B5-9BEA9C93AD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" name="Text Box 6943">
          <a:extLst>
            <a:ext uri="{FF2B5EF4-FFF2-40B4-BE49-F238E27FC236}">
              <a16:creationId xmlns:a16="http://schemas.microsoft.com/office/drawing/2014/main" id="{574FC146-6406-4528-9440-154796CF07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" name="Text Box 6943">
          <a:extLst>
            <a:ext uri="{FF2B5EF4-FFF2-40B4-BE49-F238E27FC236}">
              <a16:creationId xmlns:a16="http://schemas.microsoft.com/office/drawing/2014/main" id="{EE03E673-FA92-4EA9-B4E1-98E854B98E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" name="Text Box 6943">
          <a:extLst>
            <a:ext uri="{FF2B5EF4-FFF2-40B4-BE49-F238E27FC236}">
              <a16:creationId xmlns:a16="http://schemas.microsoft.com/office/drawing/2014/main" id="{542D3B1A-EDCE-47AB-92E4-D64FC4E7D8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" name="Text Box 6943">
          <a:extLst>
            <a:ext uri="{FF2B5EF4-FFF2-40B4-BE49-F238E27FC236}">
              <a16:creationId xmlns:a16="http://schemas.microsoft.com/office/drawing/2014/main" id="{A0C8317B-4926-4C17-B9CF-F6C2BE25E8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" name="Text Box 6943">
          <a:extLst>
            <a:ext uri="{FF2B5EF4-FFF2-40B4-BE49-F238E27FC236}">
              <a16:creationId xmlns:a16="http://schemas.microsoft.com/office/drawing/2014/main" id="{9A664C1B-D7CF-4BE1-B1B8-7A9627C17F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" name="Text Box 6943">
          <a:extLst>
            <a:ext uri="{FF2B5EF4-FFF2-40B4-BE49-F238E27FC236}">
              <a16:creationId xmlns:a16="http://schemas.microsoft.com/office/drawing/2014/main" id="{513A0B83-D5E6-40E7-8496-CD60F36A78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" name="Text Box 6943">
          <a:extLst>
            <a:ext uri="{FF2B5EF4-FFF2-40B4-BE49-F238E27FC236}">
              <a16:creationId xmlns:a16="http://schemas.microsoft.com/office/drawing/2014/main" id="{5514F1EF-5564-4D63-B325-7980C9DDFF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" name="Text Box 6943">
          <a:extLst>
            <a:ext uri="{FF2B5EF4-FFF2-40B4-BE49-F238E27FC236}">
              <a16:creationId xmlns:a16="http://schemas.microsoft.com/office/drawing/2014/main" id="{9463BD9E-906E-45E8-922D-C5BEFDE4F5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" name="Text Box 6943">
          <a:extLst>
            <a:ext uri="{FF2B5EF4-FFF2-40B4-BE49-F238E27FC236}">
              <a16:creationId xmlns:a16="http://schemas.microsoft.com/office/drawing/2014/main" id="{0ED5A84C-B015-4F21-B595-7DC8964817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" name="Text Box 6943">
          <a:extLst>
            <a:ext uri="{FF2B5EF4-FFF2-40B4-BE49-F238E27FC236}">
              <a16:creationId xmlns:a16="http://schemas.microsoft.com/office/drawing/2014/main" id="{1087B30A-EC83-4E84-9184-30A144AC20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" name="Text Box 6943">
          <a:extLst>
            <a:ext uri="{FF2B5EF4-FFF2-40B4-BE49-F238E27FC236}">
              <a16:creationId xmlns:a16="http://schemas.microsoft.com/office/drawing/2014/main" id="{9E60786C-3BBC-4AB1-9643-6DFE3FACB2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" name="Text Box 6943">
          <a:extLst>
            <a:ext uri="{FF2B5EF4-FFF2-40B4-BE49-F238E27FC236}">
              <a16:creationId xmlns:a16="http://schemas.microsoft.com/office/drawing/2014/main" id="{F0570E8E-1173-4BE9-B796-721B60A1F3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" name="Text Box 6943">
          <a:extLst>
            <a:ext uri="{FF2B5EF4-FFF2-40B4-BE49-F238E27FC236}">
              <a16:creationId xmlns:a16="http://schemas.microsoft.com/office/drawing/2014/main" id="{27DD9298-BFD7-4395-BF22-444126D172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" name="Text Box 6943">
          <a:extLst>
            <a:ext uri="{FF2B5EF4-FFF2-40B4-BE49-F238E27FC236}">
              <a16:creationId xmlns:a16="http://schemas.microsoft.com/office/drawing/2014/main" id="{B35AED13-72A2-4B36-9E45-A42232FC21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" name="Text Box 6943">
          <a:extLst>
            <a:ext uri="{FF2B5EF4-FFF2-40B4-BE49-F238E27FC236}">
              <a16:creationId xmlns:a16="http://schemas.microsoft.com/office/drawing/2014/main" id="{90201E69-2945-4917-BA3B-0858693BF9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" name="Text Box 6943">
          <a:extLst>
            <a:ext uri="{FF2B5EF4-FFF2-40B4-BE49-F238E27FC236}">
              <a16:creationId xmlns:a16="http://schemas.microsoft.com/office/drawing/2014/main" id="{92611020-0C43-4BE5-A681-11462571A2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" name="Text Box 6943">
          <a:extLst>
            <a:ext uri="{FF2B5EF4-FFF2-40B4-BE49-F238E27FC236}">
              <a16:creationId xmlns:a16="http://schemas.microsoft.com/office/drawing/2014/main" id="{AE8021ED-25EE-4B58-A51A-5242009BD5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" name="Text Box 6943">
          <a:extLst>
            <a:ext uri="{FF2B5EF4-FFF2-40B4-BE49-F238E27FC236}">
              <a16:creationId xmlns:a16="http://schemas.microsoft.com/office/drawing/2014/main" id="{1203DC4E-F95C-427C-B0D5-C56F44FB66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" name="Text Box 6943">
          <a:extLst>
            <a:ext uri="{FF2B5EF4-FFF2-40B4-BE49-F238E27FC236}">
              <a16:creationId xmlns:a16="http://schemas.microsoft.com/office/drawing/2014/main" id="{54E6AE61-2714-4392-ACC9-1D43109ADD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" name="Text Box 6943">
          <a:extLst>
            <a:ext uri="{FF2B5EF4-FFF2-40B4-BE49-F238E27FC236}">
              <a16:creationId xmlns:a16="http://schemas.microsoft.com/office/drawing/2014/main" id="{E482ABF6-6261-43B6-AAB5-DD09C3FE8D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" name="Text Box 6943">
          <a:extLst>
            <a:ext uri="{FF2B5EF4-FFF2-40B4-BE49-F238E27FC236}">
              <a16:creationId xmlns:a16="http://schemas.microsoft.com/office/drawing/2014/main" id="{3ADD03D7-3D3B-488C-85E8-A892235E15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" name="Text Box 6943">
          <a:extLst>
            <a:ext uri="{FF2B5EF4-FFF2-40B4-BE49-F238E27FC236}">
              <a16:creationId xmlns:a16="http://schemas.microsoft.com/office/drawing/2014/main" id="{4D5F62CB-BDDE-4071-AFEA-8A21DAFBEA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" name="Text Box 6943">
          <a:extLst>
            <a:ext uri="{FF2B5EF4-FFF2-40B4-BE49-F238E27FC236}">
              <a16:creationId xmlns:a16="http://schemas.microsoft.com/office/drawing/2014/main" id="{362FE4D8-61CE-4BFD-B527-B35EACD097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" name="Text Box 6943">
          <a:extLst>
            <a:ext uri="{FF2B5EF4-FFF2-40B4-BE49-F238E27FC236}">
              <a16:creationId xmlns:a16="http://schemas.microsoft.com/office/drawing/2014/main" id="{13F130A5-3DBE-46D4-BE50-42ED0C4FB9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" name="Text Box 6943">
          <a:extLst>
            <a:ext uri="{FF2B5EF4-FFF2-40B4-BE49-F238E27FC236}">
              <a16:creationId xmlns:a16="http://schemas.microsoft.com/office/drawing/2014/main" id="{BEDA817C-1BFE-4061-83C0-559E0FDB21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" name="Text Box 6943">
          <a:extLst>
            <a:ext uri="{FF2B5EF4-FFF2-40B4-BE49-F238E27FC236}">
              <a16:creationId xmlns:a16="http://schemas.microsoft.com/office/drawing/2014/main" id="{0B7F5CA3-E278-4680-8B39-D98A38223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" name="Text Box 6943">
          <a:extLst>
            <a:ext uri="{FF2B5EF4-FFF2-40B4-BE49-F238E27FC236}">
              <a16:creationId xmlns:a16="http://schemas.microsoft.com/office/drawing/2014/main" id="{43F0AD6E-81A8-4339-88D4-D4632C848F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" name="Text Box 6943">
          <a:extLst>
            <a:ext uri="{FF2B5EF4-FFF2-40B4-BE49-F238E27FC236}">
              <a16:creationId xmlns:a16="http://schemas.microsoft.com/office/drawing/2014/main" id="{E25CE64B-F866-4127-AA7A-F06DCB2E6A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" name="Text Box 6943">
          <a:extLst>
            <a:ext uri="{FF2B5EF4-FFF2-40B4-BE49-F238E27FC236}">
              <a16:creationId xmlns:a16="http://schemas.microsoft.com/office/drawing/2014/main" id="{AA991088-ED7A-4593-9FA1-998C5813BC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" name="Text Box 6943">
          <a:extLst>
            <a:ext uri="{FF2B5EF4-FFF2-40B4-BE49-F238E27FC236}">
              <a16:creationId xmlns:a16="http://schemas.microsoft.com/office/drawing/2014/main" id="{D819C442-604A-49C5-B023-C1AC703A74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" name="Text Box 6943">
          <a:extLst>
            <a:ext uri="{FF2B5EF4-FFF2-40B4-BE49-F238E27FC236}">
              <a16:creationId xmlns:a16="http://schemas.microsoft.com/office/drawing/2014/main" id="{B7ED1A95-DAF9-4B28-8BA8-0D94406F63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" name="Text Box 6943">
          <a:extLst>
            <a:ext uri="{FF2B5EF4-FFF2-40B4-BE49-F238E27FC236}">
              <a16:creationId xmlns:a16="http://schemas.microsoft.com/office/drawing/2014/main" id="{5E1F0489-DEB4-4B69-9135-7BFC6C420C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" name="Text Box 6943">
          <a:extLst>
            <a:ext uri="{FF2B5EF4-FFF2-40B4-BE49-F238E27FC236}">
              <a16:creationId xmlns:a16="http://schemas.microsoft.com/office/drawing/2014/main" id="{B0C455B8-2295-49EB-856B-CB8C859190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" name="Text Box 6943">
          <a:extLst>
            <a:ext uri="{FF2B5EF4-FFF2-40B4-BE49-F238E27FC236}">
              <a16:creationId xmlns:a16="http://schemas.microsoft.com/office/drawing/2014/main" id="{59ADA84F-F0D7-482E-912E-641A679939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" name="Text Box 6943">
          <a:extLst>
            <a:ext uri="{FF2B5EF4-FFF2-40B4-BE49-F238E27FC236}">
              <a16:creationId xmlns:a16="http://schemas.microsoft.com/office/drawing/2014/main" id="{A676AE2E-6485-4A4A-856F-917275784F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" name="Text Box 6943">
          <a:extLst>
            <a:ext uri="{FF2B5EF4-FFF2-40B4-BE49-F238E27FC236}">
              <a16:creationId xmlns:a16="http://schemas.microsoft.com/office/drawing/2014/main" id="{6E9AF22E-EDCB-4CF2-9C0C-F576189F03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" name="Text Box 6943">
          <a:extLst>
            <a:ext uri="{FF2B5EF4-FFF2-40B4-BE49-F238E27FC236}">
              <a16:creationId xmlns:a16="http://schemas.microsoft.com/office/drawing/2014/main" id="{61FE395F-B135-45D1-BB21-C20657EE22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" name="Text Box 6943">
          <a:extLst>
            <a:ext uri="{FF2B5EF4-FFF2-40B4-BE49-F238E27FC236}">
              <a16:creationId xmlns:a16="http://schemas.microsoft.com/office/drawing/2014/main" id="{11208828-AF3D-414A-8EAF-778898DA16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" name="Text Box 6943">
          <a:extLst>
            <a:ext uri="{FF2B5EF4-FFF2-40B4-BE49-F238E27FC236}">
              <a16:creationId xmlns:a16="http://schemas.microsoft.com/office/drawing/2014/main" id="{C4BD6CA3-1F8A-404F-A293-2E82A405AC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" name="Text Box 6943">
          <a:extLst>
            <a:ext uri="{FF2B5EF4-FFF2-40B4-BE49-F238E27FC236}">
              <a16:creationId xmlns:a16="http://schemas.microsoft.com/office/drawing/2014/main" id="{880B0B27-45E1-4C8D-B744-7421C06F00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" name="Text Box 6943">
          <a:extLst>
            <a:ext uri="{FF2B5EF4-FFF2-40B4-BE49-F238E27FC236}">
              <a16:creationId xmlns:a16="http://schemas.microsoft.com/office/drawing/2014/main" id="{79B7C30B-FFE2-4A7B-B52E-D17529C99F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" name="Text Box 6943">
          <a:extLst>
            <a:ext uri="{FF2B5EF4-FFF2-40B4-BE49-F238E27FC236}">
              <a16:creationId xmlns:a16="http://schemas.microsoft.com/office/drawing/2014/main" id="{60F747BB-5A9F-426A-86AB-0065A6D84B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" name="Text Box 6943">
          <a:extLst>
            <a:ext uri="{FF2B5EF4-FFF2-40B4-BE49-F238E27FC236}">
              <a16:creationId xmlns:a16="http://schemas.microsoft.com/office/drawing/2014/main" id="{A914C580-CFCB-4351-96AB-8D4D0CEC64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" name="Text Box 6943">
          <a:extLst>
            <a:ext uri="{FF2B5EF4-FFF2-40B4-BE49-F238E27FC236}">
              <a16:creationId xmlns:a16="http://schemas.microsoft.com/office/drawing/2014/main" id="{F860E288-BDB3-4199-BF37-17F90989A2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" name="Text Box 6943">
          <a:extLst>
            <a:ext uri="{FF2B5EF4-FFF2-40B4-BE49-F238E27FC236}">
              <a16:creationId xmlns:a16="http://schemas.microsoft.com/office/drawing/2014/main" id="{8D1710F4-26C6-406D-9E2A-0FB0DCF173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" name="Text Box 6943">
          <a:extLst>
            <a:ext uri="{FF2B5EF4-FFF2-40B4-BE49-F238E27FC236}">
              <a16:creationId xmlns:a16="http://schemas.microsoft.com/office/drawing/2014/main" id="{9C361A0F-AF6A-401B-A8BF-7EF6E593B1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" name="Text Box 6943">
          <a:extLst>
            <a:ext uri="{FF2B5EF4-FFF2-40B4-BE49-F238E27FC236}">
              <a16:creationId xmlns:a16="http://schemas.microsoft.com/office/drawing/2014/main" id="{E78FEE36-94A7-4D28-BAD5-5A829848BE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" name="Text Box 6943">
          <a:extLst>
            <a:ext uri="{FF2B5EF4-FFF2-40B4-BE49-F238E27FC236}">
              <a16:creationId xmlns:a16="http://schemas.microsoft.com/office/drawing/2014/main" id="{A1748560-FB60-4E84-8974-19407B3FC4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" name="Text Box 6943">
          <a:extLst>
            <a:ext uri="{FF2B5EF4-FFF2-40B4-BE49-F238E27FC236}">
              <a16:creationId xmlns:a16="http://schemas.microsoft.com/office/drawing/2014/main" id="{83897A5D-47B9-40CD-8D6E-DD0245088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" name="Text Box 6943">
          <a:extLst>
            <a:ext uri="{FF2B5EF4-FFF2-40B4-BE49-F238E27FC236}">
              <a16:creationId xmlns:a16="http://schemas.microsoft.com/office/drawing/2014/main" id="{F08CE24D-85C6-4669-9838-71810E145E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" name="Text Box 6943">
          <a:extLst>
            <a:ext uri="{FF2B5EF4-FFF2-40B4-BE49-F238E27FC236}">
              <a16:creationId xmlns:a16="http://schemas.microsoft.com/office/drawing/2014/main" id="{16595CBE-BD22-47DF-A24C-8A2888DC84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" name="Text Box 6943">
          <a:extLst>
            <a:ext uri="{FF2B5EF4-FFF2-40B4-BE49-F238E27FC236}">
              <a16:creationId xmlns:a16="http://schemas.microsoft.com/office/drawing/2014/main" id="{69BF8561-37FF-4CDF-BD33-B5FAF1D2E7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" name="Text Box 6943">
          <a:extLst>
            <a:ext uri="{FF2B5EF4-FFF2-40B4-BE49-F238E27FC236}">
              <a16:creationId xmlns:a16="http://schemas.microsoft.com/office/drawing/2014/main" id="{044EFFBD-3092-4CA2-B4DD-39AE89B24A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" name="Text Box 6943">
          <a:extLst>
            <a:ext uri="{FF2B5EF4-FFF2-40B4-BE49-F238E27FC236}">
              <a16:creationId xmlns:a16="http://schemas.microsoft.com/office/drawing/2014/main" id="{CC15683D-75CB-4BBC-B4B4-AC4EFBB945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" name="Text Box 6943">
          <a:extLst>
            <a:ext uri="{FF2B5EF4-FFF2-40B4-BE49-F238E27FC236}">
              <a16:creationId xmlns:a16="http://schemas.microsoft.com/office/drawing/2014/main" id="{3AA86AC7-1E69-4B0C-992D-ADFA3AC351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" name="Text Box 6943">
          <a:extLst>
            <a:ext uri="{FF2B5EF4-FFF2-40B4-BE49-F238E27FC236}">
              <a16:creationId xmlns:a16="http://schemas.microsoft.com/office/drawing/2014/main" id="{FD95D4E5-6161-4771-8BC2-334E093902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" name="Text Box 6943">
          <a:extLst>
            <a:ext uri="{FF2B5EF4-FFF2-40B4-BE49-F238E27FC236}">
              <a16:creationId xmlns:a16="http://schemas.microsoft.com/office/drawing/2014/main" id="{6159BDF6-2537-4D4C-B12E-B9F91ECCCC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" name="Text Box 6943">
          <a:extLst>
            <a:ext uri="{FF2B5EF4-FFF2-40B4-BE49-F238E27FC236}">
              <a16:creationId xmlns:a16="http://schemas.microsoft.com/office/drawing/2014/main" id="{74FE15AA-577A-438A-9178-AEA2176497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" name="Text Box 6943">
          <a:extLst>
            <a:ext uri="{FF2B5EF4-FFF2-40B4-BE49-F238E27FC236}">
              <a16:creationId xmlns:a16="http://schemas.microsoft.com/office/drawing/2014/main" id="{69749205-95A6-478D-8D96-42F87F51A5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" name="Text Box 6943">
          <a:extLst>
            <a:ext uri="{FF2B5EF4-FFF2-40B4-BE49-F238E27FC236}">
              <a16:creationId xmlns:a16="http://schemas.microsoft.com/office/drawing/2014/main" id="{857B9230-E6B7-4E90-AABD-04FE09BA4B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" name="Text Box 6943">
          <a:extLst>
            <a:ext uri="{FF2B5EF4-FFF2-40B4-BE49-F238E27FC236}">
              <a16:creationId xmlns:a16="http://schemas.microsoft.com/office/drawing/2014/main" id="{0E15356C-29A7-436E-BB97-368457B11B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" name="Text Box 6943">
          <a:extLst>
            <a:ext uri="{FF2B5EF4-FFF2-40B4-BE49-F238E27FC236}">
              <a16:creationId xmlns:a16="http://schemas.microsoft.com/office/drawing/2014/main" id="{5333BC3F-F93B-4803-BDA5-4FC322FFEA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" name="Text Box 6943">
          <a:extLst>
            <a:ext uri="{FF2B5EF4-FFF2-40B4-BE49-F238E27FC236}">
              <a16:creationId xmlns:a16="http://schemas.microsoft.com/office/drawing/2014/main" id="{C8924BAC-9781-4506-9163-FD2E37D498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" name="Text Box 6943">
          <a:extLst>
            <a:ext uri="{FF2B5EF4-FFF2-40B4-BE49-F238E27FC236}">
              <a16:creationId xmlns:a16="http://schemas.microsoft.com/office/drawing/2014/main" id="{859776E3-0A8B-442C-BDF2-83C8027B34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" name="Text Box 6943">
          <a:extLst>
            <a:ext uri="{FF2B5EF4-FFF2-40B4-BE49-F238E27FC236}">
              <a16:creationId xmlns:a16="http://schemas.microsoft.com/office/drawing/2014/main" id="{32CFDD39-28B7-43DB-A731-6F9033936B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" name="Text Box 6943">
          <a:extLst>
            <a:ext uri="{FF2B5EF4-FFF2-40B4-BE49-F238E27FC236}">
              <a16:creationId xmlns:a16="http://schemas.microsoft.com/office/drawing/2014/main" id="{626D5C2A-593E-46AB-8D5D-70786A1B4B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" name="Text Box 6943">
          <a:extLst>
            <a:ext uri="{FF2B5EF4-FFF2-40B4-BE49-F238E27FC236}">
              <a16:creationId xmlns:a16="http://schemas.microsoft.com/office/drawing/2014/main" id="{94459F6E-E00F-4D4A-AD6E-A1A2A2303E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" name="Text Box 6943">
          <a:extLst>
            <a:ext uri="{FF2B5EF4-FFF2-40B4-BE49-F238E27FC236}">
              <a16:creationId xmlns:a16="http://schemas.microsoft.com/office/drawing/2014/main" id="{617AC486-4439-446C-A4AD-5E9188ACAA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" name="Text Box 6943">
          <a:extLst>
            <a:ext uri="{FF2B5EF4-FFF2-40B4-BE49-F238E27FC236}">
              <a16:creationId xmlns:a16="http://schemas.microsoft.com/office/drawing/2014/main" id="{881CB4EF-CD37-42B2-A125-4068969D04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" name="Text Box 6943">
          <a:extLst>
            <a:ext uri="{FF2B5EF4-FFF2-40B4-BE49-F238E27FC236}">
              <a16:creationId xmlns:a16="http://schemas.microsoft.com/office/drawing/2014/main" id="{AA98196C-52FC-4035-ADA8-5032AB60A6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" name="Text Box 6943">
          <a:extLst>
            <a:ext uri="{FF2B5EF4-FFF2-40B4-BE49-F238E27FC236}">
              <a16:creationId xmlns:a16="http://schemas.microsoft.com/office/drawing/2014/main" id="{778A3381-841B-40F1-B945-DFD7C7B55B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" name="Text Box 6943">
          <a:extLst>
            <a:ext uri="{FF2B5EF4-FFF2-40B4-BE49-F238E27FC236}">
              <a16:creationId xmlns:a16="http://schemas.microsoft.com/office/drawing/2014/main" id="{931D3EA8-CC4E-4407-AE43-FBDD725DD7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" name="Text Box 6943">
          <a:extLst>
            <a:ext uri="{FF2B5EF4-FFF2-40B4-BE49-F238E27FC236}">
              <a16:creationId xmlns:a16="http://schemas.microsoft.com/office/drawing/2014/main" id="{A5B68436-A704-4BBB-9DB3-63D086D9E8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" name="Text Box 6943">
          <a:extLst>
            <a:ext uri="{FF2B5EF4-FFF2-40B4-BE49-F238E27FC236}">
              <a16:creationId xmlns:a16="http://schemas.microsoft.com/office/drawing/2014/main" id="{585DA5CB-19ED-4460-B11C-2543855A8F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" name="Text Box 6943">
          <a:extLst>
            <a:ext uri="{FF2B5EF4-FFF2-40B4-BE49-F238E27FC236}">
              <a16:creationId xmlns:a16="http://schemas.microsoft.com/office/drawing/2014/main" id="{412E45D5-E7C2-4BD4-9688-DC972CB642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" name="Text Box 6943">
          <a:extLst>
            <a:ext uri="{FF2B5EF4-FFF2-40B4-BE49-F238E27FC236}">
              <a16:creationId xmlns:a16="http://schemas.microsoft.com/office/drawing/2014/main" id="{8C493961-F437-4CC0-952C-CD5844FE16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" name="Text Box 6943">
          <a:extLst>
            <a:ext uri="{FF2B5EF4-FFF2-40B4-BE49-F238E27FC236}">
              <a16:creationId xmlns:a16="http://schemas.microsoft.com/office/drawing/2014/main" id="{B747E594-47C7-4737-B89B-512F1C6E97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" name="Text Box 6943">
          <a:extLst>
            <a:ext uri="{FF2B5EF4-FFF2-40B4-BE49-F238E27FC236}">
              <a16:creationId xmlns:a16="http://schemas.microsoft.com/office/drawing/2014/main" id="{7113A54C-E716-4F2F-813B-4BEE8B50A8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" name="Text Box 6943">
          <a:extLst>
            <a:ext uri="{FF2B5EF4-FFF2-40B4-BE49-F238E27FC236}">
              <a16:creationId xmlns:a16="http://schemas.microsoft.com/office/drawing/2014/main" id="{8AD70432-67EB-44E4-8198-48A28BEF92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" name="Text Box 6943">
          <a:extLst>
            <a:ext uri="{FF2B5EF4-FFF2-40B4-BE49-F238E27FC236}">
              <a16:creationId xmlns:a16="http://schemas.microsoft.com/office/drawing/2014/main" id="{51818F8B-2E3F-4290-BA42-F342682BF3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" name="Text Box 6943">
          <a:extLst>
            <a:ext uri="{FF2B5EF4-FFF2-40B4-BE49-F238E27FC236}">
              <a16:creationId xmlns:a16="http://schemas.microsoft.com/office/drawing/2014/main" id="{225794C1-CB0C-451E-8BF9-20B3865010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" name="Text Box 6943">
          <a:extLst>
            <a:ext uri="{FF2B5EF4-FFF2-40B4-BE49-F238E27FC236}">
              <a16:creationId xmlns:a16="http://schemas.microsoft.com/office/drawing/2014/main" id="{A81673ED-0C19-4933-8245-8304D72AF9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" name="Text Box 6943">
          <a:extLst>
            <a:ext uri="{FF2B5EF4-FFF2-40B4-BE49-F238E27FC236}">
              <a16:creationId xmlns:a16="http://schemas.microsoft.com/office/drawing/2014/main" id="{59A47F70-0A17-4733-9EBD-0466199A41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" name="Text Box 6943">
          <a:extLst>
            <a:ext uri="{FF2B5EF4-FFF2-40B4-BE49-F238E27FC236}">
              <a16:creationId xmlns:a16="http://schemas.microsoft.com/office/drawing/2014/main" id="{016DF67A-15E4-4975-8FAB-1E22FE965F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" name="Text Box 6943">
          <a:extLst>
            <a:ext uri="{FF2B5EF4-FFF2-40B4-BE49-F238E27FC236}">
              <a16:creationId xmlns:a16="http://schemas.microsoft.com/office/drawing/2014/main" id="{95D7735C-6334-4F8E-997B-63845E2729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" name="Text Box 6943">
          <a:extLst>
            <a:ext uri="{FF2B5EF4-FFF2-40B4-BE49-F238E27FC236}">
              <a16:creationId xmlns:a16="http://schemas.microsoft.com/office/drawing/2014/main" id="{447FD932-94E5-4349-B3DB-ED723D59F1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" name="Text Box 6943">
          <a:extLst>
            <a:ext uri="{FF2B5EF4-FFF2-40B4-BE49-F238E27FC236}">
              <a16:creationId xmlns:a16="http://schemas.microsoft.com/office/drawing/2014/main" id="{D40FA518-8B1A-44DA-909B-801D4043D0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" name="Text Box 6943">
          <a:extLst>
            <a:ext uri="{FF2B5EF4-FFF2-40B4-BE49-F238E27FC236}">
              <a16:creationId xmlns:a16="http://schemas.microsoft.com/office/drawing/2014/main" id="{214BAE79-9A45-4DBC-81B4-875BD6F24C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" name="Text Box 6943">
          <a:extLst>
            <a:ext uri="{FF2B5EF4-FFF2-40B4-BE49-F238E27FC236}">
              <a16:creationId xmlns:a16="http://schemas.microsoft.com/office/drawing/2014/main" id="{336FF387-2C85-4989-B8D6-CE9B541400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" name="Text Box 6943">
          <a:extLst>
            <a:ext uri="{FF2B5EF4-FFF2-40B4-BE49-F238E27FC236}">
              <a16:creationId xmlns:a16="http://schemas.microsoft.com/office/drawing/2014/main" id="{FC14EEF2-C0C2-4A96-9B7D-B25714ED24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" name="Text Box 6943">
          <a:extLst>
            <a:ext uri="{FF2B5EF4-FFF2-40B4-BE49-F238E27FC236}">
              <a16:creationId xmlns:a16="http://schemas.microsoft.com/office/drawing/2014/main" id="{4B3B9FE6-B88D-4AFB-85FB-B09F791FE8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" name="Text Box 6943">
          <a:extLst>
            <a:ext uri="{FF2B5EF4-FFF2-40B4-BE49-F238E27FC236}">
              <a16:creationId xmlns:a16="http://schemas.microsoft.com/office/drawing/2014/main" id="{4EDE6AE7-4E53-487D-9843-DD85935C0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" name="Text Box 6943">
          <a:extLst>
            <a:ext uri="{FF2B5EF4-FFF2-40B4-BE49-F238E27FC236}">
              <a16:creationId xmlns:a16="http://schemas.microsoft.com/office/drawing/2014/main" id="{A82CC898-361D-4EB0-B529-FFBD905171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" name="Text Box 6943">
          <a:extLst>
            <a:ext uri="{FF2B5EF4-FFF2-40B4-BE49-F238E27FC236}">
              <a16:creationId xmlns:a16="http://schemas.microsoft.com/office/drawing/2014/main" id="{9B9E06FA-C6A5-4C43-91A8-02462424D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" name="Text Box 6943">
          <a:extLst>
            <a:ext uri="{FF2B5EF4-FFF2-40B4-BE49-F238E27FC236}">
              <a16:creationId xmlns:a16="http://schemas.microsoft.com/office/drawing/2014/main" id="{8A5BC649-34FC-42FC-881E-C935F57CD7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" name="Text Box 6943">
          <a:extLst>
            <a:ext uri="{FF2B5EF4-FFF2-40B4-BE49-F238E27FC236}">
              <a16:creationId xmlns:a16="http://schemas.microsoft.com/office/drawing/2014/main" id="{BE24DE3C-AAEA-4FDE-A091-AE1F988A07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" name="Text Box 6943">
          <a:extLst>
            <a:ext uri="{FF2B5EF4-FFF2-40B4-BE49-F238E27FC236}">
              <a16:creationId xmlns:a16="http://schemas.microsoft.com/office/drawing/2014/main" id="{3219520B-2E62-4586-8E75-5F698147F9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" name="Text Box 6943">
          <a:extLst>
            <a:ext uri="{FF2B5EF4-FFF2-40B4-BE49-F238E27FC236}">
              <a16:creationId xmlns:a16="http://schemas.microsoft.com/office/drawing/2014/main" id="{677293C0-B0A0-425B-919B-244A1C321C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" name="Text Box 6943">
          <a:extLst>
            <a:ext uri="{FF2B5EF4-FFF2-40B4-BE49-F238E27FC236}">
              <a16:creationId xmlns:a16="http://schemas.microsoft.com/office/drawing/2014/main" id="{99970867-9E4C-4445-AD8E-00CC46F7B5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" name="Text Box 6943">
          <a:extLst>
            <a:ext uri="{FF2B5EF4-FFF2-40B4-BE49-F238E27FC236}">
              <a16:creationId xmlns:a16="http://schemas.microsoft.com/office/drawing/2014/main" id="{E2ED4259-8233-4541-8310-96943901EA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" name="Text Box 6943">
          <a:extLst>
            <a:ext uri="{FF2B5EF4-FFF2-40B4-BE49-F238E27FC236}">
              <a16:creationId xmlns:a16="http://schemas.microsoft.com/office/drawing/2014/main" id="{13067EFA-6246-4E3F-883B-248E103F8C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" name="Text Box 6943">
          <a:extLst>
            <a:ext uri="{FF2B5EF4-FFF2-40B4-BE49-F238E27FC236}">
              <a16:creationId xmlns:a16="http://schemas.microsoft.com/office/drawing/2014/main" id="{7EF4D069-1B09-4364-B26E-ED3E469419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" name="Text Box 6943">
          <a:extLst>
            <a:ext uri="{FF2B5EF4-FFF2-40B4-BE49-F238E27FC236}">
              <a16:creationId xmlns:a16="http://schemas.microsoft.com/office/drawing/2014/main" id="{C7112CFC-C01C-4573-A3F9-E3EF435D62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" name="Text Box 6943">
          <a:extLst>
            <a:ext uri="{FF2B5EF4-FFF2-40B4-BE49-F238E27FC236}">
              <a16:creationId xmlns:a16="http://schemas.microsoft.com/office/drawing/2014/main" id="{BA287F58-6067-4F9F-9A7B-2F5503AD2A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" name="Text Box 6943">
          <a:extLst>
            <a:ext uri="{FF2B5EF4-FFF2-40B4-BE49-F238E27FC236}">
              <a16:creationId xmlns:a16="http://schemas.microsoft.com/office/drawing/2014/main" id="{047F0E86-4737-46EC-A4EA-82B024AA6F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" name="Text Box 6943">
          <a:extLst>
            <a:ext uri="{FF2B5EF4-FFF2-40B4-BE49-F238E27FC236}">
              <a16:creationId xmlns:a16="http://schemas.microsoft.com/office/drawing/2014/main" id="{1F850192-F2EE-461F-9AE6-4058025D00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" name="Text Box 6943">
          <a:extLst>
            <a:ext uri="{FF2B5EF4-FFF2-40B4-BE49-F238E27FC236}">
              <a16:creationId xmlns:a16="http://schemas.microsoft.com/office/drawing/2014/main" id="{8BCD0E35-4EEC-4D92-9198-0A3274D862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" name="Text Box 6943">
          <a:extLst>
            <a:ext uri="{FF2B5EF4-FFF2-40B4-BE49-F238E27FC236}">
              <a16:creationId xmlns:a16="http://schemas.microsoft.com/office/drawing/2014/main" id="{B5DBA069-9E6B-454A-B688-F1405005FC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" name="Text Box 6943">
          <a:extLst>
            <a:ext uri="{FF2B5EF4-FFF2-40B4-BE49-F238E27FC236}">
              <a16:creationId xmlns:a16="http://schemas.microsoft.com/office/drawing/2014/main" id="{F7FF6D1A-3520-4A23-9D19-E5598710CF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" name="Text Box 6943">
          <a:extLst>
            <a:ext uri="{FF2B5EF4-FFF2-40B4-BE49-F238E27FC236}">
              <a16:creationId xmlns:a16="http://schemas.microsoft.com/office/drawing/2014/main" id="{5D1FC987-F8DE-45AC-B54F-CBCCD1CE7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" name="Text Box 6943">
          <a:extLst>
            <a:ext uri="{FF2B5EF4-FFF2-40B4-BE49-F238E27FC236}">
              <a16:creationId xmlns:a16="http://schemas.microsoft.com/office/drawing/2014/main" id="{2655E7C1-6D5D-4A3C-B2F8-80066C6CDB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" name="Text Box 6943">
          <a:extLst>
            <a:ext uri="{FF2B5EF4-FFF2-40B4-BE49-F238E27FC236}">
              <a16:creationId xmlns:a16="http://schemas.microsoft.com/office/drawing/2014/main" id="{6E1A0994-189F-46FC-8760-DE5AED847A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" name="Text Box 6943">
          <a:extLst>
            <a:ext uri="{FF2B5EF4-FFF2-40B4-BE49-F238E27FC236}">
              <a16:creationId xmlns:a16="http://schemas.microsoft.com/office/drawing/2014/main" id="{69D34CA2-8F5E-4367-9BF1-775E317341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" name="Text Box 6943">
          <a:extLst>
            <a:ext uri="{FF2B5EF4-FFF2-40B4-BE49-F238E27FC236}">
              <a16:creationId xmlns:a16="http://schemas.microsoft.com/office/drawing/2014/main" id="{68596EC7-1404-4050-91A9-AF670ACED0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" name="Text Box 6943">
          <a:extLst>
            <a:ext uri="{FF2B5EF4-FFF2-40B4-BE49-F238E27FC236}">
              <a16:creationId xmlns:a16="http://schemas.microsoft.com/office/drawing/2014/main" id="{CD215B64-C28C-447F-AD01-AD09490152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" name="Text Box 6943">
          <a:extLst>
            <a:ext uri="{FF2B5EF4-FFF2-40B4-BE49-F238E27FC236}">
              <a16:creationId xmlns:a16="http://schemas.microsoft.com/office/drawing/2014/main" id="{42B86E24-7F08-4167-827A-3F9DF6977F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" name="Text Box 6943">
          <a:extLst>
            <a:ext uri="{FF2B5EF4-FFF2-40B4-BE49-F238E27FC236}">
              <a16:creationId xmlns:a16="http://schemas.microsoft.com/office/drawing/2014/main" id="{75C55F47-FBCE-4962-A2E1-866E5AE29C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" name="Text Box 6943">
          <a:extLst>
            <a:ext uri="{FF2B5EF4-FFF2-40B4-BE49-F238E27FC236}">
              <a16:creationId xmlns:a16="http://schemas.microsoft.com/office/drawing/2014/main" id="{19232ACE-976D-4A16-9F19-9060C36753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" name="Text Box 6943">
          <a:extLst>
            <a:ext uri="{FF2B5EF4-FFF2-40B4-BE49-F238E27FC236}">
              <a16:creationId xmlns:a16="http://schemas.microsoft.com/office/drawing/2014/main" id="{CB6F2ACC-5F9C-4A26-9692-795CA5B533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" name="Text Box 6943">
          <a:extLst>
            <a:ext uri="{FF2B5EF4-FFF2-40B4-BE49-F238E27FC236}">
              <a16:creationId xmlns:a16="http://schemas.microsoft.com/office/drawing/2014/main" id="{1A335B2C-A72D-45E5-BAAB-3A6F4DB488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" name="Text Box 6943">
          <a:extLst>
            <a:ext uri="{FF2B5EF4-FFF2-40B4-BE49-F238E27FC236}">
              <a16:creationId xmlns:a16="http://schemas.microsoft.com/office/drawing/2014/main" id="{3A07E62C-680F-4D7F-A91C-E63417D388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" name="Text Box 6943">
          <a:extLst>
            <a:ext uri="{FF2B5EF4-FFF2-40B4-BE49-F238E27FC236}">
              <a16:creationId xmlns:a16="http://schemas.microsoft.com/office/drawing/2014/main" id="{69A2E0F4-9001-451E-9529-4EDB88B816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" name="Text Box 6943">
          <a:extLst>
            <a:ext uri="{FF2B5EF4-FFF2-40B4-BE49-F238E27FC236}">
              <a16:creationId xmlns:a16="http://schemas.microsoft.com/office/drawing/2014/main" id="{EFEC0AAC-AFD6-4CFC-AD3D-581C7AB2E0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" name="Text Box 6943">
          <a:extLst>
            <a:ext uri="{FF2B5EF4-FFF2-40B4-BE49-F238E27FC236}">
              <a16:creationId xmlns:a16="http://schemas.microsoft.com/office/drawing/2014/main" id="{76AA9A8D-6205-4654-8998-4774ECB8D9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" name="Text Box 6943">
          <a:extLst>
            <a:ext uri="{FF2B5EF4-FFF2-40B4-BE49-F238E27FC236}">
              <a16:creationId xmlns:a16="http://schemas.microsoft.com/office/drawing/2014/main" id="{A11A621E-AEF0-4F5D-BAEE-B8BD6256CD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" name="Text Box 6943">
          <a:extLst>
            <a:ext uri="{FF2B5EF4-FFF2-40B4-BE49-F238E27FC236}">
              <a16:creationId xmlns:a16="http://schemas.microsoft.com/office/drawing/2014/main" id="{8972E027-40BF-4B12-A03F-A22CB124D1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" name="Text Box 6943">
          <a:extLst>
            <a:ext uri="{FF2B5EF4-FFF2-40B4-BE49-F238E27FC236}">
              <a16:creationId xmlns:a16="http://schemas.microsoft.com/office/drawing/2014/main" id="{3B549443-C1F7-421C-9999-D2AF65D750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" name="Text Box 6943">
          <a:extLst>
            <a:ext uri="{FF2B5EF4-FFF2-40B4-BE49-F238E27FC236}">
              <a16:creationId xmlns:a16="http://schemas.microsoft.com/office/drawing/2014/main" id="{C9C53225-546D-4C44-8D77-92DF8E6F6A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" name="Text Box 6943">
          <a:extLst>
            <a:ext uri="{FF2B5EF4-FFF2-40B4-BE49-F238E27FC236}">
              <a16:creationId xmlns:a16="http://schemas.microsoft.com/office/drawing/2014/main" id="{A93FEF09-1799-44D1-A6F8-CDE01F056D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" name="Text Box 6943">
          <a:extLst>
            <a:ext uri="{FF2B5EF4-FFF2-40B4-BE49-F238E27FC236}">
              <a16:creationId xmlns:a16="http://schemas.microsoft.com/office/drawing/2014/main" id="{FB9D6DD8-1941-4B63-A2E4-873F4B43F5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" name="Text Box 6943">
          <a:extLst>
            <a:ext uri="{FF2B5EF4-FFF2-40B4-BE49-F238E27FC236}">
              <a16:creationId xmlns:a16="http://schemas.microsoft.com/office/drawing/2014/main" id="{BC1EDE45-0419-43B7-8D97-B0DBC0D495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" name="Text Box 6943">
          <a:extLst>
            <a:ext uri="{FF2B5EF4-FFF2-40B4-BE49-F238E27FC236}">
              <a16:creationId xmlns:a16="http://schemas.microsoft.com/office/drawing/2014/main" id="{CCB7A7A3-CA49-47A7-B7EC-0FF2903828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" name="Text Box 6943">
          <a:extLst>
            <a:ext uri="{FF2B5EF4-FFF2-40B4-BE49-F238E27FC236}">
              <a16:creationId xmlns:a16="http://schemas.microsoft.com/office/drawing/2014/main" id="{4BBB6EEC-4235-419D-AD00-7C00522C1B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" name="Text Box 6943">
          <a:extLst>
            <a:ext uri="{FF2B5EF4-FFF2-40B4-BE49-F238E27FC236}">
              <a16:creationId xmlns:a16="http://schemas.microsoft.com/office/drawing/2014/main" id="{21BBD06A-8CC2-41FB-B1E1-6D8C7C2502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" name="Text Box 6943">
          <a:extLst>
            <a:ext uri="{FF2B5EF4-FFF2-40B4-BE49-F238E27FC236}">
              <a16:creationId xmlns:a16="http://schemas.microsoft.com/office/drawing/2014/main" id="{B72D3C77-D424-4B8B-A474-434FEA4066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" name="Text Box 6943">
          <a:extLst>
            <a:ext uri="{FF2B5EF4-FFF2-40B4-BE49-F238E27FC236}">
              <a16:creationId xmlns:a16="http://schemas.microsoft.com/office/drawing/2014/main" id="{E139E14F-FA25-4257-A557-A16086DE21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" name="Text Box 6943">
          <a:extLst>
            <a:ext uri="{FF2B5EF4-FFF2-40B4-BE49-F238E27FC236}">
              <a16:creationId xmlns:a16="http://schemas.microsoft.com/office/drawing/2014/main" id="{CA9A36F3-AB74-4F0E-A12B-E370AC739B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" name="Text Box 6943">
          <a:extLst>
            <a:ext uri="{FF2B5EF4-FFF2-40B4-BE49-F238E27FC236}">
              <a16:creationId xmlns:a16="http://schemas.microsoft.com/office/drawing/2014/main" id="{73803C14-179D-4F60-8B0D-41EBB8437F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" name="Text Box 6943">
          <a:extLst>
            <a:ext uri="{FF2B5EF4-FFF2-40B4-BE49-F238E27FC236}">
              <a16:creationId xmlns:a16="http://schemas.microsoft.com/office/drawing/2014/main" id="{3DBEF332-6E53-4CE2-9483-CA1C22C34A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" name="Text Box 6943">
          <a:extLst>
            <a:ext uri="{FF2B5EF4-FFF2-40B4-BE49-F238E27FC236}">
              <a16:creationId xmlns:a16="http://schemas.microsoft.com/office/drawing/2014/main" id="{8CD27F4F-7455-45F4-BD1E-8F49E0E945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" name="Text Box 6943">
          <a:extLst>
            <a:ext uri="{FF2B5EF4-FFF2-40B4-BE49-F238E27FC236}">
              <a16:creationId xmlns:a16="http://schemas.microsoft.com/office/drawing/2014/main" id="{FAF9DBA9-B95E-4D7F-B59B-615BF649BC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" name="Text Box 6943">
          <a:extLst>
            <a:ext uri="{FF2B5EF4-FFF2-40B4-BE49-F238E27FC236}">
              <a16:creationId xmlns:a16="http://schemas.microsoft.com/office/drawing/2014/main" id="{E98437D6-7FFF-40CB-BF05-9FC6C1781C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" name="Text Box 6943">
          <a:extLst>
            <a:ext uri="{FF2B5EF4-FFF2-40B4-BE49-F238E27FC236}">
              <a16:creationId xmlns:a16="http://schemas.microsoft.com/office/drawing/2014/main" id="{F36F6D90-629C-4C67-BE50-1CB1DFF0B3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" name="Text Box 6943">
          <a:extLst>
            <a:ext uri="{FF2B5EF4-FFF2-40B4-BE49-F238E27FC236}">
              <a16:creationId xmlns:a16="http://schemas.microsoft.com/office/drawing/2014/main" id="{D797B440-5A5E-48DF-BA39-5DA42E6BDF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" name="Text Box 6943">
          <a:extLst>
            <a:ext uri="{FF2B5EF4-FFF2-40B4-BE49-F238E27FC236}">
              <a16:creationId xmlns:a16="http://schemas.microsoft.com/office/drawing/2014/main" id="{E39F6E34-F7DB-47A6-83CB-7BC263F1D5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" name="Text Box 6943">
          <a:extLst>
            <a:ext uri="{FF2B5EF4-FFF2-40B4-BE49-F238E27FC236}">
              <a16:creationId xmlns:a16="http://schemas.microsoft.com/office/drawing/2014/main" id="{B9B793A4-2264-4C93-B9FC-1C8602112F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" name="Text Box 6943">
          <a:extLst>
            <a:ext uri="{FF2B5EF4-FFF2-40B4-BE49-F238E27FC236}">
              <a16:creationId xmlns:a16="http://schemas.microsoft.com/office/drawing/2014/main" id="{2BFFDD5F-3CCB-4941-BC58-C719C3BDFA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" name="Text Box 6943">
          <a:extLst>
            <a:ext uri="{FF2B5EF4-FFF2-40B4-BE49-F238E27FC236}">
              <a16:creationId xmlns:a16="http://schemas.microsoft.com/office/drawing/2014/main" id="{8AB7E5A4-29FB-4E62-9988-945E7D0BE4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" name="Text Box 6943">
          <a:extLst>
            <a:ext uri="{FF2B5EF4-FFF2-40B4-BE49-F238E27FC236}">
              <a16:creationId xmlns:a16="http://schemas.microsoft.com/office/drawing/2014/main" id="{6DC07E72-7D12-4912-B306-11DE208B1A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" name="Text Box 6943">
          <a:extLst>
            <a:ext uri="{FF2B5EF4-FFF2-40B4-BE49-F238E27FC236}">
              <a16:creationId xmlns:a16="http://schemas.microsoft.com/office/drawing/2014/main" id="{7C174477-41EA-4303-917A-EB38687F1C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" name="Text Box 6943">
          <a:extLst>
            <a:ext uri="{FF2B5EF4-FFF2-40B4-BE49-F238E27FC236}">
              <a16:creationId xmlns:a16="http://schemas.microsoft.com/office/drawing/2014/main" id="{178B582D-8D47-46F5-B1DB-98AABC078D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" name="Text Box 6943">
          <a:extLst>
            <a:ext uri="{FF2B5EF4-FFF2-40B4-BE49-F238E27FC236}">
              <a16:creationId xmlns:a16="http://schemas.microsoft.com/office/drawing/2014/main" id="{A57024DE-2B7D-4AB6-94BA-898436FA30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" name="Text Box 6943">
          <a:extLst>
            <a:ext uri="{FF2B5EF4-FFF2-40B4-BE49-F238E27FC236}">
              <a16:creationId xmlns:a16="http://schemas.microsoft.com/office/drawing/2014/main" id="{E9E6979D-F816-4FC3-878A-09A5FB71EF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" name="Text Box 6943">
          <a:extLst>
            <a:ext uri="{FF2B5EF4-FFF2-40B4-BE49-F238E27FC236}">
              <a16:creationId xmlns:a16="http://schemas.microsoft.com/office/drawing/2014/main" id="{A730E2CD-1101-4460-9B08-18DE689962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" name="Text Box 6943">
          <a:extLst>
            <a:ext uri="{FF2B5EF4-FFF2-40B4-BE49-F238E27FC236}">
              <a16:creationId xmlns:a16="http://schemas.microsoft.com/office/drawing/2014/main" id="{5D32131C-1F61-4B95-BA13-0FC9815507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" name="Text Box 6943">
          <a:extLst>
            <a:ext uri="{FF2B5EF4-FFF2-40B4-BE49-F238E27FC236}">
              <a16:creationId xmlns:a16="http://schemas.microsoft.com/office/drawing/2014/main" id="{3A74872A-22C0-480B-811F-9C7C193DDA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" name="Text Box 6943">
          <a:extLst>
            <a:ext uri="{FF2B5EF4-FFF2-40B4-BE49-F238E27FC236}">
              <a16:creationId xmlns:a16="http://schemas.microsoft.com/office/drawing/2014/main" id="{792E6E23-010B-4620-A8BD-BFC8F6F9AD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" name="Text Box 6943">
          <a:extLst>
            <a:ext uri="{FF2B5EF4-FFF2-40B4-BE49-F238E27FC236}">
              <a16:creationId xmlns:a16="http://schemas.microsoft.com/office/drawing/2014/main" id="{61E5B674-FEBA-43E1-ADDE-C4EE7E7548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" name="Text Box 6943">
          <a:extLst>
            <a:ext uri="{FF2B5EF4-FFF2-40B4-BE49-F238E27FC236}">
              <a16:creationId xmlns:a16="http://schemas.microsoft.com/office/drawing/2014/main" id="{30D8F253-4658-4A71-8B7F-327B5DE879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" name="Text Box 6943">
          <a:extLst>
            <a:ext uri="{FF2B5EF4-FFF2-40B4-BE49-F238E27FC236}">
              <a16:creationId xmlns:a16="http://schemas.microsoft.com/office/drawing/2014/main" id="{B789B277-C9E2-41EE-A010-6A588782AC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" name="Text Box 6943">
          <a:extLst>
            <a:ext uri="{FF2B5EF4-FFF2-40B4-BE49-F238E27FC236}">
              <a16:creationId xmlns:a16="http://schemas.microsoft.com/office/drawing/2014/main" id="{25B54B8D-8012-4E99-B056-C35EFEE940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" name="Text Box 6943">
          <a:extLst>
            <a:ext uri="{FF2B5EF4-FFF2-40B4-BE49-F238E27FC236}">
              <a16:creationId xmlns:a16="http://schemas.microsoft.com/office/drawing/2014/main" id="{E422AFBF-8FC7-4CF2-ACD6-5FF5311808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" name="Text Box 6943">
          <a:extLst>
            <a:ext uri="{FF2B5EF4-FFF2-40B4-BE49-F238E27FC236}">
              <a16:creationId xmlns:a16="http://schemas.microsoft.com/office/drawing/2014/main" id="{2973EE10-8746-4B8F-9545-8FAC9029B2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" name="Text Box 6943">
          <a:extLst>
            <a:ext uri="{FF2B5EF4-FFF2-40B4-BE49-F238E27FC236}">
              <a16:creationId xmlns:a16="http://schemas.microsoft.com/office/drawing/2014/main" id="{8A2C94A2-1791-4DF1-8EFB-2BFD8BD581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" name="Text Box 6943">
          <a:extLst>
            <a:ext uri="{FF2B5EF4-FFF2-40B4-BE49-F238E27FC236}">
              <a16:creationId xmlns:a16="http://schemas.microsoft.com/office/drawing/2014/main" id="{70FA91BC-6034-47FF-A819-D746B4A495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" name="Text Box 6943">
          <a:extLst>
            <a:ext uri="{FF2B5EF4-FFF2-40B4-BE49-F238E27FC236}">
              <a16:creationId xmlns:a16="http://schemas.microsoft.com/office/drawing/2014/main" id="{446575D2-6BE5-4893-A0FF-5096FE7776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" name="Text Box 6943">
          <a:extLst>
            <a:ext uri="{FF2B5EF4-FFF2-40B4-BE49-F238E27FC236}">
              <a16:creationId xmlns:a16="http://schemas.microsoft.com/office/drawing/2014/main" id="{07305734-E925-4508-B7BA-AA8146B259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" name="Text Box 6943">
          <a:extLst>
            <a:ext uri="{FF2B5EF4-FFF2-40B4-BE49-F238E27FC236}">
              <a16:creationId xmlns:a16="http://schemas.microsoft.com/office/drawing/2014/main" id="{2E6FEE84-D8EF-4618-8056-39956D6315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" name="Text Box 6943">
          <a:extLst>
            <a:ext uri="{FF2B5EF4-FFF2-40B4-BE49-F238E27FC236}">
              <a16:creationId xmlns:a16="http://schemas.microsoft.com/office/drawing/2014/main" id="{1A00E505-5D96-416D-B94C-069F581949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" name="Text Box 6943">
          <a:extLst>
            <a:ext uri="{FF2B5EF4-FFF2-40B4-BE49-F238E27FC236}">
              <a16:creationId xmlns:a16="http://schemas.microsoft.com/office/drawing/2014/main" id="{128786E7-45CB-4A92-8D03-17EBC410C0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" name="Text Box 6943">
          <a:extLst>
            <a:ext uri="{FF2B5EF4-FFF2-40B4-BE49-F238E27FC236}">
              <a16:creationId xmlns:a16="http://schemas.microsoft.com/office/drawing/2014/main" id="{0DA162F1-B7C3-4ACF-9727-64D953E2B2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" name="Text Box 6943">
          <a:extLst>
            <a:ext uri="{FF2B5EF4-FFF2-40B4-BE49-F238E27FC236}">
              <a16:creationId xmlns:a16="http://schemas.microsoft.com/office/drawing/2014/main" id="{396436A3-572A-4BCB-9913-4035C494BE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" name="Text Box 6943">
          <a:extLst>
            <a:ext uri="{FF2B5EF4-FFF2-40B4-BE49-F238E27FC236}">
              <a16:creationId xmlns:a16="http://schemas.microsoft.com/office/drawing/2014/main" id="{3112EA96-A802-4C8B-9847-267576F062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" name="Text Box 6943">
          <a:extLst>
            <a:ext uri="{FF2B5EF4-FFF2-40B4-BE49-F238E27FC236}">
              <a16:creationId xmlns:a16="http://schemas.microsoft.com/office/drawing/2014/main" id="{6CC6AE9C-59DC-490B-89BB-FA90204C96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" name="Text Box 6943">
          <a:extLst>
            <a:ext uri="{FF2B5EF4-FFF2-40B4-BE49-F238E27FC236}">
              <a16:creationId xmlns:a16="http://schemas.microsoft.com/office/drawing/2014/main" id="{172BF8E4-CD88-4E03-9BF0-F8AB0E3849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" name="Text Box 6943">
          <a:extLst>
            <a:ext uri="{FF2B5EF4-FFF2-40B4-BE49-F238E27FC236}">
              <a16:creationId xmlns:a16="http://schemas.microsoft.com/office/drawing/2014/main" id="{F0D49057-0A4D-42B2-8AC7-C3361C8F0B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" name="Text Box 6943">
          <a:extLst>
            <a:ext uri="{FF2B5EF4-FFF2-40B4-BE49-F238E27FC236}">
              <a16:creationId xmlns:a16="http://schemas.microsoft.com/office/drawing/2014/main" id="{1FE273C1-21B6-4113-B848-2D2FB39ECE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" name="Text Box 6943">
          <a:extLst>
            <a:ext uri="{FF2B5EF4-FFF2-40B4-BE49-F238E27FC236}">
              <a16:creationId xmlns:a16="http://schemas.microsoft.com/office/drawing/2014/main" id="{16BCC1B7-08B3-4A8A-B8C1-0A033F2ABE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" name="Text Box 6943">
          <a:extLst>
            <a:ext uri="{FF2B5EF4-FFF2-40B4-BE49-F238E27FC236}">
              <a16:creationId xmlns:a16="http://schemas.microsoft.com/office/drawing/2014/main" id="{DB290211-6F51-4A30-BDF1-C5042C7AA7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" name="Text Box 6943">
          <a:extLst>
            <a:ext uri="{FF2B5EF4-FFF2-40B4-BE49-F238E27FC236}">
              <a16:creationId xmlns:a16="http://schemas.microsoft.com/office/drawing/2014/main" id="{54A3F878-6FE1-457D-B77B-8414116970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" name="Text Box 6943">
          <a:extLst>
            <a:ext uri="{FF2B5EF4-FFF2-40B4-BE49-F238E27FC236}">
              <a16:creationId xmlns:a16="http://schemas.microsoft.com/office/drawing/2014/main" id="{ECA1BBEB-FC2C-4DCF-8A53-9F6491E359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" name="Text Box 6943">
          <a:extLst>
            <a:ext uri="{FF2B5EF4-FFF2-40B4-BE49-F238E27FC236}">
              <a16:creationId xmlns:a16="http://schemas.microsoft.com/office/drawing/2014/main" id="{6469B83C-B5A0-4C83-8D87-795C4F7F13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" name="Text Box 6943">
          <a:extLst>
            <a:ext uri="{FF2B5EF4-FFF2-40B4-BE49-F238E27FC236}">
              <a16:creationId xmlns:a16="http://schemas.microsoft.com/office/drawing/2014/main" id="{CFE8FB2B-ECAA-4EBF-95B4-B434DF3923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" name="Text Box 6943">
          <a:extLst>
            <a:ext uri="{FF2B5EF4-FFF2-40B4-BE49-F238E27FC236}">
              <a16:creationId xmlns:a16="http://schemas.microsoft.com/office/drawing/2014/main" id="{C9790D17-348B-45A5-B189-0CA4F4DE8D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" name="Text Box 6943">
          <a:extLst>
            <a:ext uri="{FF2B5EF4-FFF2-40B4-BE49-F238E27FC236}">
              <a16:creationId xmlns:a16="http://schemas.microsoft.com/office/drawing/2014/main" id="{966EA1D5-D716-47F7-9A1D-D7854EE112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" name="Text Box 6943">
          <a:extLst>
            <a:ext uri="{FF2B5EF4-FFF2-40B4-BE49-F238E27FC236}">
              <a16:creationId xmlns:a16="http://schemas.microsoft.com/office/drawing/2014/main" id="{5FDB14CC-3BE3-4A3E-90DF-4A40C7A7E7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" name="Text Box 6943">
          <a:extLst>
            <a:ext uri="{FF2B5EF4-FFF2-40B4-BE49-F238E27FC236}">
              <a16:creationId xmlns:a16="http://schemas.microsoft.com/office/drawing/2014/main" id="{D595EFF9-5D8B-406E-96E8-13A71F83EE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" name="Text Box 6943">
          <a:extLst>
            <a:ext uri="{FF2B5EF4-FFF2-40B4-BE49-F238E27FC236}">
              <a16:creationId xmlns:a16="http://schemas.microsoft.com/office/drawing/2014/main" id="{B56235B1-7421-406B-A04C-4433C043CF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" name="Text Box 6943">
          <a:extLst>
            <a:ext uri="{FF2B5EF4-FFF2-40B4-BE49-F238E27FC236}">
              <a16:creationId xmlns:a16="http://schemas.microsoft.com/office/drawing/2014/main" id="{79782E01-DC76-49FE-B4C1-6C5D141040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" name="Text Box 6943">
          <a:extLst>
            <a:ext uri="{FF2B5EF4-FFF2-40B4-BE49-F238E27FC236}">
              <a16:creationId xmlns:a16="http://schemas.microsoft.com/office/drawing/2014/main" id="{52B5E19F-5C7D-4653-A61A-9EE3ADDA4A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" name="Text Box 6943">
          <a:extLst>
            <a:ext uri="{FF2B5EF4-FFF2-40B4-BE49-F238E27FC236}">
              <a16:creationId xmlns:a16="http://schemas.microsoft.com/office/drawing/2014/main" id="{2DF7AA09-46A4-4C70-8B19-110801C5AE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" name="Text Box 6943">
          <a:extLst>
            <a:ext uri="{FF2B5EF4-FFF2-40B4-BE49-F238E27FC236}">
              <a16:creationId xmlns:a16="http://schemas.microsoft.com/office/drawing/2014/main" id="{8CAEA125-FB61-4C8B-8DB2-88E4941BEE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" name="Text Box 6943">
          <a:extLst>
            <a:ext uri="{FF2B5EF4-FFF2-40B4-BE49-F238E27FC236}">
              <a16:creationId xmlns:a16="http://schemas.microsoft.com/office/drawing/2014/main" id="{A1D40494-4D62-4AD4-8E92-ECAD3DA650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" name="Text Box 6943">
          <a:extLst>
            <a:ext uri="{FF2B5EF4-FFF2-40B4-BE49-F238E27FC236}">
              <a16:creationId xmlns:a16="http://schemas.microsoft.com/office/drawing/2014/main" id="{E018AFBE-A236-4D4D-892D-27F455DB4F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" name="Text Box 6943">
          <a:extLst>
            <a:ext uri="{FF2B5EF4-FFF2-40B4-BE49-F238E27FC236}">
              <a16:creationId xmlns:a16="http://schemas.microsoft.com/office/drawing/2014/main" id="{7FF53CA1-9397-4BA2-A7A8-C56806DF97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" name="Text Box 6943">
          <a:extLst>
            <a:ext uri="{FF2B5EF4-FFF2-40B4-BE49-F238E27FC236}">
              <a16:creationId xmlns:a16="http://schemas.microsoft.com/office/drawing/2014/main" id="{1DC16192-8697-43A9-8EB1-C36E0C9BC7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" name="Text Box 6943">
          <a:extLst>
            <a:ext uri="{FF2B5EF4-FFF2-40B4-BE49-F238E27FC236}">
              <a16:creationId xmlns:a16="http://schemas.microsoft.com/office/drawing/2014/main" id="{0FA9F545-79C5-487F-9379-EB1101EC25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" name="Text Box 6943">
          <a:extLst>
            <a:ext uri="{FF2B5EF4-FFF2-40B4-BE49-F238E27FC236}">
              <a16:creationId xmlns:a16="http://schemas.microsoft.com/office/drawing/2014/main" id="{A6F9FE72-A534-4183-823C-75FD572584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" name="Text Box 6943">
          <a:extLst>
            <a:ext uri="{FF2B5EF4-FFF2-40B4-BE49-F238E27FC236}">
              <a16:creationId xmlns:a16="http://schemas.microsoft.com/office/drawing/2014/main" id="{97877739-B247-4B30-A029-DAA8269910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" name="Text Box 6943">
          <a:extLst>
            <a:ext uri="{FF2B5EF4-FFF2-40B4-BE49-F238E27FC236}">
              <a16:creationId xmlns:a16="http://schemas.microsoft.com/office/drawing/2014/main" id="{6E817E23-0686-4016-879F-FB98C78CA8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" name="Text Box 6943">
          <a:extLst>
            <a:ext uri="{FF2B5EF4-FFF2-40B4-BE49-F238E27FC236}">
              <a16:creationId xmlns:a16="http://schemas.microsoft.com/office/drawing/2014/main" id="{51B72603-94DB-4CE9-A293-45BC49C408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" name="Text Box 6943">
          <a:extLst>
            <a:ext uri="{FF2B5EF4-FFF2-40B4-BE49-F238E27FC236}">
              <a16:creationId xmlns:a16="http://schemas.microsoft.com/office/drawing/2014/main" id="{5DDD1D14-5233-4BC5-AF9D-7C9AE37344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" name="Text Box 6943">
          <a:extLst>
            <a:ext uri="{FF2B5EF4-FFF2-40B4-BE49-F238E27FC236}">
              <a16:creationId xmlns:a16="http://schemas.microsoft.com/office/drawing/2014/main" id="{E2D19086-FEC7-40B9-B1BC-AB7200D597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" name="Text Box 6943">
          <a:extLst>
            <a:ext uri="{FF2B5EF4-FFF2-40B4-BE49-F238E27FC236}">
              <a16:creationId xmlns:a16="http://schemas.microsoft.com/office/drawing/2014/main" id="{98013B62-3C40-4007-99B3-B4BF01EF60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" name="Text Box 6943">
          <a:extLst>
            <a:ext uri="{FF2B5EF4-FFF2-40B4-BE49-F238E27FC236}">
              <a16:creationId xmlns:a16="http://schemas.microsoft.com/office/drawing/2014/main" id="{8518A2DC-EAE0-49F6-B0EE-BE69063CE3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" name="Text Box 6943">
          <a:extLst>
            <a:ext uri="{FF2B5EF4-FFF2-40B4-BE49-F238E27FC236}">
              <a16:creationId xmlns:a16="http://schemas.microsoft.com/office/drawing/2014/main" id="{C13A522B-E4CB-4893-8D38-D2B3772E74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" name="Text Box 6943">
          <a:extLst>
            <a:ext uri="{FF2B5EF4-FFF2-40B4-BE49-F238E27FC236}">
              <a16:creationId xmlns:a16="http://schemas.microsoft.com/office/drawing/2014/main" id="{ADEE81CC-89AB-444A-9A7A-9F7BF19A8C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" name="Text Box 6943">
          <a:extLst>
            <a:ext uri="{FF2B5EF4-FFF2-40B4-BE49-F238E27FC236}">
              <a16:creationId xmlns:a16="http://schemas.microsoft.com/office/drawing/2014/main" id="{F0F76F75-F1F1-421E-95B9-E03BAD9BAE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" name="Text Box 6943">
          <a:extLst>
            <a:ext uri="{FF2B5EF4-FFF2-40B4-BE49-F238E27FC236}">
              <a16:creationId xmlns:a16="http://schemas.microsoft.com/office/drawing/2014/main" id="{C7AE9A5B-DAC7-4FB4-8D51-627D361555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" name="Text Box 6943">
          <a:extLst>
            <a:ext uri="{FF2B5EF4-FFF2-40B4-BE49-F238E27FC236}">
              <a16:creationId xmlns:a16="http://schemas.microsoft.com/office/drawing/2014/main" id="{178326CA-67AD-4E6D-8FA9-FDB3D9990E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" name="Text Box 6943">
          <a:extLst>
            <a:ext uri="{FF2B5EF4-FFF2-40B4-BE49-F238E27FC236}">
              <a16:creationId xmlns:a16="http://schemas.microsoft.com/office/drawing/2014/main" id="{19C600BE-D970-402A-B627-37BA0CD5B7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" name="Text Box 6943">
          <a:extLst>
            <a:ext uri="{FF2B5EF4-FFF2-40B4-BE49-F238E27FC236}">
              <a16:creationId xmlns:a16="http://schemas.microsoft.com/office/drawing/2014/main" id="{040A4993-6D97-45A2-AA53-F4873B26C6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" name="Text Box 6943">
          <a:extLst>
            <a:ext uri="{FF2B5EF4-FFF2-40B4-BE49-F238E27FC236}">
              <a16:creationId xmlns:a16="http://schemas.microsoft.com/office/drawing/2014/main" id="{1CFD94C6-4AC6-4162-8D57-8B24284ECC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" name="Text Box 6943">
          <a:extLst>
            <a:ext uri="{FF2B5EF4-FFF2-40B4-BE49-F238E27FC236}">
              <a16:creationId xmlns:a16="http://schemas.microsoft.com/office/drawing/2014/main" id="{F94E39B0-589F-4822-AA77-77DF8EEAD6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" name="Text Box 6943">
          <a:extLst>
            <a:ext uri="{FF2B5EF4-FFF2-40B4-BE49-F238E27FC236}">
              <a16:creationId xmlns:a16="http://schemas.microsoft.com/office/drawing/2014/main" id="{ECE3DFFB-58CC-43EB-9E7D-CBF9183249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" name="Text Box 6943">
          <a:extLst>
            <a:ext uri="{FF2B5EF4-FFF2-40B4-BE49-F238E27FC236}">
              <a16:creationId xmlns:a16="http://schemas.microsoft.com/office/drawing/2014/main" id="{15B9944E-4AA1-4386-B3F8-CE8A2E2B54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" name="Text Box 6943">
          <a:extLst>
            <a:ext uri="{FF2B5EF4-FFF2-40B4-BE49-F238E27FC236}">
              <a16:creationId xmlns:a16="http://schemas.microsoft.com/office/drawing/2014/main" id="{964679D0-8612-49B0-A5FB-E5931F972E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" name="Text Box 6943">
          <a:extLst>
            <a:ext uri="{FF2B5EF4-FFF2-40B4-BE49-F238E27FC236}">
              <a16:creationId xmlns:a16="http://schemas.microsoft.com/office/drawing/2014/main" id="{2ABBDCE5-81AA-4005-898D-5E856C635B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" name="Text Box 6943">
          <a:extLst>
            <a:ext uri="{FF2B5EF4-FFF2-40B4-BE49-F238E27FC236}">
              <a16:creationId xmlns:a16="http://schemas.microsoft.com/office/drawing/2014/main" id="{48F7A148-1FEF-4FA9-9F4D-C559352EF5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" name="Text Box 6943">
          <a:extLst>
            <a:ext uri="{FF2B5EF4-FFF2-40B4-BE49-F238E27FC236}">
              <a16:creationId xmlns:a16="http://schemas.microsoft.com/office/drawing/2014/main" id="{39DE83C3-1D41-4F7A-95D6-9E10C97BEC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" name="Text Box 6943">
          <a:extLst>
            <a:ext uri="{FF2B5EF4-FFF2-40B4-BE49-F238E27FC236}">
              <a16:creationId xmlns:a16="http://schemas.microsoft.com/office/drawing/2014/main" id="{908EA665-0AC9-43E3-9862-19E09C2B7D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" name="Text Box 6943">
          <a:extLst>
            <a:ext uri="{FF2B5EF4-FFF2-40B4-BE49-F238E27FC236}">
              <a16:creationId xmlns:a16="http://schemas.microsoft.com/office/drawing/2014/main" id="{EEB9B1CC-E445-421D-9934-D44D1B8A59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" name="Text Box 6943">
          <a:extLst>
            <a:ext uri="{FF2B5EF4-FFF2-40B4-BE49-F238E27FC236}">
              <a16:creationId xmlns:a16="http://schemas.microsoft.com/office/drawing/2014/main" id="{751BF563-A117-4D1F-87BB-817AB4A1F6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" name="Text Box 6943">
          <a:extLst>
            <a:ext uri="{FF2B5EF4-FFF2-40B4-BE49-F238E27FC236}">
              <a16:creationId xmlns:a16="http://schemas.microsoft.com/office/drawing/2014/main" id="{ED1527CB-BD25-4947-B545-4F1FE50D4A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" name="Text Box 6943">
          <a:extLst>
            <a:ext uri="{FF2B5EF4-FFF2-40B4-BE49-F238E27FC236}">
              <a16:creationId xmlns:a16="http://schemas.microsoft.com/office/drawing/2014/main" id="{3B460F6E-5A5E-4F16-8733-7559894F27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" name="Text Box 6943">
          <a:extLst>
            <a:ext uri="{FF2B5EF4-FFF2-40B4-BE49-F238E27FC236}">
              <a16:creationId xmlns:a16="http://schemas.microsoft.com/office/drawing/2014/main" id="{E0761C42-D4C3-47CC-A335-5A01FACBBA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" name="Text Box 6943">
          <a:extLst>
            <a:ext uri="{FF2B5EF4-FFF2-40B4-BE49-F238E27FC236}">
              <a16:creationId xmlns:a16="http://schemas.microsoft.com/office/drawing/2014/main" id="{1CBCF94E-B66F-4828-9DE7-5E68425640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" name="Text Box 6943">
          <a:extLst>
            <a:ext uri="{FF2B5EF4-FFF2-40B4-BE49-F238E27FC236}">
              <a16:creationId xmlns:a16="http://schemas.microsoft.com/office/drawing/2014/main" id="{5E0416B3-D8E9-4812-80D7-D49D40E022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" name="Text Box 6943">
          <a:extLst>
            <a:ext uri="{FF2B5EF4-FFF2-40B4-BE49-F238E27FC236}">
              <a16:creationId xmlns:a16="http://schemas.microsoft.com/office/drawing/2014/main" id="{2421686B-3F05-4547-BDEF-9A2FA5CDC6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" name="Text Box 6943">
          <a:extLst>
            <a:ext uri="{FF2B5EF4-FFF2-40B4-BE49-F238E27FC236}">
              <a16:creationId xmlns:a16="http://schemas.microsoft.com/office/drawing/2014/main" id="{41144AEC-C108-4A7C-AE07-A9C6653EAE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" name="Text Box 6943">
          <a:extLst>
            <a:ext uri="{FF2B5EF4-FFF2-40B4-BE49-F238E27FC236}">
              <a16:creationId xmlns:a16="http://schemas.microsoft.com/office/drawing/2014/main" id="{54273896-3FFA-400C-8304-E3C9636C45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" name="Text Box 6943">
          <a:extLst>
            <a:ext uri="{FF2B5EF4-FFF2-40B4-BE49-F238E27FC236}">
              <a16:creationId xmlns:a16="http://schemas.microsoft.com/office/drawing/2014/main" id="{703021E1-356E-4C3C-A02A-407C62042A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" name="Text Box 6943">
          <a:extLst>
            <a:ext uri="{FF2B5EF4-FFF2-40B4-BE49-F238E27FC236}">
              <a16:creationId xmlns:a16="http://schemas.microsoft.com/office/drawing/2014/main" id="{AADE77FC-52AE-49C5-9FF2-7CB0DE8A7F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" name="Text Box 6943">
          <a:extLst>
            <a:ext uri="{FF2B5EF4-FFF2-40B4-BE49-F238E27FC236}">
              <a16:creationId xmlns:a16="http://schemas.microsoft.com/office/drawing/2014/main" id="{E33B7CA8-868C-4B89-A896-EB9A197D46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" name="Text Box 6943">
          <a:extLst>
            <a:ext uri="{FF2B5EF4-FFF2-40B4-BE49-F238E27FC236}">
              <a16:creationId xmlns:a16="http://schemas.microsoft.com/office/drawing/2014/main" id="{BD44F7C5-E9DE-4E2F-AF5F-630F607D19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" name="Text Box 6943">
          <a:extLst>
            <a:ext uri="{FF2B5EF4-FFF2-40B4-BE49-F238E27FC236}">
              <a16:creationId xmlns:a16="http://schemas.microsoft.com/office/drawing/2014/main" id="{E2029147-A2C4-4C63-AB3F-85B2AE086E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" name="Text Box 6943">
          <a:extLst>
            <a:ext uri="{FF2B5EF4-FFF2-40B4-BE49-F238E27FC236}">
              <a16:creationId xmlns:a16="http://schemas.microsoft.com/office/drawing/2014/main" id="{CD58E3BB-546A-412B-A2A2-F71AA6F024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" name="Text Box 6943">
          <a:extLst>
            <a:ext uri="{FF2B5EF4-FFF2-40B4-BE49-F238E27FC236}">
              <a16:creationId xmlns:a16="http://schemas.microsoft.com/office/drawing/2014/main" id="{A52BA7C3-E792-4AD4-9336-4A8632B2AE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" name="Text Box 6943">
          <a:extLst>
            <a:ext uri="{FF2B5EF4-FFF2-40B4-BE49-F238E27FC236}">
              <a16:creationId xmlns:a16="http://schemas.microsoft.com/office/drawing/2014/main" id="{FDEBB8FC-5B6B-4EC6-81E6-D2E216923D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" name="Text Box 6943">
          <a:extLst>
            <a:ext uri="{FF2B5EF4-FFF2-40B4-BE49-F238E27FC236}">
              <a16:creationId xmlns:a16="http://schemas.microsoft.com/office/drawing/2014/main" id="{BD245460-7E99-4FB8-B468-4DCD72A0A8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" name="Text Box 6943">
          <a:extLst>
            <a:ext uri="{FF2B5EF4-FFF2-40B4-BE49-F238E27FC236}">
              <a16:creationId xmlns:a16="http://schemas.microsoft.com/office/drawing/2014/main" id="{D9190F13-E71B-4546-A12B-13FF8A4F83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" name="Text Box 6943">
          <a:extLst>
            <a:ext uri="{FF2B5EF4-FFF2-40B4-BE49-F238E27FC236}">
              <a16:creationId xmlns:a16="http://schemas.microsoft.com/office/drawing/2014/main" id="{1593BACD-29A8-4DF0-BDBA-4522C39A9F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" name="Text Box 6943">
          <a:extLst>
            <a:ext uri="{FF2B5EF4-FFF2-40B4-BE49-F238E27FC236}">
              <a16:creationId xmlns:a16="http://schemas.microsoft.com/office/drawing/2014/main" id="{4F59F669-D0F5-4AE5-B68E-1397D5323F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" name="Text Box 6943">
          <a:extLst>
            <a:ext uri="{FF2B5EF4-FFF2-40B4-BE49-F238E27FC236}">
              <a16:creationId xmlns:a16="http://schemas.microsoft.com/office/drawing/2014/main" id="{B8155444-3D81-4392-A954-867B8D4E3F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" name="Text Box 6943">
          <a:extLst>
            <a:ext uri="{FF2B5EF4-FFF2-40B4-BE49-F238E27FC236}">
              <a16:creationId xmlns:a16="http://schemas.microsoft.com/office/drawing/2014/main" id="{2EC2E5E5-EB1A-4499-AACE-DA6AE51B73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" name="Text Box 6943">
          <a:extLst>
            <a:ext uri="{FF2B5EF4-FFF2-40B4-BE49-F238E27FC236}">
              <a16:creationId xmlns:a16="http://schemas.microsoft.com/office/drawing/2014/main" id="{8450F2B2-D7C6-48C4-B629-A437C29282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" name="Text Box 6943">
          <a:extLst>
            <a:ext uri="{FF2B5EF4-FFF2-40B4-BE49-F238E27FC236}">
              <a16:creationId xmlns:a16="http://schemas.microsoft.com/office/drawing/2014/main" id="{B412570B-E07D-4F02-8F7C-FB93B9BA77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" name="Text Box 6943">
          <a:extLst>
            <a:ext uri="{FF2B5EF4-FFF2-40B4-BE49-F238E27FC236}">
              <a16:creationId xmlns:a16="http://schemas.microsoft.com/office/drawing/2014/main" id="{3621B0A8-7DC2-497B-AC0E-583C1749E8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" name="Text Box 6943">
          <a:extLst>
            <a:ext uri="{FF2B5EF4-FFF2-40B4-BE49-F238E27FC236}">
              <a16:creationId xmlns:a16="http://schemas.microsoft.com/office/drawing/2014/main" id="{14B36D22-F7F4-4C02-BA1B-AAD7F03C22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" name="Text Box 6943">
          <a:extLst>
            <a:ext uri="{FF2B5EF4-FFF2-40B4-BE49-F238E27FC236}">
              <a16:creationId xmlns:a16="http://schemas.microsoft.com/office/drawing/2014/main" id="{FD2CC332-538A-43D5-88A4-162A0A7E3A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" name="Text Box 6943">
          <a:extLst>
            <a:ext uri="{FF2B5EF4-FFF2-40B4-BE49-F238E27FC236}">
              <a16:creationId xmlns:a16="http://schemas.microsoft.com/office/drawing/2014/main" id="{220EA92B-A21D-4754-A3B8-DECADD60D3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" name="Text Box 6943">
          <a:extLst>
            <a:ext uri="{FF2B5EF4-FFF2-40B4-BE49-F238E27FC236}">
              <a16:creationId xmlns:a16="http://schemas.microsoft.com/office/drawing/2014/main" id="{B5D7C1D2-3060-4A01-94F6-6D6E5C157D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" name="Text Box 6943">
          <a:extLst>
            <a:ext uri="{FF2B5EF4-FFF2-40B4-BE49-F238E27FC236}">
              <a16:creationId xmlns:a16="http://schemas.microsoft.com/office/drawing/2014/main" id="{ECC04F5A-604C-4EDA-B57A-2A2DD9656B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" name="Text Box 6943">
          <a:extLst>
            <a:ext uri="{FF2B5EF4-FFF2-40B4-BE49-F238E27FC236}">
              <a16:creationId xmlns:a16="http://schemas.microsoft.com/office/drawing/2014/main" id="{D9021FA7-B4B9-4263-8237-D7CF65727D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" name="Text Box 6943">
          <a:extLst>
            <a:ext uri="{FF2B5EF4-FFF2-40B4-BE49-F238E27FC236}">
              <a16:creationId xmlns:a16="http://schemas.microsoft.com/office/drawing/2014/main" id="{BD447D7A-2DFB-408B-9CCA-7654BB4A7C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" name="Text Box 6943">
          <a:extLst>
            <a:ext uri="{FF2B5EF4-FFF2-40B4-BE49-F238E27FC236}">
              <a16:creationId xmlns:a16="http://schemas.microsoft.com/office/drawing/2014/main" id="{FFD0E217-9A2D-4588-BE74-A7BA3BEAB2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" name="Text Box 6943">
          <a:extLst>
            <a:ext uri="{FF2B5EF4-FFF2-40B4-BE49-F238E27FC236}">
              <a16:creationId xmlns:a16="http://schemas.microsoft.com/office/drawing/2014/main" id="{B9FB4D14-3792-46E0-AA94-D24C8CAFE5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" name="Text Box 6943">
          <a:extLst>
            <a:ext uri="{FF2B5EF4-FFF2-40B4-BE49-F238E27FC236}">
              <a16:creationId xmlns:a16="http://schemas.microsoft.com/office/drawing/2014/main" id="{B017D8D6-7615-4C66-80B2-B32DEAC7DC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" name="Text Box 6943">
          <a:extLst>
            <a:ext uri="{FF2B5EF4-FFF2-40B4-BE49-F238E27FC236}">
              <a16:creationId xmlns:a16="http://schemas.microsoft.com/office/drawing/2014/main" id="{150185CB-8A94-4BE6-91AE-8E4529A0C1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" name="Text Box 6943">
          <a:extLst>
            <a:ext uri="{FF2B5EF4-FFF2-40B4-BE49-F238E27FC236}">
              <a16:creationId xmlns:a16="http://schemas.microsoft.com/office/drawing/2014/main" id="{A03CF44C-8125-4A56-9661-BA5030B20D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" name="Text Box 6943">
          <a:extLst>
            <a:ext uri="{FF2B5EF4-FFF2-40B4-BE49-F238E27FC236}">
              <a16:creationId xmlns:a16="http://schemas.microsoft.com/office/drawing/2014/main" id="{C700E84E-8452-442C-B896-A877DC92D6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" name="Text Box 6943">
          <a:extLst>
            <a:ext uri="{FF2B5EF4-FFF2-40B4-BE49-F238E27FC236}">
              <a16:creationId xmlns:a16="http://schemas.microsoft.com/office/drawing/2014/main" id="{5E79C337-B520-49BC-9E71-F6423DE220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" name="Text Box 6943">
          <a:extLst>
            <a:ext uri="{FF2B5EF4-FFF2-40B4-BE49-F238E27FC236}">
              <a16:creationId xmlns:a16="http://schemas.microsoft.com/office/drawing/2014/main" id="{5212A46D-70AA-4DF1-9465-A96364814D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" name="Text Box 6943">
          <a:extLst>
            <a:ext uri="{FF2B5EF4-FFF2-40B4-BE49-F238E27FC236}">
              <a16:creationId xmlns:a16="http://schemas.microsoft.com/office/drawing/2014/main" id="{7526BFC1-4200-4632-BC25-387FABE4E2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" name="Text Box 6943">
          <a:extLst>
            <a:ext uri="{FF2B5EF4-FFF2-40B4-BE49-F238E27FC236}">
              <a16:creationId xmlns:a16="http://schemas.microsoft.com/office/drawing/2014/main" id="{4A974B17-5DB0-40AA-A484-9251B430FD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" name="Text Box 6943">
          <a:extLst>
            <a:ext uri="{FF2B5EF4-FFF2-40B4-BE49-F238E27FC236}">
              <a16:creationId xmlns:a16="http://schemas.microsoft.com/office/drawing/2014/main" id="{96517706-7E8C-44D0-B490-93E47CA2BA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" name="Text Box 6943">
          <a:extLst>
            <a:ext uri="{FF2B5EF4-FFF2-40B4-BE49-F238E27FC236}">
              <a16:creationId xmlns:a16="http://schemas.microsoft.com/office/drawing/2014/main" id="{0664E066-503B-4440-A138-F55A388EE3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" name="Text Box 6943">
          <a:extLst>
            <a:ext uri="{FF2B5EF4-FFF2-40B4-BE49-F238E27FC236}">
              <a16:creationId xmlns:a16="http://schemas.microsoft.com/office/drawing/2014/main" id="{2F193FCA-D3B8-4119-B2FD-DBC4EAC4B1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" name="Text Box 6943">
          <a:extLst>
            <a:ext uri="{FF2B5EF4-FFF2-40B4-BE49-F238E27FC236}">
              <a16:creationId xmlns:a16="http://schemas.microsoft.com/office/drawing/2014/main" id="{904F053A-B8C2-4DDA-9248-6323753DB4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" name="Text Box 6943">
          <a:extLst>
            <a:ext uri="{FF2B5EF4-FFF2-40B4-BE49-F238E27FC236}">
              <a16:creationId xmlns:a16="http://schemas.microsoft.com/office/drawing/2014/main" id="{81B6FEB9-0F9D-42DE-AB49-FB2357535C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" name="Text Box 6943">
          <a:extLst>
            <a:ext uri="{FF2B5EF4-FFF2-40B4-BE49-F238E27FC236}">
              <a16:creationId xmlns:a16="http://schemas.microsoft.com/office/drawing/2014/main" id="{F80AD1CD-2D04-4FD0-9472-0C53CFF35C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" name="Text Box 6943">
          <a:extLst>
            <a:ext uri="{FF2B5EF4-FFF2-40B4-BE49-F238E27FC236}">
              <a16:creationId xmlns:a16="http://schemas.microsoft.com/office/drawing/2014/main" id="{77E9F865-B8A1-4156-AF0B-C4DC6E0BA8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" name="Text Box 6943">
          <a:extLst>
            <a:ext uri="{FF2B5EF4-FFF2-40B4-BE49-F238E27FC236}">
              <a16:creationId xmlns:a16="http://schemas.microsoft.com/office/drawing/2014/main" id="{6C2EB772-8D57-4F11-933F-DCBBA4235A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" name="Text Box 6943">
          <a:extLst>
            <a:ext uri="{FF2B5EF4-FFF2-40B4-BE49-F238E27FC236}">
              <a16:creationId xmlns:a16="http://schemas.microsoft.com/office/drawing/2014/main" id="{70493AB3-9321-4EB6-96FB-1FC5FE4535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" name="Text Box 6943">
          <a:extLst>
            <a:ext uri="{FF2B5EF4-FFF2-40B4-BE49-F238E27FC236}">
              <a16:creationId xmlns:a16="http://schemas.microsoft.com/office/drawing/2014/main" id="{D59B55AD-847B-4658-A427-5D0B4C1ACC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" name="Text Box 6943">
          <a:extLst>
            <a:ext uri="{FF2B5EF4-FFF2-40B4-BE49-F238E27FC236}">
              <a16:creationId xmlns:a16="http://schemas.microsoft.com/office/drawing/2014/main" id="{EAFF9C12-2A4F-4BCA-B2D9-CC60B07955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" name="Text Box 6943">
          <a:extLst>
            <a:ext uri="{FF2B5EF4-FFF2-40B4-BE49-F238E27FC236}">
              <a16:creationId xmlns:a16="http://schemas.microsoft.com/office/drawing/2014/main" id="{D8F5B8FE-1332-4569-8C34-6F98586D61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" name="Text Box 6943">
          <a:extLst>
            <a:ext uri="{FF2B5EF4-FFF2-40B4-BE49-F238E27FC236}">
              <a16:creationId xmlns:a16="http://schemas.microsoft.com/office/drawing/2014/main" id="{7E5297C1-E9AA-410D-86FE-A42B7FB7A9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" name="Text Box 6943">
          <a:extLst>
            <a:ext uri="{FF2B5EF4-FFF2-40B4-BE49-F238E27FC236}">
              <a16:creationId xmlns:a16="http://schemas.microsoft.com/office/drawing/2014/main" id="{4128396D-DDAB-42FC-A2F1-281013106D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" name="Text Box 6943">
          <a:extLst>
            <a:ext uri="{FF2B5EF4-FFF2-40B4-BE49-F238E27FC236}">
              <a16:creationId xmlns:a16="http://schemas.microsoft.com/office/drawing/2014/main" id="{46E36021-F318-4EE6-8195-4CAE365EC1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" name="Text Box 6943">
          <a:extLst>
            <a:ext uri="{FF2B5EF4-FFF2-40B4-BE49-F238E27FC236}">
              <a16:creationId xmlns:a16="http://schemas.microsoft.com/office/drawing/2014/main" id="{24D054CE-0E9A-4EC2-8A19-2718569501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" name="Text Box 6943">
          <a:extLst>
            <a:ext uri="{FF2B5EF4-FFF2-40B4-BE49-F238E27FC236}">
              <a16:creationId xmlns:a16="http://schemas.microsoft.com/office/drawing/2014/main" id="{F57CC1BC-6A98-4D0B-AA3C-8B119164F9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5" name="Text Box 6943">
          <a:extLst>
            <a:ext uri="{FF2B5EF4-FFF2-40B4-BE49-F238E27FC236}">
              <a16:creationId xmlns:a16="http://schemas.microsoft.com/office/drawing/2014/main" id="{61A30347-A6BF-469D-96D4-CC421AFF04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6" name="Text Box 6943">
          <a:extLst>
            <a:ext uri="{FF2B5EF4-FFF2-40B4-BE49-F238E27FC236}">
              <a16:creationId xmlns:a16="http://schemas.microsoft.com/office/drawing/2014/main" id="{75760D7D-F051-413F-B307-6C35AF370D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7" name="Text Box 6943">
          <a:extLst>
            <a:ext uri="{FF2B5EF4-FFF2-40B4-BE49-F238E27FC236}">
              <a16:creationId xmlns:a16="http://schemas.microsoft.com/office/drawing/2014/main" id="{3F385F6B-6F8D-4986-9A79-FC0AD28D38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8" name="Text Box 6943">
          <a:extLst>
            <a:ext uri="{FF2B5EF4-FFF2-40B4-BE49-F238E27FC236}">
              <a16:creationId xmlns:a16="http://schemas.microsoft.com/office/drawing/2014/main" id="{4DA0C0B4-A855-4393-8F70-38AF984189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9" name="Text Box 6943">
          <a:extLst>
            <a:ext uri="{FF2B5EF4-FFF2-40B4-BE49-F238E27FC236}">
              <a16:creationId xmlns:a16="http://schemas.microsoft.com/office/drawing/2014/main" id="{6B2C96F5-AA1C-4C39-B8D5-6826B5A77B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0" name="Text Box 6943">
          <a:extLst>
            <a:ext uri="{FF2B5EF4-FFF2-40B4-BE49-F238E27FC236}">
              <a16:creationId xmlns:a16="http://schemas.microsoft.com/office/drawing/2014/main" id="{4CB14199-F7E9-44F4-891A-D3E46F8539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1" name="Text Box 6943">
          <a:extLst>
            <a:ext uri="{FF2B5EF4-FFF2-40B4-BE49-F238E27FC236}">
              <a16:creationId xmlns:a16="http://schemas.microsoft.com/office/drawing/2014/main" id="{F53824CC-59A2-452F-BE01-267F1DDE26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2" name="Text Box 6943">
          <a:extLst>
            <a:ext uri="{FF2B5EF4-FFF2-40B4-BE49-F238E27FC236}">
              <a16:creationId xmlns:a16="http://schemas.microsoft.com/office/drawing/2014/main" id="{8AA34282-0132-4B88-BFD1-03D3B85C33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3" name="Text Box 6943">
          <a:extLst>
            <a:ext uri="{FF2B5EF4-FFF2-40B4-BE49-F238E27FC236}">
              <a16:creationId xmlns:a16="http://schemas.microsoft.com/office/drawing/2014/main" id="{C9B08E57-6049-47B9-876D-FBC3157671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4" name="Text Box 6943">
          <a:extLst>
            <a:ext uri="{FF2B5EF4-FFF2-40B4-BE49-F238E27FC236}">
              <a16:creationId xmlns:a16="http://schemas.microsoft.com/office/drawing/2014/main" id="{66BFE2DF-0661-4BD5-A385-FC134ED916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5" name="Text Box 6943">
          <a:extLst>
            <a:ext uri="{FF2B5EF4-FFF2-40B4-BE49-F238E27FC236}">
              <a16:creationId xmlns:a16="http://schemas.microsoft.com/office/drawing/2014/main" id="{6E6963EB-10BE-4237-A123-6697E9E06E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6" name="Text Box 6943">
          <a:extLst>
            <a:ext uri="{FF2B5EF4-FFF2-40B4-BE49-F238E27FC236}">
              <a16:creationId xmlns:a16="http://schemas.microsoft.com/office/drawing/2014/main" id="{F77F4712-3D8B-4CC6-9C78-5724A5F850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7" name="Text Box 6943">
          <a:extLst>
            <a:ext uri="{FF2B5EF4-FFF2-40B4-BE49-F238E27FC236}">
              <a16:creationId xmlns:a16="http://schemas.microsoft.com/office/drawing/2014/main" id="{03DC156B-95D4-4E6C-9597-125F9451AA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8" name="Text Box 6943">
          <a:extLst>
            <a:ext uri="{FF2B5EF4-FFF2-40B4-BE49-F238E27FC236}">
              <a16:creationId xmlns:a16="http://schemas.microsoft.com/office/drawing/2014/main" id="{E063C583-2D7C-4F99-BFFA-B178FB74FE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59" name="Text Box 6943">
          <a:extLst>
            <a:ext uri="{FF2B5EF4-FFF2-40B4-BE49-F238E27FC236}">
              <a16:creationId xmlns:a16="http://schemas.microsoft.com/office/drawing/2014/main" id="{672B286C-350A-44F2-ACE7-4AF01B3537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0" name="Text Box 6943">
          <a:extLst>
            <a:ext uri="{FF2B5EF4-FFF2-40B4-BE49-F238E27FC236}">
              <a16:creationId xmlns:a16="http://schemas.microsoft.com/office/drawing/2014/main" id="{9F4FC088-229E-441F-BAB2-8BECF0FE91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1" name="Text Box 6943">
          <a:extLst>
            <a:ext uri="{FF2B5EF4-FFF2-40B4-BE49-F238E27FC236}">
              <a16:creationId xmlns:a16="http://schemas.microsoft.com/office/drawing/2014/main" id="{7FA1BDA7-0C26-4402-A9E3-80B37A5AE2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2" name="Text Box 6943">
          <a:extLst>
            <a:ext uri="{FF2B5EF4-FFF2-40B4-BE49-F238E27FC236}">
              <a16:creationId xmlns:a16="http://schemas.microsoft.com/office/drawing/2014/main" id="{F51425E7-7B69-4E7F-AA42-E0941061AD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3" name="Text Box 6943">
          <a:extLst>
            <a:ext uri="{FF2B5EF4-FFF2-40B4-BE49-F238E27FC236}">
              <a16:creationId xmlns:a16="http://schemas.microsoft.com/office/drawing/2014/main" id="{F724AE8E-E46E-4F94-AD2C-C5F74DB431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4" name="Text Box 6943">
          <a:extLst>
            <a:ext uri="{FF2B5EF4-FFF2-40B4-BE49-F238E27FC236}">
              <a16:creationId xmlns:a16="http://schemas.microsoft.com/office/drawing/2014/main" id="{987F41AC-CA23-4380-A098-648E0A3760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5" name="Text Box 6943">
          <a:extLst>
            <a:ext uri="{FF2B5EF4-FFF2-40B4-BE49-F238E27FC236}">
              <a16:creationId xmlns:a16="http://schemas.microsoft.com/office/drawing/2014/main" id="{4DDA4C5C-A0CA-4590-980E-C2702AE86F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6" name="Text Box 6943">
          <a:extLst>
            <a:ext uri="{FF2B5EF4-FFF2-40B4-BE49-F238E27FC236}">
              <a16:creationId xmlns:a16="http://schemas.microsoft.com/office/drawing/2014/main" id="{CE447CD9-CC91-4315-8F77-AFAEDF1DCB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7" name="Text Box 6943">
          <a:extLst>
            <a:ext uri="{FF2B5EF4-FFF2-40B4-BE49-F238E27FC236}">
              <a16:creationId xmlns:a16="http://schemas.microsoft.com/office/drawing/2014/main" id="{981A9D50-32AA-4E2F-B855-E3648EDFBF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8" name="Text Box 6943">
          <a:extLst>
            <a:ext uri="{FF2B5EF4-FFF2-40B4-BE49-F238E27FC236}">
              <a16:creationId xmlns:a16="http://schemas.microsoft.com/office/drawing/2014/main" id="{68D2213C-DC22-4409-8F40-66E250970E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69" name="Text Box 6943">
          <a:extLst>
            <a:ext uri="{FF2B5EF4-FFF2-40B4-BE49-F238E27FC236}">
              <a16:creationId xmlns:a16="http://schemas.microsoft.com/office/drawing/2014/main" id="{DA9060E3-5F06-4C7D-A636-C75EEAFF5D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0" name="Text Box 6943">
          <a:extLst>
            <a:ext uri="{FF2B5EF4-FFF2-40B4-BE49-F238E27FC236}">
              <a16:creationId xmlns:a16="http://schemas.microsoft.com/office/drawing/2014/main" id="{EC91D79A-53BE-4595-83A0-C482511EFF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1" name="Text Box 6943">
          <a:extLst>
            <a:ext uri="{FF2B5EF4-FFF2-40B4-BE49-F238E27FC236}">
              <a16:creationId xmlns:a16="http://schemas.microsoft.com/office/drawing/2014/main" id="{B0E8AE5F-1C47-4D12-B996-59FB9750DB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2" name="Text Box 6943">
          <a:extLst>
            <a:ext uri="{FF2B5EF4-FFF2-40B4-BE49-F238E27FC236}">
              <a16:creationId xmlns:a16="http://schemas.microsoft.com/office/drawing/2014/main" id="{BA78D1A2-DE3C-4A8A-8816-4845053BC1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3" name="Text Box 6943">
          <a:extLst>
            <a:ext uri="{FF2B5EF4-FFF2-40B4-BE49-F238E27FC236}">
              <a16:creationId xmlns:a16="http://schemas.microsoft.com/office/drawing/2014/main" id="{EA6FC9DD-5B14-4BD8-9CFE-FFB9914A43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4" name="Text Box 6943">
          <a:extLst>
            <a:ext uri="{FF2B5EF4-FFF2-40B4-BE49-F238E27FC236}">
              <a16:creationId xmlns:a16="http://schemas.microsoft.com/office/drawing/2014/main" id="{F4123C69-6132-4865-B690-74AFE33E9A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5" name="Text Box 6943">
          <a:extLst>
            <a:ext uri="{FF2B5EF4-FFF2-40B4-BE49-F238E27FC236}">
              <a16:creationId xmlns:a16="http://schemas.microsoft.com/office/drawing/2014/main" id="{27B6E869-9E14-4D4B-9E1F-CC5A8B912C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6" name="Text Box 6943">
          <a:extLst>
            <a:ext uri="{FF2B5EF4-FFF2-40B4-BE49-F238E27FC236}">
              <a16:creationId xmlns:a16="http://schemas.microsoft.com/office/drawing/2014/main" id="{E0625284-E5F5-4BE6-874E-BF8E053AEB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7" name="Text Box 6943">
          <a:extLst>
            <a:ext uri="{FF2B5EF4-FFF2-40B4-BE49-F238E27FC236}">
              <a16:creationId xmlns:a16="http://schemas.microsoft.com/office/drawing/2014/main" id="{0995FA00-3790-4AB7-A041-C4A665F682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8" name="Text Box 6943">
          <a:extLst>
            <a:ext uri="{FF2B5EF4-FFF2-40B4-BE49-F238E27FC236}">
              <a16:creationId xmlns:a16="http://schemas.microsoft.com/office/drawing/2014/main" id="{1AD4D042-6B9B-4E7E-97B1-7AD8D0C640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79" name="Text Box 6943">
          <a:extLst>
            <a:ext uri="{FF2B5EF4-FFF2-40B4-BE49-F238E27FC236}">
              <a16:creationId xmlns:a16="http://schemas.microsoft.com/office/drawing/2014/main" id="{9B404EB8-FB68-4303-B58F-9B1057D2EA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0" name="Text Box 6943">
          <a:extLst>
            <a:ext uri="{FF2B5EF4-FFF2-40B4-BE49-F238E27FC236}">
              <a16:creationId xmlns:a16="http://schemas.microsoft.com/office/drawing/2014/main" id="{5C8F0157-7446-4CB4-AFC9-BAE890D55B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1" name="Text Box 6943">
          <a:extLst>
            <a:ext uri="{FF2B5EF4-FFF2-40B4-BE49-F238E27FC236}">
              <a16:creationId xmlns:a16="http://schemas.microsoft.com/office/drawing/2014/main" id="{55A438A2-8975-4C99-ACD1-F02C897378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2" name="Text Box 6943">
          <a:extLst>
            <a:ext uri="{FF2B5EF4-FFF2-40B4-BE49-F238E27FC236}">
              <a16:creationId xmlns:a16="http://schemas.microsoft.com/office/drawing/2014/main" id="{BC2AE5EA-E61E-4B5C-B97D-5A01931EB7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3" name="Text Box 6943">
          <a:extLst>
            <a:ext uri="{FF2B5EF4-FFF2-40B4-BE49-F238E27FC236}">
              <a16:creationId xmlns:a16="http://schemas.microsoft.com/office/drawing/2014/main" id="{62619413-C671-4A32-881E-C51B9E0522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4" name="Text Box 6943">
          <a:extLst>
            <a:ext uri="{FF2B5EF4-FFF2-40B4-BE49-F238E27FC236}">
              <a16:creationId xmlns:a16="http://schemas.microsoft.com/office/drawing/2014/main" id="{83E27107-C0EB-4B85-AB1F-D77C8EE69B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5" name="Text Box 6943">
          <a:extLst>
            <a:ext uri="{FF2B5EF4-FFF2-40B4-BE49-F238E27FC236}">
              <a16:creationId xmlns:a16="http://schemas.microsoft.com/office/drawing/2014/main" id="{F9B7CD2C-35B9-42BA-B8AC-3E70C7B9A5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6" name="Text Box 6943">
          <a:extLst>
            <a:ext uri="{FF2B5EF4-FFF2-40B4-BE49-F238E27FC236}">
              <a16:creationId xmlns:a16="http://schemas.microsoft.com/office/drawing/2014/main" id="{6DB7F574-DBB3-4CBC-B105-5A4F733F2D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7" name="Text Box 6943">
          <a:extLst>
            <a:ext uri="{FF2B5EF4-FFF2-40B4-BE49-F238E27FC236}">
              <a16:creationId xmlns:a16="http://schemas.microsoft.com/office/drawing/2014/main" id="{284E1F9A-BF14-42FE-83DF-D743C9C051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8" name="Text Box 6943">
          <a:extLst>
            <a:ext uri="{FF2B5EF4-FFF2-40B4-BE49-F238E27FC236}">
              <a16:creationId xmlns:a16="http://schemas.microsoft.com/office/drawing/2014/main" id="{67D2C6B7-64CB-4C18-B386-7448D13E54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89" name="Text Box 6943">
          <a:extLst>
            <a:ext uri="{FF2B5EF4-FFF2-40B4-BE49-F238E27FC236}">
              <a16:creationId xmlns:a16="http://schemas.microsoft.com/office/drawing/2014/main" id="{B16467A4-647E-4215-B60A-38FEAE3503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0" name="Text Box 6943">
          <a:extLst>
            <a:ext uri="{FF2B5EF4-FFF2-40B4-BE49-F238E27FC236}">
              <a16:creationId xmlns:a16="http://schemas.microsoft.com/office/drawing/2014/main" id="{DA770DE6-7AD7-4A84-8DA6-14EBC03BCA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1" name="Text Box 6943">
          <a:extLst>
            <a:ext uri="{FF2B5EF4-FFF2-40B4-BE49-F238E27FC236}">
              <a16:creationId xmlns:a16="http://schemas.microsoft.com/office/drawing/2014/main" id="{4044955C-316F-4671-BAD3-3CBBEA0BAC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2" name="Text Box 6943">
          <a:extLst>
            <a:ext uri="{FF2B5EF4-FFF2-40B4-BE49-F238E27FC236}">
              <a16:creationId xmlns:a16="http://schemas.microsoft.com/office/drawing/2014/main" id="{D311F677-4390-4F21-9121-C3926A124F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3" name="Text Box 6943">
          <a:extLst>
            <a:ext uri="{FF2B5EF4-FFF2-40B4-BE49-F238E27FC236}">
              <a16:creationId xmlns:a16="http://schemas.microsoft.com/office/drawing/2014/main" id="{999F5B32-BEF6-47AE-8B42-6B4A64158C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4" name="Text Box 6943">
          <a:extLst>
            <a:ext uri="{FF2B5EF4-FFF2-40B4-BE49-F238E27FC236}">
              <a16:creationId xmlns:a16="http://schemas.microsoft.com/office/drawing/2014/main" id="{F4F57BB4-AEBC-4ED7-BF84-A8704E2B6E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5" name="Text Box 6943">
          <a:extLst>
            <a:ext uri="{FF2B5EF4-FFF2-40B4-BE49-F238E27FC236}">
              <a16:creationId xmlns:a16="http://schemas.microsoft.com/office/drawing/2014/main" id="{1FBCEFD2-3EDF-4034-A2F1-F3EB61DAFB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6" name="Text Box 6943">
          <a:extLst>
            <a:ext uri="{FF2B5EF4-FFF2-40B4-BE49-F238E27FC236}">
              <a16:creationId xmlns:a16="http://schemas.microsoft.com/office/drawing/2014/main" id="{09829EB5-C6CA-4DA4-A271-93746C7FCC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7" name="Text Box 6943">
          <a:extLst>
            <a:ext uri="{FF2B5EF4-FFF2-40B4-BE49-F238E27FC236}">
              <a16:creationId xmlns:a16="http://schemas.microsoft.com/office/drawing/2014/main" id="{5D424629-9149-4381-8D4D-008C1CCF3B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8" name="Text Box 6943">
          <a:extLst>
            <a:ext uri="{FF2B5EF4-FFF2-40B4-BE49-F238E27FC236}">
              <a16:creationId xmlns:a16="http://schemas.microsoft.com/office/drawing/2014/main" id="{05D96BD9-37A9-4255-86B3-CC6744BB62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99" name="Text Box 6943">
          <a:extLst>
            <a:ext uri="{FF2B5EF4-FFF2-40B4-BE49-F238E27FC236}">
              <a16:creationId xmlns:a16="http://schemas.microsoft.com/office/drawing/2014/main" id="{F27C025B-7051-4951-9663-4774146DC7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0" name="Text Box 6943">
          <a:extLst>
            <a:ext uri="{FF2B5EF4-FFF2-40B4-BE49-F238E27FC236}">
              <a16:creationId xmlns:a16="http://schemas.microsoft.com/office/drawing/2014/main" id="{B098544B-73F4-458E-A186-163B2568BC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1" name="Text Box 6943">
          <a:extLst>
            <a:ext uri="{FF2B5EF4-FFF2-40B4-BE49-F238E27FC236}">
              <a16:creationId xmlns:a16="http://schemas.microsoft.com/office/drawing/2014/main" id="{A43CC18C-1254-4E77-9910-29FE43BE92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2" name="Text Box 6943">
          <a:extLst>
            <a:ext uri="{FF2B5EF4-FFF2-40B4-BE49-F238E27FC236}">
              <a16:creationId xmlns:a16="http://schemas.microsoft.com/office/drawing/2014/main" id="{CDC80A0C-01F7-49E1-A5D6-F72864BDA8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3" name="Text Box 6943">
          <a:extLst>
            <a:ext uri="{FF2B5EF4-FFF2-40B4-BE49-F238E27FC236}">
              <a16:creationId xmlns:a16="http://schemas.microsoft.com/office/drawing/2014/main" id="{4DED32E2-7100-4464-BB6A-33E01F649A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4" name="Text Box 6943">
          <a:extLst>
            <a:ext uri="{FF2B5EF4-FFF2-40B4-BE49-F238E27FC236}">
              <a16:creationId xmlns:a16="http://schemas.microsoft.com/office/drawing/2014/main" id="{4C9656D5-FF21-4531-9B33-DF3BF04EEF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5" name="Text Box 6943">
          <a:extLst>
            <a:ext uri="{FF2B5EF4-FFF2-40B4-BE49-F238E27FC236}">
              <a16:creationId xmlns:a16="http://schemas.microsoft.com/office/drawing/2014/main" id="{51606205-C086-4C53-BB26-C7CDED5E74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6" name="Text Box 6943">
          <a:extLst>
            <a:ext uri="{FF2B5EF4-FFF2-40B4-BE49-F238E27FC236}">
              <a16:creationId xmlns:a16="http://schemas.microsoft.com/office/drawing/2014/main" id="{8BE043B2-592A-40AB-8FBA-F9F9B509FD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7" name="Text Box 6943">
          <a:extLst>
            <a:ext uri="{FF2B5EF4-FFF2-40B4-BE49-F238E27FC236}">
              <a16:creationId xmlns:a16="http://schemas.microsoft.com/office/drawing/2014/main" id="{DE08AAE4-AB59-4ECD-89AC-0B80962BB7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8" name="Text Box 6943">
          <a:extLst>
            <a:ext uri="{FF2B5EF4-FFF2-40B4-BE49-F238E27FC236}">
              <a16:creationId xmlns:a16="http://schemas.microsoft.com/office/drawing/2014/main" id="{20C98B6F-F4C9-4C69-B21E-23B61673E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09" name="Text Box 6943">
          <a:extLst>
            <a:ext uri="{FF2B5EF4-FFF2-40B4-BE49-F238E27FC236}">
              <a16:creationId xmlns:a16="http://schemas.microsoft.com/office/drawing/2014/main" id="{74F6D43E-0F85-4E88-A8BB-FC00344BD4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0" name="Text Box 6943">
          <a:extLst>
            <a:ext uri="{FF2B5EF4-FFF2-40B4-BE49-F238E27FC236}">
              <a16:creationId xmlns:a16="http://schemas.microsoft.com/office/drawing/2014/main" id="{8027DA9B-E85F-41BF-8AF6-76E15EECFC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1" name="Text Box 6943">
          <a:extLst>
            <a:ext uri="{FF2B5EF4-FFF2-40B4-BE49-F238E27FC236}">
              <a16:creationId xmlns:a16="http://schemas.microsoft.com/office/drawing/2014/main" id="{C37E036D-8A65-438A-A0CE-879ACD1DAD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2" name="Text Box 6943">
          <a:extLst>
            <a:ext uri="{FF2B5EF4-FFF2-40B4-BE49-F238E27FC236}">
              <a16:creationId xmlns:a16="http://schemas.microsoft.com/office/drawing/2014/main" id="{25A4607A-86EA-42D2-95E3-47C98209A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3" name="Text Box 6943">
          <a:extLst>
            <a:ext uri="{FF2B5EF4-FFF2-40B4-BE49-F238E27FC236}">
              <a16:creationId xmlns:a16="http://schemas.microsoft.com/office/drawing/2014/main" id="{1EBEB1D8-D040-42DB-BEA6-7288EC481D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4" name="Text Box 6943">
          <a:extLst>
            <a:ext uri="{FF2B5EF4-FFF2-40B4-BE49-F238E27FC236}">
              <a16:creationId xmlns:a16="http://schemas.microsoft.com/office/drawing/2014/main" id="{AB141E4B-7CED-47B9-9FAA-D5E6B39F8D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5" name="Text Box 6943">
          <a:extLst>
            <a:ext uri="{FF2B5EF4-FFF2-40B4-BE49-F238E27FC236}">
              <a16:creationId xmlns:a16="http://schemas.microsoft.com/office/drawing/2014/main" id="{269F4249-1EEE-44E5-941D-FCC30BDCD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6" name="Text Box 6943">
          <a:extLst>
            <a:ext uri="{FF2B5EF4-FFF2-40B4-BE49-F238E27FC236}">
              <a16:creationId xmlns:a16="http://schemas.microsoft.com/office/drawing/2014/main" id="{063108AB-9162-4BF4-8FFF-8510834795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7" name="Text Box 6943">
          <a:extLst>
            <a:ext uri="{FF2B5EF4-FFF2-40B4-BE49-F238E27FC236}">
              <a16:creationId xmlns:a16="http://schemas.microsoft.com/office/drawing/2014/main" id="{308DC447-705D-4631-9982-33EEB26F16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8" name="Text Box 6943">
          <a:extLst>
            <a:ext uri="{FF2B5EF4-FFF2-40B4-BE49-F238E27FC236}">
              <a16:creationId xmlns:a16="http://schemas.microsoft.com/office/drawing/2014/main" id="{8D3BA91E-3C27-4F1F-BA7F-6C9BAD9F39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19" name="Text Box 6943">
          <a:extLst>
            <a:ext uri="{FF2B5EF4-FFF2-40B4-BE49-F238E27FC236}">
              <a16:creationId xmlns:a16="http://schemas.microsoft.com/office/drawing/2014/main" id="{1AE55A7C-F5D4-4EA3-A2C5-9C1E455A2B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0" name="Text Box 6943">
          <a:extLst>
            <a:ext uri="{FF2B5EF4-FFF2-40B4-BE49-F238E27FC236}">
              <a16:creationId xmlns:a16="http://schemas.microsoft.com/office/drawing/2014/main" id="{5BB94481-9E8B-4CDD-8B9A-AB9333E417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1" name="Text Box 6943">
          <a:extLst>
            <a:ext uri="{FF2B5EF4-FFF2-40B4-BE49-F238E27FC236}">
              <a16:creationId xmlns:a16="http://schemas.microsoft.com/office/drawing/2014/main" id="{3D94202E-C95C-4705-9F8A-D2E84AC3D2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2" name="Text Box 6943">
          <a:extLst>
            <a:ext uri="{FF2B5EF4-FFF2-40B4-BE49-F238E27FC236}">
              <a16:creationId xmlns:a16="http://schemas.microsoft.com/office/drawing/2014/main" id="{076F96AA-8DAE-4B14-A3DC-BE3D3A9EF9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3" name="Text Box 6943">
          <a:extLst>
            <a:ext uri="{FF2B5EF4-FFF2-40B4-BE49-F238E27FC236}">
              <a16:creationId xmlns:a16="http://schemas.microsoft.com/office/drawing/2014/main" id="{B6F2C918-C39E-4186-96A3-9526DEA78D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4" name="Text Box 6943">
          <a:extLst>
            <a:ext uri="{FF2B5EF4-FFF2-40B4-BE49-F238E27FC236}">
              <a16:creationId xmlns:a16="http://schemas.microsoft.com/office/drawing/2014/main" id="{BBB920A6-8A6D-44A8-895A-FA9DAF4D5E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5" name="Text Box 6943">
          <a:extLst>
            <a:ext uri="{FF2B5EF4-FFF2-40B4-BE49-F238E27FC236}">
              <a16:creationId xmlns:a16="http://schemas.microsoft.com/office/drawing/2014/main" id="{5018A2C6-D474-4B4F-A02B-69BFC98317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6" name="Text Box 6943">
          <a:extLst>
            <a:ext uri="{FF2B5EF4-FFF2-40B4-BE49-F238E27FC236}">
              <a16:creationId xmlns:a16="http://schemas.microsoft.com/office/drawing/2014/main" id="{16B9E776-7989-4DD1-8ED2-7C43629F2F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7" name="Text Box 6943">
          <a:extLst>
            <a:ext uri="{FF2B5EF4-FFF2-40B4-BE49-F238E27FC236}">
              <a16:creationId xmlns:a16="http://schemas.microsoft.com/office/drawing/2014/main" id="{58FC1EFB-FC91-473C-AE04-CFAF136B5E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8" name="Text Box 6943">
          <a:extLst>
            <a:ext uri="{FF2B5EF4-FFF2-40B4-BE49-F238E27FC236}">
              <a16:creationId xmlns:a16="http://schemas.microsoft.com/office/drawing/2014/main" id="{836697E8-94F7-48EB-86E6-74FFA8E5FB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29" name="Text Box 6943">
          <a:extLst>
            <a:ext uri="{FF2B5EF4-FFF2-40B4-BE49-F238E27FC236}">
              <a16:creationId xmlns:a16="http://schemas.microsoft.com/office/drawing/2014/main" id="{A5516195-2A34-4BDF-8BBD-90A400C7A9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0" name="Text Box 6943">
          <a:extLst>
            <a:ext uri="{FF2B5EF4-FFF2-40B4-BE49-F238E27FC236}">
              <a16:creationId xmlns:a16="http://schemas.microsoft.com/office/drawing/2014/main" id="{E3354764-89A4-4229-A79F-BAC99C5C80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1" name="Text Box 6943">
          <a:extLst>
            <a:ext uri="{FF2B5EF4-FFF2-40B4-BE49-F238E27FC236}">
              <a16:creationId xmlns:a16="http://schemas.microsoft.com/office/drawing/2014/main" id="{B87FDC08-8CE9-4549-A2E6-E5C75BC62C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2" name="Text Box 6943">
          <a:extLst>
            <a:ext uri="{FF2B5EF4-FFF2-40B4-BE49-F238E27FC236}">
              <a16:creationId xmlns:a16="http://schemas.microsoft.com/office/drawing/2014/main" id="{8375C140-0297-4C9A-891C-466788F878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3" name="Text Box 6943">
          <a:extLst>
            <a:ext uri="{FF2B5EF4-FFF2-40B4-BE49-F238E27FC236}">
              <a16:creationId xmlns:a16="http://schemas.microsoft.com/office/drawing/2014/main" id="{C3325E3A-033A-4E24-8562-FC4AC543FC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4" name="Text Box 6943">
          <a:extLst>
            <a:ext uri="{FF2B5EF4-FFF2-40B4-BE49-F238E27FC236}">
              <a16:creationId xmlns:a16="http://schemas.microsoft.com/office/drawing/2014/main" id="{1F83E990-BD7A-4F18-84E6-CE614D0146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5" name="Text Box 6943">
          <a:extLst>
            <a:ext uri="{FF2B5EF4-FFF2-40B4-BE49-F238E27FC236}">
              <a16:creationId xmlns:a16="http://schemas.microsoft.com/office/drawing/2014/main" id="{CC9ED32A-B162-4387-9D03-DFF9A5AD9E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6" name="Text Box 6943">
          <a:extLst>
            <a:ext uri="{FF2B5EF4-FFF2-40B4-BE49-F238E27FC236}">
              <a16:creationId xmlns:a16="http://schemas.microsoft.com/office/drawing/2014/main" id="{85B52A0C-BAAC-4D4A-8AA2-A2ADC0214B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7" name="Text Box 6943">
          <a:extLst>
            <a:ext uri="{FF2B5EF4-FFF2-40B4-BE49-F238E27FC236}">
              <a16:creationId xmlns:a16="http://schemas.microsoft.com/office/drawing/2014/main" id="{453DA832-D820-44D7-9CCC-006CEBEF80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8" name="Text Box 6943">
          <a:extLst>
            <a:ext uri="{FF2B5EF4-FFF2-40B4-BE49-F238E27FC236}">
              <a16:creationId xmlns:a16="http://schemas.microsoft.com/office/drawing/2014/main" id="{32A922F0-F99A-4ACF-8916-4FA7CAFEE9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39" name="Text Box 6943">
          <a:extLst>
            <a:ext uri="{FF2B5EF4-FFF2-40B4-BE49-F238E27FC236}">
              <a16:creationId xmlns:a16="http://schemas.microsoft.com/office/drawing/2014/main" id="{90104118-FE2F-4CE9-B65C-D9CECFC4E9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0" name="Text Box 6943">
          <a:extLst>
            <a:ext uri="{FF2B5EF4-FFF2-40B4-BE49-F238E27FC236}">
              <a16:creationId xmlns:a16="http://schemas.microsoft.com/office/drawing/2014/main" id="{9E31CF4F-6141-4DFA-B285-78A1AD7C4D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1" name="Text Box 6943">
          <a:extLst>
            <a:ext uri="{FF2B5EF4-FFF2-40B4-BE49-F238E27FC236}">
              <a16:creationId xmlns:a16="http://schemas.microsoft.com/office/drawing/2014/main" id="{39D3FA31-3326-4F45-BD3A-7C875C7B78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2" name="Text Box 6943">
          <a:extLst>
            <a:ext uri="{FF2B5EF4-FFF2-40B4-BE49-F238E27FC236}">
              <a16:creationId xmlns:a16="http://schemas.microsoft.com/office/drawing/2014/main" id="{4181D97E-138D-47E0-B4BA-5613619727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3" name="Text Box 6943">
          <a:extLst>
            <a:ext uri="{FF2B5EF4-FFF2-40B4-BE49-F238E27FC236}">
              <a16:creationId xmlns:a16="http://schemas.microsoft.com/office/drawing/2014/main" id="{91E8E2D0-BB27-45C8-AFD8-9055DEA01B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4" name="Text Box 6943">
          <a:extLst>
            <a:ext uri="{FF2B5EF4-FFF2-40B4-BE49-F238E27FC236}">
              <a16:creationId xmlns:a16="http://schemas.microsoft.com/office/drawing/2014/main" id="{249D37C8-B9B3-4905-8573-09526CD52C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5" name="Text Box 6943">
          <a:extLst>
            <a:ext uri="{FF2B5EF4-FFF2-40B4-BE49-F238E27FC236}">
              <a16:creationId xmlns:a16="http://schemas.microsoft.com/office/drawing/2014/main" id="{D7AE4B35-A74B-46B7-B198-A7E722C15C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6" name="Text Box 6943">
          <a:extLst>
            <a:ext uri="{FF2B5EF4-FFF2-40B4-BE49-F238E27FC236}">
              <a16:creationId xmlns:a16="http://schemas.microsoft.com/office/drawing/2014/main" id="{53B45CC3-2FDF-4FAB-A82B-0DA31094BE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7" name="Text Box 6943">
          <a:extLst>
            <a:ext uri="{FF2B5EF4-FFF2-40B4-BE49-F238E27FC236}">
              <a16:creationId xmlns:a16="http://schemas.microsoft.com/office/drawing/2014/main" id="{D91D61F3-9A41-42BD-B64C-0E98C3794E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8" name="Text Box 6943">
          <a:extLst>
            <a:ext uri="{FF2B5EF4-FFF2-40B4-BE49-F238E27FC236}">
              <a16:creationId xmlns:a16="http://schemas.microsoft.com/office/drawing/2014/main" id="{81B63A00-01F1-41B9-80B3-56456FB40C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49" name="Text Box 6943">
          <a:extLst>
            <a:ext uri="{FF2B5EF4-FFF2-40B4-BE49-F238E27FC236}">
              <a16:creationId xmlns:a16="http://schemas.microsoft.com/office/drawing/2014/main" id="{F9FAD7DD-8B34-43AF-A54B-9C8E3FA9B7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0" name="Text Box 6943">
          <a:extLst>
            <a:ext uri="{FF2B5EF4-FFF2-40B4-BE49-F238E27FC236}">
              <a16:creationId xmlns:a16="http://schemas.microsoft.com/office/drawing/2014/main" id="{E10087D4-57D8-4AAD-A380-BC0B7DB07C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1" name="Text Box 6943">
          <a:extLst>
            <a:ext uri="{FF2B5EF4-FFF2-40B4-BE49-F238E27FC236}">
              <a16:creationId xmlns:a16="http://schemas.microsoft.com/office/drawing/2014/main" id="{F5E584F3-E1F2-4E9E-8344-B6DFFD891B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2" name="Text Box 6943">
          <a:extLst>
            <a:ext uri="{FF2B5EF4-FFF2-40B4-BE49-F238E27FC236}">
              <a16:creationId xmlns:a16="http://schemas.microsoft.com/office/drawing/2014/main" id="{B8F91C74-EE6E-48A0-8D4B-8A2720B43E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3" name="Text Box 6943">
          <a:extLst>
            <a:ext uri="{FF2B5EF4-FFF2-40B4-BE49-F238E27FC236}">
              <a16:creationId xmlns:a16="http://schemas.microsoft.com/office/drawing/2014/main" id="{AF430D47-976A-49D8-9868-41087D9411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4" name="Text Box 6943">
          <a:extLst>
            <a:ext uri="{FF2B5EF4-FFF2-40B4-BE49-F238E27FC236}">
              <a16:creationId xmlns:a16="http://schemas.microsoft.com/office/drawing/2014/main" id="{98C02525-4721-49CB-9843-7CD8114FE3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5" name="Text Box 6943">
          <a:extLst>
            <a:ext uri="{FF2B5EF4-FFF2-40B4-BE49-F238E27FC236}">
              <a16:creationId xmlns:a16="http://schemas.microsoft.com/office/drawing/2014/main" id="{CA2C66CD-AB2E-40FC-B4CE-A290B837FE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6" name="Text Box 6943">
          <a:extLst>
            <a:ext uri="{FF2B5EF4-FFF2-40B4-BE49-F238E27FC236}">
              <a16:creationId xmlns:a16="http://schemas.microsoft.com/office/drawing/2014/main" id="{56A5988B-DE6E-4717-ADB5-EA4BD4BFA2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7" name="Text Box 6943">
          <a:extLst>
            <a:ext uri="{FF2B5EF4-FFF2-40B4-BE49-F238E27FC236}">
              <a16:creationId xmlns:a16="http://schemas.microsoft.com/office/drawing/2014/main" id="{42B511CE-8E1C-4E82-8323-967B8FF51F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8" name="Text Box 6943">
          <a:extLst>
            <a:ext uri="{FF2B5EF4-FFF2-40B4-BE49-F238E27FC236}">
              <a16:creationId xmlns:a16="http://schemas.microsoft.com/office/drawing/2014/main" id="{1174E82F-7BB4-47B8-ADEF-5FD3D1CA8A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59" name="Text Box 6943">
          <a:extLst>
            <a:ext uri="{FF2B5EF4-FFF2-40B4-BE49-F238E27FC236}">
              <a16:creationId xmlns:a16="http://schemas.microsoft.com/office/drawing/2014/main" id="{5F2C0B88-DCA8-4DD4-B7C7-D7E0F4DD08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0" name="Text Box 6943">
          <a:extLst>
            <a:ext uri="{FF2B5EF4-FFF2-40B4-BE49-F238E27FC236}">
              <a16:creationId xmlns:a16="http://schemas.microsoft.com/office/drawing/2014/main" id="{0F694730-A1EC-47EF-93A4-1E81C4B803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1" name="Text Box 6943">
          <a:extLst>
            <a:ext uri="{FF2B5EF4-FFF2-40B4-BE49-F238E27FC236}">
              <a16:creationId xmlns:a16="http://schemas.microsoft.com/office/drawing/2014/main" id="{E96F82D7-DAC4-4EBE-8012-2BAE1BB929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2" name="Text Box 6943">
          <a:extLst>
            <a:ext uri="{FF2B5EF4-FFF2-40B4-BE49-F238E27FC236}">
              <a16:creationId xmlns:a16="http://schemas.microsoft.com/office/drawing/2014/main" id="{8915603B-0505-45FA-8E77-2CA3899D51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3" name="Text Box 6943">
          <a:extLst>
            <a:ext uri="{FF2B5EF4-FFF2-40B4-BE49-F238E27FC236}">
              <a16:creationId xmlns:a16="http://schemas.microsoft.com/office/drawing/2014/main" id="{56DD53B9-8989-4078-A7CB-86699A3640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4" name="Text Box 6943">
          <a:extLst>
            <a:ext uri="{FF2B5EF4-FFF2-40B4-BE49-F238E27FC236}">
              <a16:creationId xmlns:a16="http://schemas.microsoft.com/office/drawing/2014/main" id="{C74E6271-9EE1-4251-92A9-39A66D4C27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5" name="Text Box 6943">
          <a:extLst>
            <a:ext uri="{FF2B5EF4-FFF2-40B4-BE49-F238E27FC236}">
              <a16:creationId xmlns:a16="http://schemas.microsoft.com/office/drawing/2014/main" id="{E2D50698-9748-4E49-95B8-AD9C145A39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6" name="Text Box 6943">
          <a:extLst>
            <a:ext uri="{FF2B5EF4-FFF2-40B4-BE49-F238E27FC236}">
              <a16:creationId xmlns:a16="http://schemas.microsoft.com/office/drawing/2014/main" id="{1A4D91B1-08F9-46AE-857B-DD52DE79D7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7" name="Text Box 6943">
          <a:extLst>
            <a:ext uri="{FF2B5EF4-FFF2-40B4-BE49-F238E27FC236}">
              <a16:creationId xmlns:a16="http://schemas.microsoft.com/office/drawing/2014/main" id="{A33DB96E-1A92-46D3-99EA-0FAA2D92B7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8" name="Text Box 6943">
          <a:extLst>
            <a:ext uri="{FF2B5EF4-FFF2-40B4-BE49-F238E27FC236}">
              <a16:creationId xmlns:a16="http://schemas.microsoft.com/office/drawing/2014/main" id="{DBCD9323-05A8-47AE-8341-2436461659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69" name="Text Box 6943">
          <a:extLst>
            <a:ext uri="{FF2B5EF4-FFF2-40B4-BE49-F238E27FC236}">
              <a16:creationId xmlns:a16="http://schemas.microsoft.com/office/drawing/2014/main" id="{A60D6AD8-DF77-4ED5-86F1-A3BBE2880F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0" name="Text Box 6943">
          <a:extLst>
            <a:ext uri="{FF2B5EF4-FFF2-40B4-BE49-F238E27FC236}">
              <a16:creationId xmlns:a16="http://schemas.microsoft.com/office/drawing/2014/main" id="{AE0955A1-2373-4155-86D6-1BDA891430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1" name="Text Box 6943">
          <a:extLst>
            <a:ext uri="{FF2B5EF4-FFF2-40B4-BE49-F238E27FC236}">
              <a16:creationId xmlns:a16="http://schemas.microsoft.com/office/drawing/2014/main" id="{DCE46277-1062-450F-B2BA-644F18B8BB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2" name="Text Box 6943">
          <a:extLst>
            <a:ext uri="{FF2B5EF4-FFF2-40B4-BE49-F238E27FC236}">
              <a16:creationId xmlns:a16="http://schemas.microsoft.com/office/drawing/2014/main" id="{A2328099-2CF6-4819-B5D9-EC8496B341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3" name="Text Box 6943">
          <a:extLst>
            <a:ext uri="{FF2B5EF4-FFF2-40B4-BE49-F238E27FC236}">
              <a16:creationId xmlns:a16="http://schemas.microsoft.com/office/drawing/2014/main" id="{57A279E7-1F38-466E-8115-72247B00BE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4" name="Text Box 6943">
          <a:extLst>
            <a:ext uri="{FF2B5EF4-FFF2-40B4-BE49-F238E27FC236}">
              <a16:creationId xmlns:a16="http://schemas.microsoft.com/office/drawing/2014/main" id="{FB43EA02-BBBC-46B4-9151-1A97FC9497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5" name="Text Box 6943">
          <a:extLst>
            <a:ext uri="{FF2B5EF4-FFF2-40B4-BE49-F238E27FC236}">
              <a16:creationId xmlns:a16="http://schemas.microsoft.com/office/drawing/2014/main" id="{BCC3EECA-5A87-4DCF-B148-543CE22ECF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6" name="Text Box 6943">
          <a:extLst>
            <a:ext uri="{FF2B5EF4-FFF2-40B4-BE49-F238E27FC236}">
              <a16:creationId xmlns:a16="http://schemas.microsoft.com/office/drawing/2014/main" id="{EA7C2419-49B8-456F-B0BA-A12C0487E7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7" name="Text Box 6943">
          <a:extLst>
            <a:ext uri="{FF2B5EF4-FFF2-40B4-BE49-F238E27FC236}">
              <a16:creationId xmlns:a16="http://schemas.microsoft.com/office/drawing/2014/main" id="{0B1EA752-B050-4291-88DC-77A8BA3235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8" name="Text Box 6943">
          <a:extLst>
            <a:ext uri="{FF2B5EF4-FFF2-40B4-BE49-F238E27FC236}">
              <a16:creationId xmlns:a16="http://schemas.microsoft.com/office/drawing/2014/main" id="{16E763E4-6462-4F30-983B-07681ABEEC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79" name="Text Box 6943">
          <a:extLst>
            <a:ext uri="{FF2B5EF4-FFF2-40B4-BE49-F238E27FC236}">
              <a16:creationId xmlns:a16="http://schemas.microsoft.com/office/drawing/2014/main" id="{925EF75C-F8E5-46A5-914A-D89E70E663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0" name="Text Box 6943">
          <a:extLst>
            <a:ext uri="{FF2B5EF4-FFF2-40B4-BE49-F238E27FC236}">
              <a16:creationId xmlns:a16="http://schemas.microsoft.com/office/drawing/2014/main" id="{B7BE6734-119B-4281-B3E7-895FDC22B5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1" name="Text Box 6943">
          <a:extLst>
            <a:ext uri="{FF2B5EF4-FFF2-40B4-BE49-F238E27FC236}">
              <a16:creationId xmlns:a16="http://schemas.microsoft.com/office/drawing/2014/main" id="{8638F46A-CD90-4765-AA54-5975CCDF7B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2" name="Text Box 6943">
          <a:extLst>
            <a:ext uri="{FF2B5EF4-FFF2-40B4-BE49-F238E27FC236}">
              <a16:creationId xmlns:a16="http://schemas.microsoft.com/office/drawing/2014/main" id="{09014255-23D5-4D4C-83F5-E63A297DB3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3" name="Text Box 6943">
          <a:extLst>
            <a:ext uri="{FF2B5EF4-FFF2-40B4-BE49-F238E27FC236}">
              <a16:creationId xmlns:a16="http://schemas.microsoft.com/office/drawing/2014/main" id="{B13D06AC-94E6-48DC-9A46-6150A04943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4" name="Text Box 6943">
          <a:extLst>
            <a:ext uri="{FF2B5EF4-FFF2-40B4-BE49-F238E27FC236}">
              <a16:creationId xmlns:a16="http://schemas.microsoft.com/office/drawing/2014/main" id="{6F390A53-705C-4267-9F58-863E2838FE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5" name="Text Box 6943">
          <a:extLst>
            <a:ext uri="{FF2B5EF4-FFF2-40B4-BE49-F238E27FC236}">
              <a16:creationId xmlns:a16="http://schemas.microsoft.com/office/drawing/2014/main" id="{C0B4EA87-8387-43EC-A41D-76F7B57A93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6" name="Text Box 6943">
          <a:extLst>
            <a:ext uri="{FF2B5EF4-FFF2-40B4-BE49-F238E27FC236}">
              <a16:creationId xmlns:a16="http://schemas.microsoft.com/office/drawing/2014/main" id="{31A46735-9E06-4B52-9030-2F5D3CADFE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7" name="Text Box 6943">
          <a:extLst>
            <a:ext uri="{FF2B5EF4-FFF2-40B4-BE49-F238E27FC236}">
              <a16:creationId xmlns:a16="http://schemas.microsoft.com/office/drawing/2014/main" id="{2F7223CC-FBFD-4F22-9770-78326DFA39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8" name="Text Box 6943">
          <a:extLst>
            <a:ext uri="{FF2B5EF4-FFF2-40B4-BE49-F238E27FC236}">
              <a16:creationId xmlns:a16="http://schemas.microsoft.com/office/drawing/2014/main" id="{FBD5DA98-B3B6-4595-BE5D-02A35EC988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89" name="Text Box 6943">
          <a:extLst>
            <a:ext uri="{FF2B5EF4-FFF2-40B4-BE49-F238E27FC236}">
              <a16:creationId xmlns:a16="http://schemas.microsoft.com/office/drawing/2014/main" id="{C6DF1F91-5607-4B34-BF84-62D674D801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0" name="Text Box 6943">
          <a:extLst>
            <a:ext uri="{FF2B5EF4-FFF2-40B4-BE49-F238E27FC236}">
              <a16:creationId xmlns:a16="http://schemas.microsoft.com/office/drawing/2014/main" id="{81318DF0-DB82-408E-B259-1A78FD696A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1" name="Text Box 6943">
          <a:extLst>
            <a:ext uri="{FF2B5EF4-FFF2-40B4-BE49-F238E27FC236}">
              <a16:creationId xmlns:a16="http://schemas.microsoft.com/office/drawing/2014/main" id="{5800FEAB-C9A4-4891-B39C-A471E66A6B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2" name="Text Box 6943">
          <a:extLst>
            <a:ext uri="{FF2B5EF4-FFF2-40B4-BE49-F238E27FC236}">
              <a16:creationId xmlns:a16="http://schemas.microsoft.com/office/drawing/2014/main" id="{E86C75C4-AE95-4AB0-85A5-D077EEA8FE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3" name="Text Box 6943">
          <a:extLst>
            <a:ext uri="{FF2B5EF4-FFF2-40B4-BE49-F238E27FC236}">
              <a16:creationId xmlns:a16="http://schemas.microsoft.com/office/drawing/2014/main" id="{E537C2BA-FBFB-4A02-B571-A0A54D1BB7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4" name="Text Box 6943">
          <a:extLst>
            <a:ext uri="{FF2B5EF4-FFF2-40B4-BE49-F238E27FC236}">
              <a16:creationId xmlns:a16="http://schemas.microsoft.com/office/drawing/2014/main" id="{375AE015-B398-4E06-A9C2-6656154AA8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5" name="Text Box 6943">
          <a:extLst>
            <a:ext uri="{FF2B5EF4-FFF2-40B4-BE49-F238E27FC236}">
              <a16:creationId xmlns:a16="http://schemas.microsoft.com/office/drawing/2014/main" id="{BC6D200D-BF11-4643-864D-FA89915F41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6" name="Text Box 6943">
          <a:extLst>
            <a:ext uri="{FF2B5EF4-FFF2-40B4-BE49-F238E27FC236}">
              <a16:creationId xmlns:a16="http://schemas.microsoft.com/office/drawing/2014/main" id="{05EDA9EE-0D36-49D6-A5FC-F288905B39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7" name="Text Box 6943">
          <a:extLst>
            <a:ext uri="{FF2B5EF4-FFF2-40B4-BE49-F238E27FC236}">
              <a16:creationId xmlns:a16="http://schemas.microsoft.com/office/drawing/2014/main" id="{0CDDA060-A739-427E-8B7B-04AE16C4C1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8" name="Text Box 6943">
          <a:extLst>
            <a:ext uri="{FF2B5EF4-FFF2-40B4-BE49-F238E27FC236}">
              <a16:creationId xmlns:a16="http://schemas.microsoft.com/office/drawing/2014/main" id="{69D1E22F-C497-4827-85EF-8C03C75412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599" name="Text Box 6943">
          <a:extLst>
            <a:ext uri="{FF2B5EF4-FFF2-40B4-BE49-F238E27FC236}">
              <a16:creationId xmlns:a16="http://schemas.microsoft.com/office/drawing/2014/main" id="{7FDA70F8-5339-41B2-9C3F-FA388DD667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0" name="Text Box 6943">
          <a:extLst>
            <a:ext uri="{FF2B5EF4-FFF2-40B4-BE49-F238E27FC236}">
              <a16:creationId xmlns:a16="http://schemas.microsoft.com/office/drawing/2014/main" id="{C4024310-A764-4947-8796-C0D537B3D3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1" name="Text Box 6943">
          <a:extLst>
            <a:ext uri="{FF2B5EF4-FFF2-40B4-BE49-F238E27FC236}">
              <a16:creationId xmlns:a16="http://schemas.microsoft.com/office/drawing/2014/main" id="{67071D4C-8644-4911-A45A-7F9F7C93B8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2" name="Text Box 6943">
          <a:extLst>
            <a:ext uri="{FF2B5EF4-FFF2-40B4-BE49-F238E27FC236}">
              <a16:creationId xmlns:a16="http://schemas.microsoft.com/office/drawing/2014/main" id="{2BE84C1B-BC0F-400F-AA5A-60F32B7C5F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3" name="Text Box 6943">
          <a:extLst>
            <a:ext uri="{FF2B5EF4-FFF2-40B4-BE49-F238E27FC236}">
              <a16:creationId xmlns:a16="http://schemas.microsoft.com/office/drawing/2014/main" id="{671354C0-7DDF-4597-9D83-37EB76517D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4" name="Text Box 6943">
          <a:extLst>
            <a:ext uri="{FF2B5EF4-FFF2-40B4-BE49-F238E27FC236}">
              <a16:creationId xmlns:a16="http://schemas.microsoft.com/office/drawing/2014/main" id="{0F89B9D6-CB3C-4EC8-A359-E553583DB7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5" name="Text Box 6943">
          <a:extLst>
            <a:ext uri="{FF2B5EF4-FFF2-40B4-BE49-F238E27FC236}">
              <a16:creationId xmlns:a16="http://schemas.microsoft.com/office/drawing/2014/main" id="{E1AA2586-9387-4874-A951-CE0B7DECB2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6" name="Text Box 6943">
          <a:extLst>
            <a:ext uri="{FF2B5EF4-FFF2-40B4-BE49-F238E27FC236}">
              <a16:creationId xmlns:a16="http://schemas.microsoft.com/office/drawing/2014/main" id="{99C50BCE-68AD-4295-A54E-8F2E62F0BF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7" name="Text Box 6943">
          <a:extLst>
            <a:ext uri="{FF2B5EF4-FFF2-40B4-BE49-F238E27FC236}">
              <a16:creationId xmlns:a16="http://schemas.microsoft.com/office/drawing/2014/main" id="{27155A2C-60E5-43FA-A037-4DB73C10FB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8" name="Text Box 6943">
          <a:extLst>
            <a:ext uri="{FF2B5EF4-FFF2-40B4-BE49-F238E27FC236}">
              <a16:creationId xmlns:a16="http://schemas.microsoft.com/office/drawing/2014/main" id="{B21707AE-C0B2-4604-BD1C-0CA7752E66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09" name="Text Box 6943">
          <a:extLst>
            <a:ext uri="{FF2B5EF4-FFF2-40B4-BE49-F238E27FC236}">
              <a16:creationId xmlns:a16="http://schemas.microsoft.com/office/drawing/2014/main" id="{9F422A0D-04AF-4E01-A5C8-1BA626C88B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0" name="Text Box 6943">
          <a:extLst>
            <a:ext uri="{FF2B5EF4-FFF2-40B4-BE49-F238E27FC236}">
              <a16:creationId xmlns:a16="http://schemas.microsoft.com/office/drawing/2014/main" id="{82B91356-5EF1-4EC1-BD65-025D9B8832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1" name="Text Box 6943">
          <a:extLst>
            <a:ext uri="{FF2B5EF4-FFF2-40B4-BE49-F238E27FC236}">
              <a16:creationId xmlns:a16="http://schemas.microsoft.com/office/drawing/2014/main" id="{908035F8-B951-4882-9B8D-4E6647B74A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2" name="Text Box 6943">
          <a:extLst>
            <a:ext uri="{FF2B5EF4-FFF2-40B4-BE49-F238E27FC236}">
              <a16:creationId xmlns:a16="http://schemas.microsoft.com/office/drawing/2014/main" id="{0D02AFAC-15CA-47A6-9E05-FADE719617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3" name="Text Box 6943">
          <a:extLst>
            <a:ext uri="{FF2B5EF4-FFF2-40B4-BE49-F238E27FC236}">
              <a16:creationId xmlns:a16="http://schemas.microsoft.com/office/drawing/2014/main" id="{A2E8BB3B-D128-44F0-90DC-818F803538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4" name="Text Box 6943">
          <a:extLst>
            <a:ext uri="{FF2B5EF4-FFF2-40B4-BE49-F238E27FC236}">
              <a16:creationId xmlns:a16="http://schemas.microsoft.com/office/drawing/2014/main" id="{6B147625-9FAC-4903-BB91-0F365C6D23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5" name="Text Box 6943">
          <a:extLst>
            <a:ext uri="{FF2B5EF4-FFF2-40B4-BE49-F238E27FC236}">
              <a16:creationId xmlns:a16="http://schemas.microsoft.com/office/drawing/2014/main" id="{302CF9DA-B723-46B6-B46A-17A8B89C07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6" name="Text Box 6943">
          <a:extLst>
            <a:ext uri="{FF2B5EF4-FFF2-40B4-BE49-F238E27FC236}">
              <a16:creationId xmlns:a16="http://schemas.microsoft.com/office/drawing/2014/main" id="{7CA1AF48-4481-4613-9FD8-9C5F6F7510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7" name="Text Box 6943">
          <a:extLst>
            <a:ext uri="{FF2B5EF4-FFF2-40B4-BE49-F238E27FC236}">
              <a16:creationId xmlns:a16="http://schemas.microsoft.com/office/drawing/2014/main" id="{C737B611-4946-432A-917A-F8F01E3246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8" name="Text Box 6943">
          <a:extLst>
            <a:ext uri="{FF2B5EF4-FFF2-40B4-BE49-F238E27FC236}">
              <a16:creationId xmlns:a16="http://schemas.microsoft.com/office/drawing/2014/main" id="{874B5ADB-76B1-4B41-8D9F-397A502C5B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19" name="Text Box 6943">
          <a:extLst>
            <a:ext uri="{FF2B5EF4-FFF2-40B4-BE49-F238E27FC236}">
              <a16:creationId xmlns:a16="http://schemas.microsoft.com/office/drawing/2014/main" id="{E636E53A-70C2-4CA4-AB44-9483A20B22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0" name="Text Box 6943">
          <a:extLst>
            <a:ext uri="{FF2B5EF4-FFF2-40B4-BE49-F238E27FC236}">
              <a16:creationId xmlns:a16="http://schemas.microsoft.com/office/drawing/2014/main" id="{2E09675C-B15F-44BB-865D-DA0026EE4A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1" name="Text Box 6943">
          <a:extLst>
            <a:ext uri="{FF2B5EF4-FFF2-40B4-BE49-F238E27FC236}">
              <a16:creationId xmlns:a16="http://schemas.microsoft.com/office/drawing/2014/main" id="{3F3202C7-2580-4584-9C00-59F15A610A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2" name="Text Box 6943">
          <a:extLst>
            <a:ext uri="{FF2B5EF4-FFF2-40B4-BE49-F238E27FC236}">
              <a16:creationId xmlns:a16="http://schemas.microsoft.com/office/drawing/2014/main" id="{88117D9A-916D-4A62-9B0E-9C88D212D2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3" name="Text Box 6943">
          <a:extLst>
            <a:ext uri="{FF2B5EF4-FFF2-40B4-BE49-F238E27FC236}">
              <a16:creationId xmlns:a16="http://schemas.microsoft.com/office/drawing/2014/main" id="{5EE2C6A4-C961-4DF9-97FF-17BA86A867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4" name="Text Box 6943">
          <a:extLst>
            <a:ext uri="{FF2B5EF4-FFF2-40B4-BE49-F238E27FC236}">
              <a16:creationId xmlns:a16="http://schemas.microsoft.com/office/drawing/2014/main" id="{57B13A7C-F7B4-4EC8-A8B8-74FF883CC4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5" name="Text Box 6943">
          <a:extLst>
            <a:ext uri="{FF2B5EF4-FFF2-40B4-BE49-F238E27FC236}">
              <a16:creationId xmlns:a16="http://schemas.microsoft.com/office/drawing/2014/main" id="{A89ED4F4-3B20-4288-AEC4-2B2A088158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6" name="Text Box 6943">
          <a:extLst>
            <a:ext uri="{FF2B5EF4-FFF2-40B4-BE49-F238E27FC236}">
              <a16:creationId xmlns:a16="http://schemas.microsoft.com/office/drawing/2014/main" id="{E214BC0A-E1DC-457F-BC65-2E3CCE78F4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7" name="Text Box 6943">
          <a:extLst>
            <a:ext uri="{FF2B5EF4-FFF2-40B4-BE49-F238E27FC236}">
              <a16:creationId xmlns:a16="http://schemas.microsoft.com/office/drawing/2014/main" id="{B8A3138E-99E2-4482-9452-28CED50749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8" name="Text Box 6943">
          <a:extLst>
            <a:ext uri="{FF2B5EF4-FFF2-40B4-BE49-F238E27FC236}">
              <a16:creationId xmlns:a16="http://schemas.microsoft.com/office/drawing/2014/main" id="{991D2D99-5770-4F2E-8866-4B2BC0057B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29" name="Text Box 6943">
          <a:extLst>
            <a:ext uri="{FF2B5EF4-FFF2-40B4-BE49-F238E27FC236}">
              <a16:creationId xmlns:a16="http://schemas.microsoft.com/office/drawing/2014/main" id="{53AE0F6C-79CA-4A73-AE36-57E223FD27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0" name="Text Box 6943">
          <a:extLst>
            <a:ext uri="{FF2B5EF4-FFF2-40B4-BE49-F238E27FC236}">
              <a16:creationId xmlns:a16="http://schemas.microsoft.com/office/drawing/2014/main" id="{FAE71295-81AA-4B1C-B75A-BECFD06AB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1" name="Text Box 6943">
          <a:extLst>
            <a:ext uri="{FF2B5EF4-FFF2-40B4-BE49-F238E27FC236}">
              <a16:creationId xmlns:a16="http://schemas.microsoft.com/office/drawing/2014/main" id="{63E1C1C5-C31F-4A72-80A1-BC334D083B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2" name="Text Box 6943">
          <a:extLst>
            <a:ext uri="{FF2B5EF4-FFF2-40B4-BE49-F238E27FC236}">
              <a16:creationId xmlns:a16="http://schemas.microsoft.com/office/drawing/2014/main" id="{0545FD7A-5B26-4FCA-B69A-4C4050E7D2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3" name="Text Box 6943">
          <a:extLst>
            <a:ext uri="{FF2B5EF4-FFF2-40B4-BE49-F238E27FC236}">
              <a16:creationId xmlns:a16="http://schemas.microsoft.com/office/drawing/2014/main" id="{0AB8AD0C-BA09-4DB6-8BE4-F9765A34D5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4" name="Text Box 6943">
          <a:extLst>
            <a:ext uri="{FF2B5EF4-FFF2-40B4-BE49-F238E27FC236}">
              <a16:creationId xmlns:a16="http://schemas.microsoft.com/office/drawing/2014/main" id="{0DD6169F-C648-45E8-AEEC-45AA92762B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5" name="Text Box 6943">
          <a:extLst>
            <a:ext uri="{FF2B5EF4-FFF2-40B4-BE49-F238E27FC236}">
              <a16:creationId xmlns:a16="http://schemas.microsoft.com/office/drawing/2014/main" id="{C9F66CB4-D65D-4857-91E0-51CB7D0634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6" name="Text Box 6943">
          <a:extLst>
            <a:ext uri="{FF2B5EF4-FFF2-40B4-BE49-F238E27FC236}">
              <a16:creationId xmlns:a16="http://schemas.microsoft.com/office/drawing/2014/main" id="{582D9C88-D53E-43F4-9051-D446228C6B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7" name="Text Box 6943">
          <a:extLst>
            <a:ext uri="{FF2B5EF4-FFF2-40B4-BE49-F238E27FC236}">
              <a16:creationId xmlns:a16="http://schemas.microsoft.com/office/drawing/2014/main" id="{44233F4E-F1F9-4E26-9DA5-77046388F8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8" name="Text Box 6943">
          <a:extLst>
            <a:ext uri="{FF2B5EF4-FFF2-40B4-BE49-F238E27FC236}">
              <a16:creationId xmlns:a16="http://schemas.microsoft.com/office/drawing/2014/main" id="{9FDCDD9B-91A7-4109-A8B5-1DF085E6BF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39" name="Text Box 6943">
          <a:extLst>
            <a:ext uri="{FF2B5EF4-FFF2-40B4-BE49-F238E27FC236}">
              <a16:creationId xmlns:a16="http://schemas.microsoft.com/office/drawing/2014/main" id="{C534B0BC-AB48-4653-8D25-90C93571F6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0" name="Text Box 6943">
          <a:extLst>
            <a:ext uri="{FF2B5EF4-FFF2-40B4-BE49-F238E27FC236}">
              <a16:creationId xmlns:a16="http://schemas.microsoft.com/office/drawing/2014/main" id="{C3994B67-28AF-42B8-A6D6-710ADF9859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1" name="Text Box 6943">
          <a:extLst>
            <a:ext uri="{FF2B5EF4-FFF2-40B4-BE49-F238E27FC236}">
              <a16:creationId xmlns:a16="http://schemas.microsoft.com/office/drawing/2014/main" id="{8E5E492B-EAC8-461E-B9E7-532A0474B8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2" name="Text Box 6943">
          <a:extLst>
            <a:ext uri="{FF2B5EF4-FFF2-40B4-BE49-F238E27FC236}">
              <a16:creationId xmlns:a16="http://schemas.microsoft.com/office/drawing/2014/main" id="{682399C1-B631-43CE-B593-D8A743EE05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3" name="Text Box 6943">
          <a:extLst>
            <a:ext uri="{FF2B5EF4-FFF2-40B4-BE49-F238E27FC236}">
              <a16:creationId xmlns:a16="http://schemas.microsoft.com/office/drawing/2014/main" id="{9AD5876D-A36B-450D-A010-8C7CDC6553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4" name="Text Box 6943">
          <a:extLst>
            <a:ext uri="{FF2B5EF4-FFF2-40B4-BE49-F238E27FC236}">
              <a16:creationId xmlns:a16="http://schemas.microsoft.com/office/drawing/2014/main" id="{704BD966-F4D1-4950-87D4-A025AF869D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5" name="Text Box 6943">
          <a:extLst>
            <a:ext uri="{FF2B5EF4-FFF2-40B4-BE49-F238E27FC236}">
              <a16:creationId xmlns:a16="http://schemas.microsoft.com/office/drawing/2014/main" id="{E607C314-E3B5-408A-A8D8-AF94A9DE9C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6" name="Text Box 6943">
          <a:extLst>
            <a:ext uri="{FF2B5EF4-FFF2-40B4-BE49-F238E27FC236}">
              <a16:creationId xmlns:a16="http://schemas.microsoft.com/office/drawing/2014/main" id="{5A29B49F-DFFE-4699-80A7-07DDC84F39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7" name="Text Box 6943">
          <a:extLst>
            <a:ext uri="{FF2B5EF4-FFF2-40B4-BE49-F238E27FC236}">
              <a16:creationId xmlns:a16="http://schemas.microsoft.com/office/drawing/2014/main" id="{2967A86B-7B9B-4CF0-BA4A-2F182869E4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8" name="Text Box 6943">
          <a:extLst>
            <a:ext uri="{FF2B5EF4-FFF2-40B4-BE49-F238E27FC236}">
              <a16:creationId xmlns:a16="http://schemas.microsoft.com/office/drawing/2014/main" id="{69D343A9-8CA7-405A-B347-A1BF540584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49" name="Text Box 6943">
          <a:extLst>
            <a:ext uri="{FF2B5EF4-FFF2-40B4-BE49-F238E27FC236}">
              <a16:creationId xmlns:a16="http://schemas.microsoft.com/office/drawing/2014/main" id="{9109732F-6A32-45EB-9DAE-8FD0A76A3F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0" name="Text Box 6943">
          <a:extLst>
            <a:ext uri="{FF2B5EF4-FFF2-40B4-BE49-F238E27FC236}">
              <a16:creationId xmlns:a16="http://schemas.microsoft.com/office/drawing/2014/main" id="{6E516141-32BF-40DB-841A-7310AE1BD7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1" name="Text Box 6943">
          <a:extLst>
            <a:ext uri="{FF2B5EF4-FFF2-40B4-BE49-F238E27FC236}">
              <a16:creationId xmlns:a16="http://schemas.microsoft.com/office/drawing/2014/main" id="{DE318BDF-CB12-4F1A-8CE7-A48B6F2723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2" name="Text Box 6943">
          <a:extLst>
            <a:ext uri="{FF2B5EF4-FFF2-40B4-BE49-F238E27FC236}">
              <a16:creationId xmlns:a16="http://schemas.microsoft.com/office/drawing/2014/main" id="{AFE242B5-2E9B-4D71-B914-04A8B76BD3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3" name="Text Box 6943">
          <a:extLst>
            <a:ext uri="{FF2B5EF4-FFF2-40B4-BE49-F238E27FC236}">
              <a16:creationId xmlns:a16="http://schemas.microsoft.com/office/drawing/2014/main" id="{093E418E-50A2-4B30-85B1-4390904BB4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4" name="Text Box 6943">
          <a:extLst>
            <a:ext uri="{FF2B5EF4-FFF2-40B4-BE49-F238E27FC236}">
              <a16:creationId xmlns:a16="http://schemas.microsoft.com/office/drawing/2014/main" id="{9E914E57-BAC3-4A53-B318-82A22A2CAE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5" name="Text Box 6943">
          <a:extLst>
            <a:ext uri="{FF2B5EF4-FFF2-40B4-BE49-F238E27FC236}">
              <a16:creationId xmlns:a16="http://schemas.microsoft.com/office/drawing/2014/main" id="{094E504C-3F8B-44F0-A5B4-99DADB9C4D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6" name="Text Box 6943">
          <a:extLst>
            <a:ext uri="{FF2B5EF4-FFF2-40B4-BE49-F238E27FC236}">
              <a16:creationId xmlns:a16="http://schemas.microsoft.com/office/drawing/2014/main" id="{CBDB8B12-A739-47B5-8492-A4B220FD4B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7" name="Text Box 6943">
          <a:extLst>
            <a:ext uri="{FF2B5EF4-FFF2-40B4-BE49-F238E27FC236}">
              <a16:creationId xmlns:a16="http://schemas.microsoft.com/office/drawing/2014/main" id="{794E5843-7540-4E40-9377-885F6FA4FE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8" name="Text Box 6943">
          <a:extLst>
            <a:ext uri="{FF2B5EF4-FFF2-40B4-BE49-F238E27FC236}">
              <a16:creationId xmlns:a16="http://schemas.microsoft.com/office/drawing/2014/main" id="{276CD97C-E5D1-4A4A-AB38-3C3A53B969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59" name="Text Box 6943">
          <a:extLst>
            <a:ext uri="{FF2B5EF4-FFF2-40B4-BE49-F238E27FC236}">
              <a16:creationId xmlns:a16="http://schemas.microsoft.com/office/drawing/2014/main" id="{BFC91BAD-67D2-4258-A10F-5830E10231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0" name="Text Box 6943">
          <a:extLst>
            <a:ext uri="{FF2B5EF4-FFF2-40B4-BE49-F238E27FC236}">
              <a16:creationId xmlns:a16="http://schemas.microsoft.com/office/drawing/2014/main" id="{6D26B57A-8895-4AB4-9AA3-59A29E99BC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1" name="Text Box 6943">
          <a:extLst>
            <a:ext uri="{FF2B5EF4-FFF2-40B4-BE49-F238E27FC236}">
              <a16:creationId xmlns:a16="http://schemas.microsoft.com/office/drawing/2014/main" id="{2A469C05-14EA-4B4C-A7C4-9E1B50CF00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2" name="Text Box 6943">
          <a:extLst>
            <a:ext uri="{FF2B5EF4-FFF2-40B4-BE49-F238E27FC236}">
              <a16:creationId xmlns:a16="http://schemas.microsoft.com/office/drawing/2014/main" id="{00B61D33-CA31-4C33-8F0F-BE5E15C324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3" name="Text Box 6943">
          <a:extLst>
            <a:ext uri="{FF2B5EF4-FFF2-40B4-BE49-F238E27FC236}">
              <a16:creationId xmlns:a16="http://schemas.microsoft.com/office/drawing/2014/main" id="{9FE8F4EB-51B8-47BD-9C85-E5CC318208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4" name="Text Box 6943">
          <a:extLst>
            <a:ext uri="{FF2B5EF4-FFF2-40B4-BE49-F238E27FC236}">
              <a16:creationId xmlns:a16="http://schemas.microsoft.com/office/drawing/2014/main" id="{AEE31D9A-0A8D-4432-A178-B268AE41CF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5" name="Text Box 6943">
          <a:extLst>
            <a:ext uri="{FF2B5EF4-FFF2-40B4-BE49-F238E27FC236}">
              <a16:creationId xmlns:a16="http://schemas.microsoft.com/office/drawing/2014/main" id="{7990001B-126F-4CFF-8F95-709A427CE1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6" name="Text Box 6943">
          <a:extLst>
            <a:ext uri="{FF2B5EF4-FFF2-40B4-BE49-F238E27FC236}">
              <a16:creationId xmlns:a16="http://schemas.microsoft.com/office/drawing/2014/main" id="{9AE6AC21-51B1-4BB9-839C-D559221C0B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7" name="Text Box 6943">
          <a:extLst>
            <a:ext uri="{FF2B5EF4-FFF2-40B4-BE49-F238E27FC236}">
              <a16:creationId xmlns:a16="http://schemas.microsoft.com/office/drawing/2014/main" id="{D0F18297-C6FB-4892-A82A-893F5DFE11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8" name="Text Box 6943">
          <a:extLst>
            <a:ext uri="{FF2B5EF4-FFF2-40B4-BE49-F238E27FC236}">
              <a16:creationId xmlns:a16="http://schemas.microsoft.com/office/drawing/2014/main" id="{8013F75B-2D1C-4680-BDFC-F664926014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69" name="Text Box 6943">
          <a:extLst>
            <a:ext uri="{FF2B5EF4-FFF2-40B4-BE49-F238E27FC236}">
              <a16:creationId xmlns:a16="http://schemas.microsoft.com/office/drawing/2014/main" id="{868999A0-FC60-4B16-A547-0F7A43C79F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0" name="Text Box 6943">
          <a:extLst>
            <a:ext uri="{FF2B5EF4-FFF2-40B4-BE49-F238E27FC236}">
              <a16:creationId xmlns:a16="http://schemas.microsoft.com/office/drawing/2014/main" id="{97090FB4-8D54-41DF-8865-100C455131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1" name="Text Box 6943">
          <a:extLst>
            <a:ext uri="{FF2B5EF4-FFF2-40B4-BE49-F238E27FC236}">
              <a16:creationId xmlns:a16="http://schemas.microsoft.com/office/drawing/2014/main" id="{D345BE12-E63F-45BF-B167-05CD6C32A0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2" name="Text Box 6943">
          <a:extLst>
            <a:ext uri="{FF2B5EF4-FFF2-40B4-BE49-F238E27FC236}">
              <a16:creationId xmlns:a16="http://schemas.microsoft.com/office/drawing/2014/main" id="{A17858AA-FA5B-4073-9F59-B9E35D476B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3" name="Text Box 6943">
          <a:extLst>
            <a:ext uri="{FF2B5EF4-FFF2-40B4-BE49-F238E27FC236}">
              <a16:creationId xmlns:a16="http://schemas.microsoft.com/office/drawing/2014/main" id="{B1A18346-F1F3-4610-AA48-B2408E8F10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4" name="Text Box 6943">
          <a:extLst>
            <a:ext uri="{FF2B5EF4-FFF2-40B4-BE49-F238E27FC236}">
              <a16:creationId xmlns:a16="http://schemas.microsoft.com/office/drawing/2014/main" id="{B8A3F662-30F1-48A2-8D26-E64D16501E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5" name="Text Box 6943">
          <a:extLst>
            <a:ext uri="{FF2B5EF4-FFF2-40B4-BE49-F238E27FC236}">
              <a16:creationId xmlns:a16="http://schemas.microsoft.com/office/drawing/2014/main" id="{04EFB8F3-6A6C-450D-97ED-30303DA77C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6" name="Text Box 6943">
          <a:extLst>
            <a:ext uri="{FF2B5EF4-FFF2-40B4-BE49-F238E27FC236}">
              <a16:creationId xmlns:a16="http://schemas.microsoft.com/office/drawing/2014/main" id="{4D672731-78F6-4DE2-BC52-5A5AB45679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7" name="Text Box 6943">
          <a:extLst>
            <a:ext uri="{FF2B5EF4-FFF2-40B4-BE49-F238E27FC236}">
              <a16:creationId xmlns:a16="http://schemas.microsoft.com/office/drawing/2014/main" id="{B23C3FF1-000D-466A-AE50-DADC84A99A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8" name="Text Box 6943">
          <a:extLst>
            <a:ext uri="{FF2B5EF4-FFF2-40B4-BE49-F238E27FC236}">
              <a16:creationId xmlns:a16="http://schemas.microsoft.com/office/drawing/2014/main" id="{4DA69501-05DB-4391-9009-B77D45FA9F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79" name="Text Box 6943">
          <a:extLst>
            <a:ext uri="{FF2B5EF4-FFF2-40B4-BE49-F238E27FC236}">
              <a16:creationId xmlns:a16="http://schemas.microsoft.com/office/drawing/2014/main" id="{DC64ABF1-03A1-4C71-8E8A-E81FC80537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0" name="Text Box 6943">
          <a:extLst>
            <a:ext uri="{FF2B5EF4-FFF2-40B4-BE49-F238E27FC236}">
              <a16:creationId xmlns:a16="http://schemas.microsoft.com/office/drawing/2014/main" id="{A6B53F8D-945F-4B8F-8FBC-509EF85CDC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1" name="Text Box 6943">
          <a:extLst>
            <a:ext uri="{FF2B5EF4-FFF2-40B4-BE49-F238E27FC236}">
              <a16:creationId xmlns:a16="http://schemas.microsoft.com/office/drawing/2014/main" id="{CA1FD21D-D39C-4A9B-9B39-6B9E7F75EF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2" name="Text Box 6943">
          <a:extLst>
            <a:ext uri="{FF2B5EF4-FFF2-40B4-BE49-F238E27FC236}">
              <a16:creationId xmlns:a16="http://schemas.microsoft.com/office/drawing/2014/main" id="{2F1E5B2B-E08E-407F-AEC5-EF86C6533D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3" name="Text Box 6943">
          <a:extLst>
            <a:ext uri="{FF2B5EF4-FFF2-40B4-BE49-F238E27FC236}">
              <a16:creationId xmlns:a16="http://schemas.microsoft.com/office/drawing/2014/main" id="{334697F5-DA51-476A-BE96-A3D333CBCA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4" name="Text Box 6943">
          <a:extLst>
            <a:ext uri="{FF2B5EF4-FFF2-40B4-BE49-F238E27FC236}">
              <a16:creationId xmlns:a16="http://schemas.microsoft.com/office/drawing/2014/main" id="{436A2DB9-5600-4291-B37E-419ECBD354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5" name="Text Box 6943">
          <a:extLst>
            <a:ext uri="{FF2B5EF4-FFF2-40B4-BE49-F238E27FC236}">
              <a16:creationId xmlns:a16="http://schemas.microsoft.com/office/drawing/2014/main" id="{37B3941A-C4FB-4E57-8009-77692DFDB1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6" name="Text Box 6943">
          <a:extLst>
            <a:ext uri="{FF2B5EF4-FFF2-40B4-BE49-F238E27FC236}">
              <a16:creationId xmlns:a16="http://schemas.microsoft.com/office/drawing/2014/main" id="{EB496EF2-AD27-40CC-B5F5-043F3AAD69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7" name="Text Box 6943">
          <a:extLst>
            <a:ext uri="{FF2B5EF4-FFF2-40B4-BE49-F238E27FC236}">
              <a16:creationId xmlns:a16="http://schemas.microsoft.com/office/drawing/2014/main" id="{485618F6-3D8A-44D8-A178-AFD991FC1A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8" name="Text Box 6943">
          <a:extLst>
            <a:ext uri="{FF2B5EF4-FFF2-40B4-BE49-F238E27FC236}">
              <a16:creationId xmlns:a16="http://schemas.microsoft.com/office/drawing/2014/main" id="{B4BFA4FD-8CA9-4B6B-A556-259F489A8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89" name="Text Box 6943">
          <a:extLst>
            <a:ext uri="{FF2B5EF4-FFF2-40B4-BE49-F238E27FC236}">
              <a16:creationId xmlns:a16="http://schemas.microsoft.com/office/drawing/2014/main" id="{0BE8D4E2-FE65-42C0-B139-38A944D307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0" name="Text Box 6943">
          <a:extLst>
            <a:ext uri="{FF2B5EF4-FFF2-40B4-BE49-F238E27FC236}">
              <a16:creationId xmlns:a16="http://schemas.microsoft.com/office/drawing/2014/main" id="{1932CCE5-B67B-4907-BBAD-D9F1D95CBB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1" name="Text Box 6943">
          <a:extLst>
            <a:ext uri="{FF2B5EF4-FFF2-40B4-BE49-F238E27FC236}">
              <a16:creationId xmlns:a16="http://schemas.microsoft.com/office/drawing/2014/main" id="{03B58BA9-D33F-4D3F-AC51-32B686D819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2" name="Text Box 6943">
          <a:extLst>
            <a:ext uri="{FF2B5EF4-FFF2-40B4-BE49-F238E27FC236}">
              <a16:creationId xmlns:a16="http://schemas.microsoft.com/office/drawing/2014/main" id="{B24C2BBE-4C98-471C-B5D0-BBCEEB3653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3" name="Text Box 6943">
          <a:extLst>
            <a:ext uri="{FF2B5EF4-FFF2-40B4-BE49-F238E27FC236}">
              <a16:creationId xmlns:a16="http://schemas.microsoft.com/office/drawing/2014/main" id="{B20527E2-838A-45AE-BF5F-FD17D6D95E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4" name="Text Box 6943">
          <a:extLst>
            <a:ext uri="{FF2B5EF4-FFF2-40B4-BE49-F238E27FC236}">
              <a16:creationId xmlns:a16="http://schemas.microsoft.com/office/drawing/2014/main" id="{B7FBB62B-88FC-44F4-AB27-05B95D557D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5" name="Text Box 6943">
          <a:extLst>
            <a:ext uri="{FF2B5EF4-FFF2-40B4-BE49-F238E27FC236}">
              <a16:creationId xmlns:a16="http://schemas.microsoft.com/office/drawing/2014/main" id="{8BC07AAD-3150-468E-AB27-1AFADE877C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6" name="Text Box 6943">
          <a:extLst>
            <a:ext uri="{FF2B5EF4-FFF2-40B4-BE49-F238E27FC236}">
              <a16:creationId xmlns:a16="http://schemas.microsoft.com/office/drawing/2014/main" id="{9248899A-C147-4107-A843-876D9F6586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7" name="Text Box 6943">
          <a:extLst>
            <a:ext uri="{FF2B5EF4-FFF2-40B4-BE49-F238E27FC236}">
              <a16:creationId xmlns:a16="http://schemas.microsoft.com/office/drawing/2014/main" id="{B032BC5C-8B2A-476E-BC93-A748DA666E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8" name="Text Box 6943">
          <a:extLst>
            <a:ext uri="{FF2B5EF4-FFF2-40B4-BE49-F238E27FC236}">
              <a16:creationId xmlns:a16="http://schemas.microsoft.com/office/drawing/2014/main" id="{E3191156-4DB2-4C51-B93B-DB1A5BDA3D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699" name="Text Box 6943">
          <a:extLst>
            <a:ext uri="{FF2B5EF4-FFF2-40B4-BE49-F238E27FC236}">
              <a16:creationId xmlns:a16="http://schemas.microsoft.com/office/drawing/2014/main" id="{AE085337-CCC4-4513-A10E-A427A91241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0" name="Text Box 6943">
          <a:extLst>
            <a:ext uri="{FF2B5EF4-FFF2-40B4-BE49-F238E27FC236}">
              <a16:creationId xmlns:a16="http://schemas.microsoft.com/office/drawing/2014/main" id="{777F5989-6DBC-4F3B-8B35-C8B69DCB9A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1" name="Text Box 6943">
          <a:extLst>
            <a:ext uri="{FF2B5EF4-FFF2-40B4-BE49-F238E27FC236}">
              <a16:creationId xmlns:a16="http://schemas.microsoft.com/office/drawing/2014/main" id="{FE2E2321-4179-4959-96DA-6DD81AD6C4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2" name="Text Box 6943">
          <a:extLst>
            <a:ext uri="{FF2B5EF4-FFF2-40B4-BE49-F238E27FC236}">
              <a16:creationId xmlns:a16="http://schemas.microsoft.com/office/drawing/2014/main" id="{64345A7B-DCE8-4C75-B240-D4475B8B11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3" name="Text Box 6943">
          <a:extLst>
            <a:ext uri="{FF2B5EF4-FFF2-40B4-BE49-F238E27FC236}">
              <a16:creationId xmlns:a16="http://schemas.microsoft.com/office/drawing/2014/main" id="{A8B205CD-8332-477A-928D-B8912BF911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4" name="Text Box 6943">
          <a:extLst>
            <a:ext uri="{FF2B5EF4-FFF2-40B4-BE49-F238E27FC236}">
              <a16:creationId xmlns:a16="http://schemas.microsoft.com/office/drawing/2014/main" id="{DDA23F48-3AF6-44DD-B44A-99314F3278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5" name="Text Box 6943">
          <a:extLst>
            <a:ext uri="{FF2B5EF4-FFF2-40B4-BE49-F238E27FC236}">
              <a16:creationId xmlns:a16="http://schemas.microsoft.com/office/drawing/2014/main" id="{02CFC4F0-ECE7-42CF-B4E3-4C75E1168D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6" name="Text Box 6943">
          <a:extLst>
            <a:ext uri="{FF2B5EF4-FFF2-40B4-BE49-F238E27FC236}">
              <a16:creationId xmlns:a16="http://schemas.microsoft.com/office/drawing/2014/main" id="{38183230-4C8C-4BB4-8AEF-9A569BB728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7" name="Text Box 6943">
          <a:extLst>
            <a:ext uri="{FF2B5EF4-FFF2-40B4-BE49-F238E27FC236}">
              <a16:creationId xmlns:a16="http://schemas.microsoft.com/office/drawing/2014/main" id="{5F8BB94E-C3D1-4B09-A10F-591F0C20C0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8" name="Text Box 6943">
          <a:extLst>
            <a:ext uri="{FF2B5EF4-FFF2-40B4-BE49-F238E27FC236}">
              <a16:creationId xmlns:a16="http://schemas.microsoft.com/office/drawing/2014/main" id="{88F56AD6-4EB6-4EA2-A6B5-009A5729F7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09" name="Text Box 6943">
          <a:extLst>
            <a:ext uri="{FF2B5EF4-FFF2-40B4-BE49-F238E27FC236}">
              <a16:creationId xmlns:a16="http://schemas.microsoft.com/office/drawing/2014/main" id="{08D14B38-2CD4-4469-80F3-7D67F18AA1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0" name="Text Box 6943">
          <a:extLst>
            <a:ext uri="{FF2B5EF4-FFF2-40B4-BE49-F238E27FC236}">
              <a16:creationId xmlns:a16="http://schemas.microsoft.com/office/drawing/2014/main" id="{D9417571-78A6-4E1C-AC96-D70F148CF8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1" name="Text Box 6943">
          <a:extLst>
            <a:ext uri="{FF2B5EF4-FFF2-40B4-BE49-F238E27FC236}">
              <a16:creationId xmlns:a16="http://schemas.microsoft.com/office/drawing/2014/main" id="{53B93D0D-D23F-464B-B70D-1B1E05F7B8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2" name="Text Box 6943">
          <a:extLst>
            <a:ext uri="{FF2B5EF4-FFF2-40B4-BE49-F238E27FC236}">
              <a16:creationId xmlns:a16="http://schemas.microsoft.com/office/drawing/2014/main" id="{4BEF8600-6080-4F1E-B4DC-C56A054EA0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3" name="Text Box 6943">
          <a:extLst>
            <a:ext uri="{FF2B5EF4-FFF2-40B4-BE49-F238E27FC236}">
              <a16:creationId xmlns:a16="http://schemas.microsoft.com/office/drawing/2014/main" id="{8D872ED6-5DD2-4D5E-B788-EE626FF57E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4" name="Text Box 6943">
          <a:extLst>
            <a:ext uri="{FF2B5EF4-FFF2-40B4-BE49-F238E27FC236}">
              <a16:creationId xmlns:a16="http://schemas.microsoft.com/office/drawing/2014/main" id="{12C7199D-3039-4396-8469-A47013648F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5" name="Text Box 6943">
          <a:extLst>
            <a:ext uri="{FF2B5EF4-FFF2-40B4-BE49-F238E27FC236}">
              <a16:creationId xmlns:a16="http://schemas.microsoft.com/office/drawing/2014/main" id="{3F8F527E-6EAE-43A1-8317-572AD42697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6" name="Text Box 6943">
          <a:extLst>
            <a:ext uri="{FF2B5EF4-FFF2-40B4-BE49-F238E27FC236}">
              <a16:creationId xmlns:a16="http://schemas.microsoft.com/office/drawing/2014/main" id="{6BCED7E9-0CC0-463D-82C8-EEF3CB3383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7" name="Text Box 6943">
          <a:extLst>
            <a:ext uri="{FF2B5EF4-FFF2-40B4-BE49-F238E27FC236}">
              <a16:creationId xmlns:a16="http://schemas.microsoft.com/office/drawing/2014/main" id="{3C3B0D2F-3AA8-4A40-9549-7ADA1362C5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8" name="Text Box 6943">
          <a:extLst>
            <a:ext uri="{FF2B5EF4-FFF2-40B4-BE49-F238E27FC236}">
              <a16:creationId xmlns:a16="http://schemas.microsoft.com/office/drawing/2014/main" id="{C817C5DE-4DB7-4B4A-9DD4-B0A6E2B34A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19" name="Text Box 6943">
          <a:extLst>
            <a:ext uri="{FF2B5EF4-FFF2-40B4-BE49-F238E27FC236}">
              <a16:creationId xmlns:a16="http://schemas.microsoft.com/office/drawing/2014/main" id="{840BD3F6-CECF-4139-8E85-C09A295D40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0" name="Text Box 6943">
          <a:extLst>
            <a:ext uri="{FF2B5EF4-FFF2-40B4-BE49-F238E27FC236}">
              <a16:creationId xmlns:a16="http://schemas.microsoft.com/office/drawing/2014/main" id="{34C2C2BA-7786-44D4-8AB6-5065AE0C6C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1" name="Text Box 6943">
          <a:extLst>
            <a:ext uri="{FF2B5EF4-FFF2-40B4-BE49-F238E27FC236}">
              <a16:creationId xmlns:a16="http://schemas.microsoft.com/office/drawing/2014/main" id="{294BB690-54F9-4396-8478-0DBB3B71DA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2" name="Text Box 6943">
          <a:extLst>
            <a:ext uri="{FF2B5EF4-FFF2-40B4-BE49-F238E27FC236}">
              <a16:creationId xmlns:a16="http://schemas.microsoft.com/office/drawing/2014/main" id="{2E40F766-1366-4963-B8A5-B71A4C30E7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3" name="Text Box 6943">
          <a:extLst>
            <a:ext uri="{FF2B5EF4-FFF2-40B4-BE49-F238E27FC236}">
              <a16:creationId xmlns:a16="http://schemas.microsoft.com/office/drawing/2014/main" id="{4B43FF78-C161-4EFD-9AEA-7E299B1F37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4" name="Text Box 6943">
          <a:extLst>
            <a:ext uri="{FF2B5EF4-FFF2-40B4-BE49-F238E27FC236}">
              <a16:creationId xmlns:a16="http://schemas.microsoft.com/office/drawing/2014/main" id="{3A46B2F3-95C1-4E88-A0E5-EB2136A951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5" name="Text Box 6943">
          <a:extLst>
            <a:ext uri="{FF2B5EF4-FFF2-40B4-BE49-F238E27FC236}">
              <a16:creationId xmlns:a16="http://schemas.microsoft.com/office/drawing/2014/main" id="{5393E2D7-AC6D-4597-8C71-962FE30DAA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6" name="Text Box 6943">
          <a:extLst>
            <a:ext uri="{FF2B5EF4-FFF2-40B4-BE49-F238E27FC236}">
              <a16:creationId xmlns:a16="http://schemas.microsoft.com/office/drawing/2014/main" id="{50F46F73-E6BD-4567-9DED-F15722C542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7" name="Text Box 6943">
          <a:extLst>
            <a:ext uri="{FF2B5EF4-FFF2-40B4-BE49-F238E27FC236}">
              <a16:creationId xmlns:a16="http://schemas.microsoft.com/office/drawing/2014/main" id="{938C2372-F9D0-49F3-88F4-260CC56D21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8" name="Text Box 6943">
          <a:extLst>
            <a:ext uri="{FF2B5EF4-FFF2-40B4-BE49-F238E27FC236}">
              <a16:creationId xmlns:a16="http://schemas.microsoft.com/office/drawing/2014/main" id="{2E99C63F-5BD5-4446-8910-EA8F3F1DEE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29" name="Text Box 6943">
          <a:extLst>
            <a:ext uri="{FF2B5EF4-FFF2-40B4-BE49-F238E27FC236}">
              <a16:creationId xmlns:a16="http://schemas.microsoft.com/office/drawing/2014/main" id="{72B4F19F-8BF9-4B94-9ECC-5964129D2F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0" name="Text Box 6943">
          <a:extLst>
            <a:ext uri="{FF2B5EF4-FFF2-40B4-BE49-F238E27FC236}">
              <a16:creationId xmlns:a16="http://schemas.microsoft.com/office/drawing/2014/main" id="{9AF8FA17-090D-4DC3-9AB5-397EE50526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1" name="Text Box 6943">
          <a:extLst>
            <a:ext uri="{FF2B5EF4-FFF2-40B4-BE49-F238E27FC236}">
              <a16:creationId xmlns:a16="http://schemas.microsoft.com/office/drawing/2014/main" id="{1512B184-C878-477A-B694-97480916C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2" name="Text Box 6943">
          <a:extLst>
            <a:ext uri="{FF2B5EF4-FFF2-40B4-BE49-F238E27FC236}">
              <a16:creationId xmlns:a16="http://schemas.microsoft.com/office/drawing/2014/main" id="{68CFB7BD-CD66-47E0-BB13-59F2179E62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3" name="Text Box 6943">
          <a:extLst>
            <a:ext uri="{FF2B5EF4-FFF2-40B4-BE49-F238E27FC236}">
              <a16:creationId xmlns:a16="http://schemas.microsoft.com/office/drawing/2014/main" id="{0C112394-DD9E-49FE-8B0F-AFE4751AC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4" name="Text Box 6943">
          <a:extLst>
            <a:ext uri="{FF2B5EF4-FFF2-40B4-BE49-F238E27FC236}">
              <a16:creationId xmlns:a16="http://schemas.microsoft.com/office/drawing/2014/main" id="{710544C3-3DAF-45D5-8E0B-0BBDE84FE0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5" name="Text Box 6943">
          <a:extLst>
            <a:ext uri="{FF2B5EF4-FFF2-40B4-BE49-F238E27FC236}">
              <a16:creationId xmlns:a16="http://schemas.microsoft.com/office/drawing/2014/main" id="{6F9CFB2B-F33F-4181-B9AF-E9E0B35629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6" name="Text Box 6943">
          <a:extLst>
            <a:ext uri="{FF2B5EF4-FFF2-40B4-BE49-F238E27FC236}">
              <a16:creationId xmlns:a16="http://schemas.microsoft.com/office/drawing/2014/main" id="{CA2F9096-61EF-4784-8CAF-A82CD9DF4A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7" name="Text Box 6943">
          <a:extLst>
            <a:ext uri="{FF2B5EF4-FFF2-40B4-BE49-F238E27FC236}">
              <a16:creationId xmlns:a16="http://schemas.microsoft.com/office/drawing/2014/main" id="{FB31C41D-D011-4E5F-9400-9F05B05372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8" name="Text Box 6943">
          <a:extLst>
            <a:ext uri="{FF2B5EF4-FFF2-40B4-BE49-F238E27FC236}">
              <a16:creationId xmlns:a16="http://schemas.microsoft.com/office/drawing/2014/main" id="{B1628040-96D2-43E0-A56E-12A75839C6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39" name="Text Box 6943">
          <a:extLst>
            <a:ext uri="{FF2B5EF4-FFF2-40B4-BE49-F238E27FC236}">
              <a16:creationId xmlns:a16="http://schemas.microsoft.com/office/drawing/2014/main" id="{C900CF5C-D87E-4D2F-B1BB-FB1A94C975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0" name="Text Box 6943">
          <a:extLst>
            <a:ext uri="{FF2B5EF4-FFF2-40B4-BE49-F238E27FC236}">
              <a16:creationId xmlns:a16="http://schemas.microsoft.com/office/drawing/2014/main" id="{71A223D9-E98F-47A8-A5E0-3D9795F4D0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1" name="Text Box 6943">
          <a:extLst>
            <a:ext uri="{FF2B5EF4-FFF2-40B4-BE49-F238E27FC236}">
              <a16:creationId xmlns:a16="http://schemas.microsoft.com/office/drawing/2014/main" id="{31047CDB-B026-44EE-8D40-175141CFFD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2" name="Text Box 6943">
          <a:extLst>
            <a:ext uri="{FF2B5EF4-FFF2-40B4-BE49-F238E27FC236}">
              <a16:creationId xmlns:a16="http://schemas.microsoft.com/office/drawing/2014/main" id="{843704AA-45FA-4D2F-92E0-779E9E4691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3" name="Text Box 6943">
          <a:extLst>
            <a:ext uri="{FF2B5EF4-FFF2-40B4-BE49-F238E27FC236}">
              <a16:creationId xmlns:a16="http://schemas.microsoft.com/office/drawing/2014/main" id="{F5C8582B-1352-45BD-A1C5-FBADB1DBEA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4" name="Text Box 6943">
          <a:extLst>
            <a:ext uri="{FF2B5EF4-FFF2-40B4-BE49-F238E27FC236}">
              <a16:creationId xmlns:a16="http://schemas.microsoft.com/office/drawing/2014/main" id="{68F6AF3F-AF8F-4C9D-B531-841F47ACD6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5" name="Text Box 6943">
          <a:extLst>
            <a:ext uri="{FF2B5EF4-FFF2-40B4-BE49-F238E27FC236}">
              <a16:creationId xmlns:a16="http://schemas.microsoft.com/office/drawing/2014/main" id="{07496A25-0BF4-47AF-AFD8-30188365DE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6" name="Text Box 6943">
          <a:extLst>
            <a:ext uri="{FF2B5EF4-FFF2-40B4-BE49-F238E27FC236}">
              <a16:creationId xmlns:a16="http://schemas.microsoft.com/office/drawing/2014/main" id="{ABBC15C8-B851-470F-88CC-80BE7D9B77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7" name="Text Box 6943">
          <a:extLst>
            <a:ext uri="{FF2B5EF4-FFF2-40B4-BE49-F238E27FC236}">
              <a16:creationId xmlns:a16="http://schemas.microsoft.com/office/drawing/2014/main" id="{8E92C2E5-A2EC-497D-8B40-022EEB4816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8" name="Text Box 6943">
          <a:extLst>
            <a:ext uri="{FF2B5EF4-FFF2-40B4-BE49-F238E27FC236}">
              <a16:creationId xmlns:a16="http://schemas.microsoft.com/office/drawing/2014/main" id="{4716AE3B-E687-41E7-BBB1-FA5D104E3B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49" name="Text Box 6943">
          <a:extLst>
            <a:ext uri="{FF2B5EF4-FFF2-40B4-BE49-F238E27FC236}">
              <a16:creationId xmlns:a16="http://schemas.microsoft.com/office/drawing/2014/main" id="{AADF7EBD-F3B3-4A66-B99E-69BE5A9B84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0" name="Text Box 6943">
          <a:extLst>
            <a:ext uri="{FF2B5EF4-FFF2-40B4-BE49-F238E27FC236}">
              <a16:creationId xmlns:a16="http://schemas.microsoft.com/office/drawing/2014/main" id="{901298D3-9D30-4BB1-A450-11827825ED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1" name="Text Box 6943">
          <a:extLst>
            <a:ext uri="{FF2B5EF4-FFF2-40B4-BE49-F238E27FC236}">
              <a16:creationId xmlns:a16="http://schemas.microsoft.com/office/drawing/2014/main" id="{B70DD858-001C-4845-A888-BFB99C4AB6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2" name="Text Box 6943">
          <a:extLst>
            <a:ext uri="{FF2B5EF4-FFF2-40B4-BE49-F238E27FC236}">
              <a16:creationId xmlns:a16="http://schemas.microsoft.com/office/drawing/2014/main" id="{76AB12DB-F742-4B90-AE41-5BE8446744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3" name="Text Box 6943">
          <a:extLst>
            <a:ext uri="{FF2B5EF4-FFF2-40B4-BE49-F238E27FC236}">
              <a16:creationId xmlns:a16="http://schemas.microsoft.com/office/drawing/2014/main" id="{289F62A8-5564-4549-9CC3-146B9D3E48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4" name="Text Box 6943">
          <a:extLst>
            <a:ext uri="{FF2B5EF4-FFF2-40B4-BE49-F238E27FC236}">
              <a16:creationId xmlns:a16="http://schemas.microsoft.com/office/drawing/2014/main" id="{5C149C92-E25E-4571-8A9E-78CFBC9BC9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5" name="Text Box 6943">
          <a:extLst>
            <a:ext uri="{FF2B5EF4-FFF2-40B4-BE49-F238E27FC236}">
              <a16:creationId xmlns:a16="http://schemas.microsoft.com/office/drawing/2014/main" id="{A04F6C4B-BD14-4269-A39E-5655A3F689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6" name="Text Box 6943">
          <a:extLst>
            <a:ext uri="{FF2B5EF4-FFF2-40B4-BE49-F238E27FC236}">
              <a16:creationId xmlns:a16="http://schemas.microsoft.com/office/drawing/2014/main" id="{1A287023-1C96-4171-8423-A0ABF7AC93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7" name="Text Box 6943">
          <a:extLst>
            <a:ext uri="{FF2B5EF4-FFF2-40B4-BE49-F238E27FC236}">
              <a16:creationId xmlns:a16="http://schemas.microsoft.com/office/drawing/2014/main" id="{797D4ED0-C0D9-4F21-A21D-A585FD0D52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8" name="Text Box 6943">
          <a:extLst>
            <a:ext uri="{FF2B5EF4-FFF2-40B4-BE49-F238E27FC236}">
              <a16:creationId xmlns:a16="http://schemas.microsoft.com/office/drawing/2014/main" id="{EFC2302E-5B4C-4F77-A2BC-BED7BABF8A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59" name="Text Box 6943">
          <a:extLst>
            <a:ext uri="{FF2B5EF4-FFF2-40B4-BE49-F238E27FC236}">
              <a16:creationId xmlns:a16="http://schemas.microsoft.com/office/drawing/2014/main" id="{6B236CE0-4E5A-4016-94C8-089B9D8CE5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0" name="Text Box 6943">
          <a:extLst>
            <a:ext uri="{FF2B5EF4-FFF2-40B4-BE49-F238E27FC236}">
              <a16:creationId xmlns:a16="http://schemas.microsoft.com/office/drawing/2014/main" id="{82E12A12-EE16-43A1-8D58-E637E9398A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1" name="Text Box 6943">
          <a:extLst>
            <a:ext uri="{FF2B5EF4-FFF2-40B4-BE49-F238E27FC236}">
              <a16:creationId xmlns:a16="http://schemas.microsoft.com/office/drawing/2014/main" id="{EFC57132-6CCC-4F00-A38B-1DB6DF5FBD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2" name="Text Box 6943">
          <a:extLst>
            <a:ext uri="{FF2B5EF4-FFF2-40B4-BE49-F238E27FC236}">
              <a16:creationId xmlns:a16="http://schemas.microsoft.com/office/drawing/2014/main" id="{FD6EAFBD-27E5-4BE9-B164-B12EDB222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3" name="Text Box 6943">
          <a:extLst>
            <a:ext uri="{FF2B5EF4-FFF2-40B4-BE49-F238E27FC236}">
              <a16:creationId xmlns:a16="http://schemas.microsoft.com/office/drawing/2014/main" id="{73BC1A11-9C32-4FDC-8FD6-84A94D34F4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4" name="Text Box 6943">
          <a:extLst>
            <a:ext uri="{FF2B5EF4-FFF2-40B4-BE49-F238E27FC236}">
              <a16:creationId xmlns:a16="http://schemas.microsoft.com/office/drawing/2014/main" id="{117658EA-8263-4424-9B34-1BC080D728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5" name="Text Box 6943">
          <a:extLst>
            <a:ext uri="{FF2B5EF4-FFF2-40B4-BE49-F238E27FC236}">
              <a16:creationId xmlns:a16="http://schemas.microsoft.com/office/drawing/2014/main" id="{99BB5B9D-7351-4C55-86ED-8CCE7E0879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6" name="Text Box 6943">
          <a:extLst>
            <a:ext uri="{FF2B5EF4-FFF2-40B4-BE49-F238E27FC236}">
              <a16:creationId xmlns:a16="http://schemas.microsoft.com/office/drawing/2014/main" id="{7A8DACFB-4480-45AA-88D7-194F9EE4D9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7" name="Text Box 6943">
          <a:extLst>
            <a:ext uri="{FF2B5EF4-FFF2-40B4-BE49-F238E27FC236}">
              <a16:creationId xmlns:a16="http://schemas.microsoft.com/office/drawing/2014/main" id="{C9F8CE7F-4336-475F-B081-0B4E950465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8" name="Text Box 6943">
          <a:extLst>
            <a:ext uri="{FF2B5EF4-FFF2-40B4-BE49-F238E27FC236}">
              <a16:creationId xmlns:a16="http://schemas.microsoft.com/office/drawing/2014/main" id="{39B0A870-A4DD-49B5-8244-58821DA403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69" name="Text Box 6943">
          <a:extLst>
            <a:ext uri="{FF2B5EF4-FFF2-40B4-BE49-F238E27FC236}">
              <a16:creationId xmlns:a16="http://schemas.microsoft.com/office/drawing/2014/main" id="{26054398-498E-41C4-8431-2A9A192F47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0" name="Text Box 6943">
          <a:extLst>
            <a:ext uri="{FF2B5EF4-FFF2-40B4-BE49-F238E27FC236}">
              <a16:creationId xmlns:a16="http://schemas.microsoft.com/office/drawing/2014/main" id="{82265949-273A-4D2C-829A-0D788F67E8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1" name="Text Box 6943">
          <a:extLst>
            <a:ext uri="{FF2B5EF4-FFF2-40B4-BE49-F238E27FC236}">
              <a16:creationId xmlns:a16="http://schemas.microsoft.com/office/drawing/2014/main" id="{FD8157D1-0394-4BDF-92F4-BC73D510BA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2" name="Text Box 6943">
          <a:extLst>
            <a:ext uri="{FF2B5EF4-FFF2-40B4-BE49-F238E27FC236}">
              <a16:creationId xmlns:a16="http://schemas.microsoft.com/office/drawing/2014/main" id="{EFC0214F-59D2-4692-9492-E6D944ACDB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3" name="Text Box 6943">
          <a:extLst>
            <a:ext uri="{FF2B5EF4-FFF2-40B4-BE49-F238E27FC236}">
              <a16:creationId xmlns:a16="http://schemas.microsoft.com/office/drawing/2014/main" id="{8C3641A4-2545-4371-A0F8-CA70A03122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4" name="Text Box 6943">
          <a:extLst>
            <a:ext uri="{FF2B5EF4-FFF2-40B4-BE49-F238E27FC236}">
              <a16:creationId xmlns:a16="http://schemas.microsoft.com/office/drawing/2014/main" id="{AAB501BA-AB4B-47EE-9BF5-96579FD136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5" name="Text Box 6943">
          <a:extLst>
            <a:ext uri="{FF2B5EF4-FFF2-40B4-BE49-F238E27FC236}">
              <a16:creationId xmlns:a16="http://schemas.microsoft.com/office/drawing/2014/main" id="{00D342D4-8C66-4E7B-8342-B56D19B259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6" name="Text Box 6943">
          <a:extLst>
            <a:ext uri="{FF2B5EF4-FFF2-40B4-BE49-F238E27FC236}">
              <a16:creationId xmlns:a16="http://schemas.microsoft.com/office/drawing/2014/main" id="{359CBB0D-C060-4266-BDF6-294370A6FC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7" name="Text Box 6943">
          <a:extLst>
            <a:ext uri="{FF2B5EF4-FFF2-40B4-BE49-F238E27FC236}">
              <a16:creationId xmlns:a16="http://schemas.microsoft.com/office/drawing/2014/main" id="{46A2C3D4-7800-4A6C-B784-B598D43066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8" name="Text Box 6943">
          <a:extLst>
            <a:ext uri="{FF2B5EF4-FFF2-40B4-BE49-F238E27FC236}">
              <a16:creationId xmlns:a16="http://schemas.microsoft.com/office/drawing/2014/main" id="{7F89D2F0-2853-4E1D-B3EF-3567F5F7AF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79" name="Text Box 6943">
          <a:extLst>
            <a:ext uri="{FF2B5EF4-FFF2-40B4-BE49-F238E27FC236}">
              <a16:creationId xmlns:a16="http://schemas.microsoft.com/office/drawing/2014/main" id="{619E7913-F5CB-4D1C-B354-3EF466B3C1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0" name="Text Box 6943">
          <a:extLst>
            <a:ext uri="{FF2B5EF4-FFF2-40B4-BE49-F238E27FC236}">
              <a16:creationId xmlns:a16="http://schemas.microsoft.com/office/drawing/2014/main" id="{7FEE823E-024A-4851-8CF5-AA919B8D82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1" name="Text Box 6943">
          <a:extLst>
            <a:ext uri="{FF2B5EF4-FFF2-40B4-BE49-F238E27FC236}">
              <a16:creationId xmlns:a16="http://schemas.microsoft.com/office/drawing/2014/main" id="{6A6663F3-6633-42D6-8828-ADE7CF0BD4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2" name="Text Box 6943">
          <a:extLst>
            <a:ext uri="{FF2B5EF4-FFF2-40B4-BE49-F238E27FC236}">
              <a16:creationId xmlns:a16="http://schemas.microsoft.com/office/drawing/2014/main" id="{6352F0A0-A0A5-4A32-B46A-54D654FA93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3" name="Text Box 6943">
          <a:extLst>
            <a:ext uri="{FF2B5EF4-FFF2-40B4-BE49-F238E27FC236}">
              <a16:creationId xmlns:a16="http://schemas.microsoft.com/office/drawing/2014/main" id="{29AFE6A5-2EC2-4186-A149-2B6C534394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4" name="Text Box 6943">
          <a:extLst>
            <a:ext uri="{FF2B5EF4-FFF2-40B4-BE49-F238E27FC236}">
              <a16:creationId xmlns:a16="http://schemas.microsoft.com/office/drawing/2014/main" id="{7DC00658-F9D3-412A-91BD-F5E3940B44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5" name="Text Box 6943">
          <a:extLst>
            <a:ext uri="{FF2B5EF4-FFF2-40B4-BE49-F238E27FC236}">
              <a16:creationId xmlns:a16="http://schemas.microsoft.com/office/drawing/2014/main" id="{8BDE0B93-6A5F-4C29-A099-0F4C98E428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6" name="Text Box 6943">
          <a:extLst>
            <a:ext uri="{FF2B5EF4-FFF2-40B4-BE49-F238E27FC236}">
              <a16:creationId xmlns:a16="http://schemas.microsoft.com/office/drawing/2014/main" id="{136D8798-B8DB-4965-8448-3DEB9ED7E1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7" name="Text Box 6943">
          <a:extLst>
            <a:ext uri="{FF2B5EF4-FFF2-40B4-BE49-F238E27FC236}">
              <a16:creationId xmlns:a16="http://schemas.microsoft.com/office/drawing/2014/main" id="{79EEE8CE-DFE6-4DF2-9A21-96F1B3656F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8" name="Text Box 6943">
          <a:extLst>
            <a:ext uri="{FF2B5EF4-FFF2-40B4-BE49-F238E27FC236}">
              <a16:creationId xmlns:a16="http://schemas.microsoft.com/office/drawing/2014/main" id="{119C85CF-D1D2-41A9-A6D4-080CAE52AB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89" name="Text Box 6943">
          <a:extLst>
            <a:ext uri="{FF2B5EF4-FFF2-40B4-BE49-F238E27FC236}">
              <a16:creationId xmlns:a16="http://schemas.microsoft.com/office/drawing/2014/main" id="{0654F45C-712F-4063-803A-207C6EF2B9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0" name="Text Box 6943">
          <a:extLst>
            <a:ext uri="{FF2B5EF4-FFF2-40B4-BE49-F238E27FC236}">
              <a16:creationId xmlns:a16="http://schemas.microsoft.com/office/drawing/2014/main" id="{AF011C91-EF4F-4498-BB8F-6E5FCB2584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1" name="Text Box 6943">
          <a:extLst>
            <a:ext uri="{FF2B5EF4-FFF2-40B4-BE49-F238E27FC236}">
              <a16:creationId xmlns:a16="http://schemas.microsoft.com/office/drawing/2014/main" id="{7BD5047D-F3F6-4F6A-8F46-FE69BA8974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2" name="Text Box 6943">
          <a:extLst>
            <a:ext uri="{FF2B5EF4-FFF2-40B4-BE49-F238E27FC236}">
              <a16:creationId xmlns:a16="http://schemas.microsoft.com/office/drawing/2014/main" id="{A1BB58C5-A16B-4368-9008-FD081F1581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3" name="Text Box 6943">
          <a:extLst>
            <a:ext uri="{FF2B5EF4-FFF2-40B4-BE49-F238E27FC236}">
              <a16:creationId xmlns:a16="http://schemas.microsoft.com/office/drawing/2014/main" id="{7EC3E80B-A76F-4E97-9E64-84C102BD3D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4" name="Text Box 6943">
          <a:extLst>
            <a:ext uri="{FF2B5EF4-FFF2-40B4-BE49-F238E27FC236}">
              <a16:creationId xmlns:a16="http://schemas.microsoft.com/office/drawing/2014/main" id="{80F19141-889B-4062-A7C7-3B844D1DD5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5" name="Text Box 6943">
          <a:extLst>
            <a:ext uri="{FF2B5EF4-FFF2-40B4-BE49-F238E27FC236}">
              <a16:creationId xmlns:a16="http://schemas.microsoft.com/office/drawing/2014/main" id="{FFB64F8F-A1EC-4BD3-98DE-162C29E73C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6" name="Text Box 6943">
          <a:extLst>
            <a:ext uri="{FF2B5EF4-FFF2-40B4-BE49-F238E27FC236}">
              <a16:creationId xmlns:a16="http://schemas.microsoft.com/office/drawing/2014/main" id="{85D663CE-7923-4683-8AC7-CCE9A316C5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7" name="Text Box 6943">
          <a:extLst>
            <a:ext uri="{FF2B5EF4-FFF2-40B4-BE49-F238E27FC236}">
              <a16:creationId xmlns:a16="http://schemas.microsoft.com/office/drawing/2014/main" id="{A8576E73-8685-4A87-A99C-7E2334D4A8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8" name="Text Box 6943">
          <a:extLst>
            <a:ext uri="{FF2B5EF4-FFF2-40B4-BE49-F238E27FC236}">
              <a16:creationId xmlns:a16="http://schemas.microsoft.com/office/drawing/2014/main" id="{C2CFA735-E3DC-41D5-9C7B-62F43789E2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799" name="Text Box 6943">
          <a:extLst>
            <a:ext uri="{FF2B5EF4-FFF2-40B4-BE49-F238E27FC236}">
              <a16:creationId xmlns:a16="http://schemas.microsoft.com/office/drawing/2014/main" id="{2D0602E9-015D-417D-8165-3118DE4B9A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0" name="Text Box 6943">
          <a:extLst>
            <a:ext uri="{FF2B5EF4-FFF2-40B4-BE49-F238E27FC236}">
              <a16:creationId xmlns:a16="http://schemas.microsoft.com/office/drawing/2014/main" id="{B0DF130D-E3B0-4F2D-B152-745F734D07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1" name="Text Box 6943">
          <a:extLst>
            <a:ext uri="{FF2B5EF4-FFF2-40B4-BE49-F238E27FC236}">
              <a16:creationId xmlns:a16="http://schemas.microsoft.com/office/drawing/2014/main" id="{9DAEBC1B-CDC5-4809-9A8D-E109AD95E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2" name="Text Box 6943">
          <a:extLst>
            <a:ext uri="{FF2B5EF4-FFF2-40B4-BE49-F238E27FC236}">
              <a16:creationId xmlns:a16="http://schemas.microsoft.com/office/drawing/2014/main" id="{78C96194-8431-4E31-B6B2-DA53258C38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3" name="Text Box 6943">
          <a:extLst>
            <a:ext uri="{FF2B5EF4-FFF2-40B4-BE49-F238E27FC236}">
              <a16:creationId xmlns:a16="http://schemas.microsoft.com/office/drawing/2014/main" id="{2325AF31-E138-4EFA-8FDD-B0BB1B7516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4" name="Text Box 6943">
          <a:extLst>
            <a:ext uri="{FF2B5EF4-FFF2-40B4-BE49-F238E27FC236}">
              <a16:creationId xmlns:a16="http://schemas.microsoft.com/office/drawing/2014/main" id="{EFA46A3E-9F3F-48B8-B3C0-B57635AB3A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5" name="Text Box 6943">
          <a:extLst>
            <a:ext uri="{FF2B5EF4-FFF2-40B4-BE49-F238E27FC236}">
              <a16:creationId xmlns:a16="http://schemas.microsoft.com/office/drawing/2014/main" id="{94949FD6-E27A-4BE4-A13B-B81EAD0622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6" name="Text Box 6943">
          <a:extLst>
            <a:ext uri="{FF2B5EF4-FFF2-40B4-BE49-F238E27FC236}">
              <a16:creationId xmlns:a16="http://schemas.microsoft.com/office/drawing/2014/main" id="{B7DBA5B3-8C26-4D78-9EBD-F1679C84F5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7" name="Text Box 6943">
          <a:extLst>
            <a:ext uri="{FF2B5EF4-FFF2-40B4-BE49-F238E27FC236}">
              <a16:creationId xmlns:a16="http://schemas.microsoft.com/office/drawing/2014/main" id="{802AAC66-C7DE-453B-8008-FCF85C4707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8" name="Text Box 6943">
          <a:extLst>
            <a:ext uri="{FF2B5EF4-FFF2-40B4-BE49-F238E27FC236}">
              <a16:creationId xmlns:a16="http://schemas.microsoft.com/office/drawing/2014/main" id="{1EEC510C-172A-46D3-B5CC-132460094D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09" name="Text Box 6943">
          <a:extLst>
            <a:ext uri="{FF2B5EF4-FFF2-40B4-BE49-F238E27FC236}">
              <a16:creationId xmlns:a16="http://schemas.microsoft.com/office/drawing/2014/main" id="{4E506A3E-3CCA-47B8-85F1-5D55385103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0" name="Text Box 6943">
          <a:extLst>
            <a:ext uri="{FF2B5EF4-FFF2-40B4-BE49-F238E27FC236}">
              <a16:creationId xmlns:a16="http://schemas.microsoft.com/office/drawing/2014/main" id="{EC281664-AA6D-4703-B3C9-68C801A4BB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1" name="Text Box 6943">
          <a:extLst>
            <a:ext uri="{FF2B5EF4-FFF2-40B4-BE49-F238E27FC236}">
              <a16:creationId xmlns:a16="http://schemas.microsoft.com/office/drawing/2014/main" id="{E60EC35B-4BDF-4F5F-9291-7F99CC44AF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2" name="Text Box 6943">
          <a:extLst>
            <a:ext uri="{FF2B5EF4-FFF2-40B4-BE49-F238E27FC236}">
              <a16:creationId xmlns:a16="http://schemas.microsoft.com/office/drawing/2014/main" id="{90DDE430-1EE2-4CFA-9F09-01921B3265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3" name="Text Box 6943">
          <a:extLst>
            <a:ext uri="{FF2B5EF4-FFF2-40B4-BE49-F238E27FC236}">
              <a16:creationId xmlns:a16="http://schemas.microsoft.com/office/drawing/2014/main" id="{5B2194E4-C86B-45CD-BC93-0421B87205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4" name="Text Box 6943">
          <a:extLst>
            <a:ext uri="{FF2B5EF4-FFF2-40B4-BE49-F238E27FC236}">
              <a16:creationId xmlns:a16="http://schemas.microsoft.com/office/drawing/2014/main" id="{8F244366-E8B7-4E3B-AA2F-F85C46D79F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5" name="Text Box 6943">
          <a:extLst>
            <a:ext uri="{FF2B5EF4-FFF2-40B4-BE49-F238E27FC236}">
              <a16:creationId xmlns:a16="http://schemas.microsoft.com/office/drawing/2014/main" id="{98A6020B-E365-41FE-A2B9-F25A45553B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6" name="Text Box 6943">
          <a:extLst>
            <a:ext uri="{FF2B5EF4-FFF2-40B4-BE49-F238E27FC236}">
              <a16:creationId xmlns:a16="http://schemas.microsoft.com/office/drawing/2014/main" id="{16AB933D-481B-4E1D-BD40-993F89E7CB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7" name="Text Box 6943">
          <a:extLst>
            <a:ext uri="{FF2B5EF4-FFF2-40B4-BE49-F238E27FC236}">
              <a16:creationId xmlns:a16="http://schemas.microsoft.com/office/drawing/2014/main" id="{0648B34C-F123-48D0-926B-40AA4881AA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8" name="Text Box 6943">
          <a:extLst>
            <a:ext uri="{FF2B5EF4-FFF2-40B4-BE49-F238E27FC236}">
              <a16:creationId xmlns:a16="http://schemas.microsoft.com/office/drawing/2014/main" id="{45451991-B514-4D89-AE09-DD2E2AC5DE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19" name="Text Box 6943">
          <a:extLst>
            <a:ext uri="{FF2B5EF4-FFF2-40B4-BE49-F238E27FC236}">
              <a16:creationId xmlns:a16="http://schemas.microsoft.com/office/drawing/2014/main" id="{D304D508-CC6F-46A1-B07A-99D50287F3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0" name="Text Box 6943">
          <a:extLst>
            <a:ext uri="{FF2B5EF4-FFF2-40B4-BE49-F238E27FC236}">
              <a16:creationId xmlns:a16="http://schemas.microsoft.com/office/drawing/2014/main" id="{D9DB9F8C-BD70-4A7E-AF83-CE7345C48A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1" name="Text Box 6943">
          <a:extLst>
            <a:ext uri="{FF2B5EF4-FFF2-40B4-BE49-F238E27FC236}">
              <a16:creationId xmlns:a16="http://schemas.microsoft.com/office/drawing/2014/main" id="{E8AECF6F-8961-45D0-AB55-19A532237B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2" name="Text Box 6943">
          <a:extLst>
            <a:ext uri="{FF2B5EF4-FFF2-40B4-BE49-F238E27FC236}">
              <a16:creationId xmlns:a16="http://schemas.microsoft.com/office/drawing/2014/main" id="{D2CF1FB0-DCAC-49EE-87B0-95261BF601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3" name="Text Box 6943">
          <a:extLst>
            <a:ext uri="{FF2B5EF4-FFF2-40B4-BE49-F238E27FC236}">
              <a16:creationId xmlns:a16="http://schemas.microsoft.com/office/drawing/2014/main" id="{928A3833-E701-4535-B560-5F823E0A5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4" name="Text Box 6943">
          <a:extLst>
            <a:ext uri="{FF2B5EF4-FFF2-40B4-BE49-F238E27FC236}">
              <a16:creationId xmlns:a16="http://schemas.microsoft.com/office/drawing/2014/main" id="{466A0853-DECF-41A7-AA14-FD5664B602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5" name="Text Box 6943">
          <a:extLst>
            <a:ext uri="{FF2B5EF4-FFF2-40B4-BE49-F238E27FC236}">
              <a16:creationId xmlns:a16="http://schemas.microsoft.com/office/drawing/2014/main" id="{91BEE309-3081-4E85-A8A3-DE77044E98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6" name="Text Box 6943">
          <a:extLst>
            <a:ext uri="{FF2B5EF4-FFF2-40B4-BE49-F238E27FC236}">
              <a16:creationId xmlns:a16="http://schemas.microsoft.com/office/drawing/2014/main" id="{C8C3D9F1-37BE-49CE-B798-D3AF587B84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7" name="Text Box 6943">
          <a:extLst>
            <a:ext uri="{FF2B5EF4-FFF2-40B4-BE49-F238E27FC236}">
              <a16:creationId xmlns:a16="http://schemas.microsoft.com/office/drawing/2014/main" id="{B0A93B3F-DAD5-4F57-8D6E-DD07AC239F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8" name="Text Box 6943">
          <a:extLst>
            <a:ext uri="{FF2B5EF4-FFF2-40B4-BE49-F238E27FC236}">
              <a16:creationId xmlns:a16="http://schemas.microsoft.com/office/drawing/2014/main" id="{D80EB905-0953-4041-A13A-C2D175FC5B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29" name="Text Box 6943">
          <a:extLst>
            <a:ext uri="{FF2B5EF4-FFF2-40B4-BE49-F238E27FC236}">
              <a16:creationId xmlns:a16="http://schemas.microsoft.com/office/drawing/2014/main" id="{C22A90BC-6256-4755-B961-22FF97D7BB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0" name="Text Box 6943">
          <a:extLst>
            <a:ext uri="{FF2B5EF4-FFF2-40B4-BE49-F238E27FC236}">
              <a16:creationId xmlns:a16="http://schemas.microsoft.com/office/drawing/2014/main" id="{97213975-37BB-4DA6-8893-523C808B3E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1" name="Text Box 6943">
          <a:extLst>
            <a:ext uri="{FF2B5EF4-FFF2-40B4-BE49-F238E27FC236}">
              <a16:creationId xmlns:a16="http://schemas.microsoft.com/office/drawing/2014/main" id="{405D1FEB-8CAC-40FD-B4EC-395D3D8172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2" name="Text Box 6943">
          <a:extLst>
            <a:ext uri="{FF2B5EF4-FFF2-40B4-BE49-F238E27FC236}">
              <a16:creationId xmlns:a16="http://schemas.microsoft.com/office/drawing/2014/main" id="{DC7A4FCB-33A0-47B4-8FF5-8A0E78B36F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3" name="Text Box 6943">
          <a:extLst>
            <a:ext uri="{FF2B5EF4-FFF2-40B4-BE49-F238E27FC236}">
              <a16:creationId xmlns:a16="http://schemas.microsoft.com/office/drawing/2014/main" id="{58557745-452A-479A-8B70-1BB1C08693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4" name="Text Box 6943">
          <a:extLst>
            <a:ext uri="{FF2B5EF4-FFF2-40B4-BE49-F238E27FC236}">
              <a16:creationId xmlns:a16="http://schemas.microsoft.com/office/drawing/2014/main" id="{537E78A4-6D12-4DE2-A7E0-208EC10A8C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5" name="Text Box 6943">
          <a:extLst>
            <a:ext uri="{FF2B5EF4-FFF2-40B4-BE49-F238E27FC236}">
              <a16:creationId xmlns:a16="http://schemas.microsoft.com/office/drawing/2014/main" id="{E750A0E3-22D5-4A83-A52F-3584024C4F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6" name="Text Box 6943">
          <a:extLst>
            <a:ext uri="{FF2B5EF4-FFF2-40B4-BE49-F238E27FC236}">
              <a16:creationId xmlns:a16="http://schemas.microsoft.com/office/drawing/2014/main" id="{BBE34AB4-1986-484F-94DD-ACEEFD8EA0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7" name="Text Box 6943">
          <a:extLst>
            <a:ext uri="{FF2B5EF4-FFF2-40B4-BE49-F238E27FC236}">
              <a16:creationId xmlns:a16="http://schemas.microsoft.com/office/drawing/2014/main" id="{5A4BB0DE-1243-48FA-B66B-FC14AFC1E1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8" name="Text Box 6943">
          <a:extLst>
            <a:ext uri="{FF2B5EF4-FFF2-40B4-BE49-F238E27FC236}">
              <a16:creationId xmlns:a16="http://schemas.microsoft.com/office/drawing/2014/main" id="{8EF6C15D-1F7F-42D4-9C4B-4DC0878654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39" name="Text Box 6943">
          <a:extLst>
            <a:ext uri="{FF2B5EF4-FFF2-40B4-BE49-F238E27FC236}">
              <a16:creationId xmlns:a16="http://schemas.microsoft.com/office/drawing/2014/main" id="{55F1C2C1-E82D-4DEF-ACD5-5DB3366BEE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0" name="Text Box 6943">
          <a:extLst>
            <a:ext uri="{FF2B5EF4-FFF2-40B4-BE49-F238E27FC236}">
              <a16:creationId xmlns:a16="http://schemas.microsoft.com/office/drawing/2014/main" id="{BDD47385-DD8D-4DFC-994E-62BAF58082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1" name="Text Box 6943">
          <a:extLst>
            <a:ext uri="{FF2B5EF4-FFF2-40B4-BE49-F238E27FC236}">
              <a16:creationId xmlns:a16="http://schemas.microsoft.com/office/drawing/2014/main" id="{902CA3D6-B859-4ECE-92E2-1EE87E1C8B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2" name="Text Box 6943">
          <a:extLst>
            <a:ext uri="{FF2B5EF4-FFF2-40B4-BE49-F238E27FC236}">
              <a16:creationId xmlns:a16="http://schemas.microsoft.com/office/drawing/2014/main" id="{615F4862-1201-4BB3-92C9-AD880E1683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3" name="Text Box 6943">
          <a:extLst>
            <a:ext uri="{FF2B5EF4-FFF2-40B4-BE49-F238E27FC236}">
              <a16:creationId xmlns:a16="http://schemas.microsoft.com/office/drawing/2014/main" id="{6D35D047-E4D8-461F-9653-50FE85FE27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4" name="Text Box 6943">
          <a:extLst>
            <a:ext uri="{FF2B5EF4-FFF2-40B4-BE49-F238E27FC236}">
              <a16:creationId xmlns:a16="http://schemas.microsoft.com/office/drawing/2014/main" id="{FB7E1390-F555-46E1-8A07-D319533E42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5" name="Text Box 6943">
          <a:extLst>
            <a:ext uri="{FF2B5EF4-FFF2-40B4-BE49-F238E27FC236}">
              <a16:creationId xmlns:a16="http://schemas.microsoft.com/office/drawing/2014/main" id="{7298A100-9097-4BBA-A961-201BCF16E6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6" name="Text Box 6943">
          <a:extLst>
            <a:ext uri="{FF2B5EF4-FFF2-40B4-BE49-F238E27FC236}">
              <a16:creationId xmlns:a16="http://schemas.microsoft.com/office/drawing/2014/main" id="{9BB03E9A-A15F-42D6-8BA5-8EB5F27BB7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7" name="Text Box 6943">
          <a:extLst>
            <a:ext uri="{FF2B5EF4-FFF2-40B4-BE49-F238E27FC236}">
              <a16:creationId xmlns:a16="http://schemas.microsoft.com/office/drawing/2014/main" id="{533D9500-6D56-4300-AC44-BFB410E333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8" name="Text Box 6943">
          <a:extLst>
            <a:ext uri="{FF2B5EF4-FFF2-40B4-BE49-F238E27FC236}">
              <a16:creationId xmlns:a16="http://schemas.microsoft.com/office/drawing/2014/main" id="{911A0ED6-1B4A-48E7-8C98-1B9A572A3B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49" name="Text Box 6943">
          <a:extLst>
            <a:ext uri="{FF2B5EF4-FFF2-40B4-BE49-F238E27FC236}">
              <a16:creationId xmlns:a16="http://schemas.microsoft.com/office/drawing/2014/main" id="{B1D4D273-00AC-49D5-8EB2-6BD2B66238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0" name="Text Box 6943">
          <a:extLst>
            <a:ext uri="{FF2B5EF4-FFF2-40B4-BE49-F238E27FC236}">
              <a16:creationId xmlns:a16="http://schemas.microsoft.com/office/drawing/2014/main" id="{1F326A69-D27B-47A1-80E7-7D9871ADB4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1" name="Text Box 6943">
          <a:extLst>
            <a:ext uri="{FF2B5EF4-FFF2-40B4-BE49-F238E27FC236}">
              <a16:creationId xmlns:a16="http://schemas.microsoft.com/office/drawing/2014/main" id="{D349570C-6F6C-4A5D-9C3A-51F3993592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2" name="Text Box 6943">
          <a:extLst>
            <a:ext uri="{FF2B5EF4-FFF2-40B4-BE49-F238E27FC236}">
              <a16:creationId xmlns:a16="http://schemas.microsoft.com/office/drawing/2014/main" id="{093F7F3D-1B5E-4704-B41A-6BC6C9CFF4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3" name="Text Box 6943">
          <a:extLst>
            <a:ext uri="{FF2B5EF4-FFF2-40B4-BE49-F238E27FC236}">
              <a16:creationId xmlns:a16="http://schemas.microsoft.com/office/drawing/2014/main" id="{AA2946A0-F74B-40D6-AD05-354A305569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4" name="Text Box 6943">
          <a:extLst>
            <a:ext uri="{FF2B5EF4-FFF2-40B4-BE49-F238E27FC236}">
              <a16:creationId xmlns:a16="http://schemas.microsoft.com/office/drawing/2014/main" id="{BAD2D399-7F46-4FA8-B047-B29E39B0D7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5" name="Text Box 6943">
          <a:extLst>
            <a:ext uri="{FF2B5EF4-FFF2-40B4-BE49-F238E27FC236}">
              <a16:creationId xmlns:a16="http://schemas.microsoft.com/office/drawing/2014/main" id="{98505656-A364-472A-9189-30ED061E87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6" name="Text Box 6943">
          <a:extLst>
            <a:ext uri="{FF2B5EF4-FFF2-40B4-BE49-F238E27FC236}">
              <a16:creationId xmlns:a16="http://schemas.microsoft.com/office/drawing/2014/main" id="{9CC80EF0-7C1D-4180-860E-39D33C498C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7" name="Text Box 6943">
          <a:extLst>
            <a:ext uri="{FF2B5EF4-FFF2-40B4-BE49-F238E27FC236}">
              <a16:creationId xmlns:a16="http://schemas.microsoft.com/office/drawing/2014/main" id="{C5D89AD4-9292-4ABB-B0F5-A9BA14726D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8" name="Text Box 6943">
          <a:extLst>
            <a:ext uri="{FF2B5EF4-FFF2-40B4-BE49-F238E27FC236}">
              <a16:creationId xmlns:a16="http://schemas.microsoft.com/office/drawing/2014/main" id="{41B89835-E02D-43AB-8D89-00C2BAF7B7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59" name="Text Box 6943">
          <a:extLst>
            <a:ext uri="{FF2B5EF4-FFF2-40B4-BE49-F238E27FC236}">
              <a16:creationId xmlns:a16="http://schemas.microsoft.com/office/drawing/2014/main" id="{8E73ACA8-EE16-47C0-A2BE-5BE462D29C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0" name="Text Box 6943">
          <a:extLst>
            <a:ext uri="{FF2B5EF4-FFF2-40B4-BE49-F238E27FC236}">
              <a16:creationId xmlns:a16="http://schemas.microsoft.com/office/drawing/2014/main" id="{AFA0D0B2-22AF-4C38-9384-6EA60D4272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1" name="Text Box 6943">
          <a:extLst>
            <a:ext uri="{FF2B5EF4-FFF2-40B4-BE49-F238E27FC236}">
              <a16:creationId xmlns:a16="http://schemas.microsoft.com/office/drawing/2014/main" id="{ADE0C15C-DEB6-44E4-9E4A-4F3F1BFB5F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2" name="Text Box 6943">
          <a:extLst>
            <a:ext uri="{FF2B5EF4-FFF2-40B4-BE49-F238E27FC236}">
              <a16:creationId xmlns:a16="http://schemas.microsoft.com/office/drawing/2014/main" id="{AC32420F-E070-46D3-8860-85A8A5FA03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3" name="Text Box 6943">
          <a:extLst>
            <a:ext uri="{FF2B5EF4-FFF2-40B4-BE49-F238E27FC236}">
              <a16:creationId xmlns:a16="http://schemas.microsoft.com/office/drawing/2014/main" id="{F595742A-23B3-4AC0-ACC4-D552ACB246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4" name="Text Box 6943">
          <a:extLst>
            <a:ext uri="{FF2B5EF4-FFF2-40B4-BE49-F238E27FC236}">
              <a16:creationId xmlns:a16="http://schemas.microsoft.com/office/drawing/2014/main" id="{9C7997DB-4B29-4F09-A1C7-3487B4CB5B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5" name="Text Box 6943">
          <a:extLst>
            <a:ext uri="{FF2B5EF4-FFF2-40B4-BE49-F238E27FC236}">
              <a16:creationId xmlns:a16="http://schemas.microsoft.com/office/drawing/2014/main" id="{1A020C89-9CE2-4E6C-94F8-7980AE3AFA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6" name="Text Box 6943">
          <a:extLst>
            <a:ext uri="{FF2B5EF4-FFF2-40B4-BE49-F238E27FC236}">
              <a16:creationId xmlns:a16="http://schemas.microsoft.com/office/drawing/2014/main" id="{F38183F1-552D-4122-81EC-C6B469E586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7" name="Text Box 6943">
          <a:extLst>
            <a:ext uri="{FF2B5EF4-FFF2-40B4-BE49-F238E27FC236}">
              <a16:creationId xmlns:a16="http://schemas.microsoft.com/office/drawing/2014/main" id="{0F017F5A-CF76-4F39-895D-4206D40C02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8" name="Text Box 6943">
          <a:extLst>
            <a:ext uri="{FF2B5EF4-FFF2-40B4-BE49-F238E27FC236}">
              <a16:creationId xmlns:a16="http://schemas.microsoft.com/office/drawing/2014/main" id="{74F2E31B-7BF0-4F13-AB2F-FED86091E3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69" name="Text Box 6943">
          <a:extLst>
            <a:ext uri="{FF2B5EF4-FFF2-40B4-BE49-F238E27FC236}">
              <a16:creationId xmlns:a16="http://schemas.microsoft.com/office/drawing/2014/main" id="{57228407-DDC5-4972-A01C-B6BFB17DAD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0" name="Text Box 6943">
          <a:extLst>
            <a:ext uri="{FF2B5EF4-FFF2-40B4-BE49-F238E27FC236}">
              <a16:creationId xmlns:a16="http://schemas.microsoft.com/office/drawing/2014/main" id="{111AA072-B078-4D85-ACE0-A14D00B8F3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1" name="Text Box 6943">
          <a:extLst>
            <a:ext uri="{FF2B5EF4-FFF2-40B4-BE49-F238E27FC236}">
              <a16:creationId xmlns:a16="http://schemas.microsoft.com/office/drawing/2014/main" id="{31344E07-8BF5-460A-8C13-7783C6CCEB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2" name="Text Box 6943">
          <a:extLst>
            <a:ext uri="{FF2B5EF4-FFF2-40B4-BE49-F238E27FC236}">
              <a16:creationId xmlns:a16="http://schemas.microsoft.com/office/drawing/2014/main" id="{01BC505F-F62D-413E-A05D-071D405F4C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3" name="Text Box 6943">
          <a:extLst>
            <a:ext uri="{FF2B5EF4-FFF2-40B4-BE49-F238E27FC236}">
              <a16:creationId xmlns:a16="http://schemas.microsoft.com/office/drawing/2014/main" id="{4372D310-9D4A-46F5-93A7-3492008E1B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4" name="Text Box 6943">
          <a:extLst>
            <a:ext uri="{FF2B5EF4-FFF2-40B4-BE49-F238E27FC236}">
              <a16:creationId xmlns:a16="http://schemas.microsoft.com/office/drawing/2014/main" id="{A7215F0E-12C5-4328-BDBC-118177EE40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5" name="Text Box 6943">
          <a:extLst>
            <a:ext uri="{FF2B5EF4-FFF2-40B4-BE49-F238E27FC236}">
              <a16:creationId xmlns:a16="http://schemas.microsoft.com/office/drawing/2014/main" id="{0BC6DEEB-C4E9-4DB1-A262-F716E76729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6" name="Text Box 6943">
          <a:extLst>
            <a:ext uri="{FF2B5EF4-FFF2-40B4-BE49-F238E27FC236}">
              <a16:creationId xmlns:a16="http://schemas.microsoft.com/office/drawing/2014/main" id="{A49A2422-1FB7-4119-95C1-0BAF4BB912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7" name="Text Box 6943">
          <a:extLst>
            <a:ext uri="{FF2B5EF4-FFF2-40B4-BE49-F238E27FC236}">
              <a16:creationId xmlns:a16="http://schemas.microsoft.com/office/drawing/2014/main" id="{078676AA-3604-460E-8139-8BCECC5126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8" name="Text Box 6943">
          <a:extLst>
            <a:ext uri="{FF2B5EF4-FFF2-40B4-BE49-F238E27FC236}">
              <a16:creationId xmlns:a16="http://schemas.microsoft.com/office/drawing/2014/main" id="{7298E6AB-E2A0-415A-9CE3-E7BCEFAF12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79" name="Text Box 6943">
          <a:extLst>
            <a:ext uri="{FF2B5EF4-FFF2-40B4-BE49-F238E27FC236}">
              <a16:creationId xmlns:a16="http://schemas.microsoft.com/office/drawing/2014/main" id="{7FFCC459-F947-4C06-AFF2-5EB5AC14F8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0" name="Text Box 6943">
          <a:extLst>
            <a:ext uri="{FF2B5EF4-FFF2-40B4-BE49-F238E27FC236}">
              <a16:creationId xmlns:a16="http://schemas.microsoft.com/office/drawing/2014/main" id="{53F3B3BF-03A0-4AE1-89FC-FB07C39914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1" name="Text Box 6943">
          <a:extLst>
            <a:ext uri="{FF2B5EF4-FFF2-40B4-BE49-F238E27FC236}">
              <a16:creationId xmlns:a16="http://schemas.microsoft.com/office/drawing/2014/main" id="{8AA57675-F3E3-4E9E-B30C-17AE08A7D2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2" name="Text Box 6943">
          <a:extLst>
            <a:ext uri="{FF2B5EF4-FFF2-40B4-BE49-F238E27FC236}">
              <a16:creationId xmlns:a16="http://schemas.microsoft.com/office/drawing/2014/main" id="{C38FD1DD-34C2-43B8-92D6-579C479A25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3" name="Text Box 6943">
          <a:extLst>
            <a:ext uri="{FF2B5EF4-FFF2-40B4-BE49-F238E27FC236}">
              <a16:creationId xmlns:a16="http://schemas.microsoft.com/office/drawing/2014/main" id="{3F730174-993A-4330-B2FD-1386F5DBCF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4" name="Text Box 6943">
          <a:extLst>
            <a:ext uri="{FF2B5EF4-FFF2-40B4-BE49-F238E27FC236}">
              <a16:creationId xmlns:a16="http://schemas.microsoft.com/office/drawing/2014/main" id="{D70AC124-0847-47BF-AE8D-E848EE9849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5" name="Text Box 6943">
          <a:extLst>
            <a:ext uri="{FF2B5EF4-FFF2-40B4-BE49-F238E27FC236}">
              <a16:creationId xmlns:a16="http://schemas.microsoft.com/office/drawing/2014/main" id="{A65AAA97-F4B9-49D2-885A-B7BF57A011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6" name="Text Box 6943">
          <a:extLst>
            <a:ext uri="{FF2B5EF4-FFF2-40B4-BE49-F238E27FC236}">
              <a16:creationId xmlns:a16="http://schemas.microsoft.com/office/drawing/2014/main" id="{46475BA3-B60C-46BC-9CBF-D6F267F794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7" name="Text Box 6943">
          <a:extLst>
            <a:ext uri="{FF2B5EF4-FFF2-40B4-BE49-F238E27FC236}">
              <a16:creationId xmlns:a16="http://schemas.microsoft.com/office/drawing/2014/main" id="{B43ADAA8-AE56-4B05-BD3B-40B8791AA4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8" name="Text Box 6943">
          <a:extLst>
            <a:ext uri="{FF2B5EF4-FFF2-40B4-BE49-F238E27FC236}">
              <a16:creationId xmlns:a16="http://schemas.microsoft.com/office/drawing/2014/main" id="{E58A1562-3623-452C-ABD3-70AE4420D9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89" name="Text Box 6943">
          <a:extLst>
            <a:ext uri="{FF2B5EF4-FFF2-40B4-BE49-F238E27FC236}">
              <a16:creationId xmlns:a16="http://schemas.microsoft.com/office/drawing/2014/main" id="{2FABFC02-503D-4B63-9666-012080A654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0" name="Text Box 6943">
          <a:extLst>
            <a:ext uri="{FF2B5EF4-FFF2-40B4-BE49-F238E27FC236}">
              <a16:creationId xmlns:a16="http://schemas.microsoft.com/office/drawing/2014/main" id="{FE97AAE8-C7CF-4C49-A957-7A377DAFE8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1" name="Text Box 6943">
          <a:extLst>
            <a:ext uri="{FF2B5EF4-FFF2-40B4-BE49-F238E27FC236}">
              <a16:creationId xmlns:a16="http://schemas.microsoft.com/office/drawing/2014/main" id="{BA781FFB-223F-4018-AE41-0B6174DDFA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2" name="Text Box 6943">
          <a:extLst>
            <a:ext uri="{FF2B5EF4-FFF2-40B4-BE49-F238E27FC236}">
              <a16:creationId xmlns:a16="http://schemas.microsoft.com/office/drawing/2014/main" id="{39EF51F1-9899-4034-A00F-59CCB3B1CA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3" name="Text Box 6943">
          <a:extLst>
            <a:ext uri="{FF2B5EF4-FFF2-40B4-BE49-F238E27FC236}">
              <a16:creationId xmlns:a16="http://schemas.microsoft.com/office/drawing/2014/main" id="{D0A592B1-B107-47A3-A957-1AC3B1E7B1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4" name="Text Box 6943">
          <a:extLst>
            <a:ext uri="{FF2B5EF4-FFF2-40B4-BE49-F238E27FC236}">
              <a16:creationId xmlns:a16="http://schemas.microsoft.com/office/drawing/2014/main" id="{946E5F35-C13E-4CBD-BEC0-0E2A49F2B1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5" name="Text Box 6943">
          <a:extLst>
            <a:ext uri="{FF2B5EF4-FFF2-40B4-BE49-F238E27FC236}">
              <a16:creationId xmlns:a16="http://schemas.microsoft.com/office/drawing/2014/main" id="{CC8C3DCA-52F5-4281-A76E-4AC09D894A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6" name="Text Box 6943">
          <a:extLst>
            <a:ext uri="{FF2B5EF4-FFF2-40B4-BE49-F238E27FC236}">
              <a16:creationId xmlns:a16="http://schemas.microsoft.com/office/drawing/2014/main" id="{C4405ACC-FB98-402E-8A68-15FCE8FE83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7" name="Text Box 6943">
          <a:extLst>
            <a:ext uri="{FF2B5EF4-FFF2-40B4-BE49-F238E27FC236}">
              <a16:creationId xmlns:a16="http://schemas.microsoft.com/office/drawing/2014/main" id="{9C74D2E5-BD80-4804-885B-2F51E9594D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8" name="Text Box 6943">
          <a:extLst>
            <a:ext uri="{FF2B5EF4-FFF2-40B4-BE49-F238E27FC236}">
              <a16:creationId xmlns:a16="http://schemas.microsoft.com/office/drawing/2014/main" id="{F41D1178-AF1D-49F8-9E42-49CEDAC4ED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899" name="Text Box 6943">
          <a:extLst>
            <a:ext uri="{FF2B5EF4-FFF2-40B4-BE49-F238E27FC236}">
              <a16:creationId xmlns:a16="http://schemas.microsoft.com/office/drawing/2014/main" id="{C735EC24-1601-4E5E-9DEA-864F483996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0" name="Text Box 6943">
          <a:extLst>
            <a:ext uri="{FF2B5EF4-FFF2-40B4-BE49-F238E27FC236}">
              <a16:creationId xmlns:a16="http://schemas.microsoft.com/office/drawing/2014/main" id="{A84F0809-562E-4D1C-AA98-D6BE7E06FF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1" name="Text Box 6943">
          <a:extLst>
            <a:ext uri="{FF2B5EF4-FFF2-40B4-BE49-F238E27FC236}">
              <a16:creationId xmlns:a16="http://schemas.microsoft.com/office/drawing/2014/main" id="{0FC1C5EA-D7DF-4938-AC82-3EA86D1A71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2" name="Text Box 6943">
          <a:extLst>
            <a:ext uri="{FF2B5EF4-FFF2-40B4-BE49-F238E27FC236}">
              <a16:creationId xmlns:a16="http://schemas.microsoft.com/office/drawing/2014/main" id="{54167995-305F-4507-9854-4A49685914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3" name="Text Box 6943">
          <a:extLst>
            <a:ext uri="{FF2B5EF4-FFF2-40B4-BE49-F238E27FC236}">
              <a16:creationId xmlns:a16="http://schemas.microsoft.com/office/drawing/2014/main" id="{6A13140B-FF4E-49BB-A43E-96B1FAD3A5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4" name="Text Box 6943">
          <a:extLst>
            <a:ext uri="{FF2B5EF4-FFF2-40B4-BE49-F238E27FC236}">
              <a16:creationId xmlns:a16="http://schemas.microsoft.com/office/drawing/2014/main" id="{9CCC49F3-9DDD-4004-B8D4-19DAFC3367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5" name="Text Box 6943">
          <a:extLst>
            <a:ext uri="{FF2B5EF4-FFF2-40B4-BE49-F238E27FC236}">
              <a16:creationId xmlns:a16="http://schemas.microsoft.com/office/drawing/2014/main" id="{C9DD03B0-08CC-42B6-AF22-692E7DCC28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6" name="Text Box 6943">
          <a:extLst>
            <a:ext uri="{FF2B5EF4-FFF2-40B4-BE49-F238E27FC236}">
              <a16:creationId xmlns:a16="http://schemas.microsoft.com/office/drawing/2014/main" id="{87F0C75A-D002-496A-9AD8-D61F215BF2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7" name="Text Box 6943">
          <a:extLst>
            <a:ext uri="{FF2B5EF4-FFF2-40B4-BE49-F238E27FC236}">
              <a16:creationId xmlns:a16="http://schemas.microsoft.com/office/drawing/2014/main" id="{59EC72B7-17D9-4854-AE21-7EA2F26B1B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8" name="Text Box 6943">
          <a:extLst>
            <a:ext uri="{FF2B5EF4-FFF2-40B4-BE49-F238E27FC236}">
              <a16:creationId xmlns:a16="http://schemas.microsoft.com/office/drawing/2014/main" id="{2358490F-1384-4FC3-980A-E4D3166794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09" name="Text Box 6943">
          <a:extLst>
            <a:ext uri="{FF2B5EF4-FFF2-40B4-BE49-F238E27FC236}">
              <a16:creationId xmlns:a16="http://schemas.microsoft.com/office/drawing/2014/main" id="{7CC27761-EDC7-4D68-8FB5-C8A7C756CC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0" name="Text Box 6943">
          <a:extLst>
            <a:ext uri="{FF2B5EF4-FFF2-40B4-BE49-F238E27FC236}">
              <a16:creationId xmlns:a16="http://schemas.microsoft.com/office/drawing/2014/main" id="{6C2A2A6D-9852-4C19-BC5F-79529A39C4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1" name="Text Box 6943">
          <a:extLst>
            <a:ext uri="{FF2B5EF4-FFF2-40B4-BE49-F238E27FC236}">
              <a16:creationId xmlns:a16="http://schemas.microsoft.com/office/drawing/2014/main" id="{2584F048-4B2F-404D-8B3B-8D5DBC93D0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2" name="Text Box 6943">
          <a:extLst>
            <a:ext uri="{FF2B5EF4-FFF2-40B4-BE49-F238E27FC236}">
              <a16:creationId xmlns:a16="http://schemas.microsoft.com/office/drawing/2014/main" id="{34155D8F-111D-47B8-A768-4886090F85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3" name="Text Box 6943">
          <a:extLst>
            <a:ext uri="{FF2B5EF4-FFF2-40B4-BE49-F238E27FC236}">
              <a16:creationId xmlns:a16="http://schemas.microsoft.com/office/drawing/2014/main" id="{CA0AC2A8-15FB-48DF-BF4B-5655D2B2FC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4" name="Text Box 6943">
          <a:extLst>
            <a:ext uri="{FF2B5EF4-FFF2-40B4-BE49-F238E27FC236}">
              <a16:creationId xmlns:a16="http://schemas.microsoft.com/office/drawing/2014/main" id="{79835EBC-9B88-48EA-A8ED-58322DCA68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5" name="Text Box 6943">
          <a:extLst>
            <a:ext uri="{FF2B5EF4-FFF2-40B4-BE49-F238E27FC236}">
              <a16:creationId xmlns:a16="http://schemas.microsoft.com/office/drawing/2014/main" id="{5EE3E732-F797-4CEB-85D6-F60E9D7C8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6" name="Text Box 6943">
          <a:extLst>
            <a:ext uri="{FF2B5EF4-FFF2-40B4-BE49-F238E27FC236}">
              <a16:creationId xmlns:a16="http://schemas.microsoft.com/office/drawing/2014/main" id="{5D1CD77A-6CC0-4066-B591-630B4813A2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7" name="Text Box 6943">
          <a:extLst>
            <a:ext uri="{FF2B5EF4-FFF2-40B4-BE49-F238E27FC236}">
              <a16:creationId xmlns:a16="http://schemas.microsoft.com/office/drawing/2014/main" id="{96577C6C-B984-4874-9DAE-5847D0FC1C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8" name="Text Box 6943">
          <a:extLst>
            <a:ext uri="{FF2B5EF4-FFF2-40B4-BE49-F238E27FC236}">
              <a16:creationId xmlns:a16="http://schemas.microsoft.com/office/drawing/2014/main" id="{1BF7CA5D-D321-4CFD-BC42-052FDA97CA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19" name="Text Box 6943">
          <a:extLst>
            <a:ext uri="{FF2B5EF4-FFF2-40B4-BE49-F238E27FC236}">
              <a16:creationId xmlns:a16="http://schemas.microsoft.com/office/drawing/2014/main" id="{F77741C6-578A-4483-B08E-4403982E5C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0" name="Text Box 6943">
          <a:extLst>
            <a:ext uri="{FF2B5EF4-FFF2-40B4-BE49-F238E27FC236}">
              <a16:creationId xmlns:a16="http://schemas.microsoft.com/office/drawing/2014/main" id="{8EFF6736-19F0-44F1-BC09-ECEEE25CCA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1" name="Text Box 6943">
          <a:extLst>
            <a:ext uri="{FF2B5EF4-FFF2-40B4-BE49-F238E27FC236}">
              <a16:creationId xmlns:a16="http://schemas.microsoft.com/office/drawing/2014/main" id="{1541BD91-5973-4727-8FCC-33D297BBED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2" name="Text Box 6943">
          <a:extLst>
            <a:ext uri="{FF2B5EF4-FFF2-40B4-BE49-F238E27FC236}">
              <a16:creationId xmlns:a16="http://schemas.microsoft.com/office/drawing/2014/main" id="{0D4DBC55-7170-42B2-BC41-D6151801E1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3" name="Text Box 6943">
          <a:extLst>
            <a:ext uri="{FF2B5EF4-FFF2-40B4-BE49-F238E27FC236}">
              <a16:creationId xmlns:a16="http://schemas.microsoft.com/office/drawing/2014/main" id="{C8AB952D-C128-44FE-B0D3-5FE87DDAE0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4" name="Text Box 6943">
          <a:extLst>
            <a:ext uri="{FF2B5EF4-FFF2-40B4-BE49-F238E27FC236}">
              <a16:creationId xmlns:a16="http://schemas.microsoft.com/office/drawing/2014/main" id="{F8847AD6-7E1A-4944-B46A-EE18BEEAAC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5" name="Text Box 6943">
          <a:extLst>
            <a:ext uri="{FF2B5EF4-FFF2-40B4-BE49-F238E27FC236}">
              <a16:creationId xmlns:a16="http://schemas.microsoft.com/office/drawing/2014/main" id="{7454F44B-2260-4D4A-8EF5-892C21FF33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6" name="Text Box 6943">
          <a:extLst>
            <a:ext uri="{FF2B5EF4-FFF2-40B4-BE49-F238E27FC236}">
              <a16:creationId xmlns:a16="http://schemas.microsoft.com/office/drawing/2014/main" id="{0E5DDEDD-BE4A-4B6E-AE3C-C088D1628E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7" name="Text Box 6943">
          <a:extLst>
            <a:ext uri="{FF2B5EF4-FFF2-40B4-BE49-F238E27FC236}">
              <a16:creationId xmlns:a16="http://schemas.microsoft.com/office/drawing/2014/main" id="{57D151D7-26E3-4405-934B-7E1D902E73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8" name="Text Box 6943">
          <a:extLst>
            <a:ext uri="{FF2B5EF4-FFF2-40B4-BE49-F238E27FC236}">
              <a16:creationId xmlns:a16="http://schemas.microsoft.com/office/drawing/2014/main" id="{2A88306A-93D5-4873-A58B-54965E63DB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29" name="Text Box 6943">
          <a:extLst>
            <a:ext uri="{FF2B5EF4-FFF2-40B4-BE49-F238E27FC236}">
              <a16:creationId xmlns:a16="http://schemas.microsoft.com/office/drawing/2014/main" id="{B3D09107-3314-4B72-ABAA-948959E6FB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0" name="Text Box 6943">
          <a:extLst>
            <a:ext uri="{FF2B5EF4-FFF2-40B4-BE49-F238E27FC236}">
              <a16:creationId xmlns:a16="http://schemas.microsoft.com/office/drawing/2014/main" id="{EC857AAD-2466-4F92-893C-2CA49140B2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1" name="Text Box 6943">
          <a:extLst>
            <a:ext uri="{FF2B5EF4-FFF2-40B4-BE49-F238E27FC236}">
              <a16:creationId xmlns:a16="http://schemas.microsoft.com/office/drawing/2014/main" id="{A241D764-CB21-448B-9581-1B21F29033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2" name="Text Box 6943">
          <a:extLst>
            <a:ext uri="{FF2B5EF4-FFF2-40B4-BE49-F238E27FC236}">
              <a16:creationId xmlns:a16="http://schemas.microsoft.com/office/drawing/2014/main" id="{07D6FC6F-1416-4151-837B-7EA09BA09F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3" name="Text Box 6943">
          <a:extLst>
            <a:ext uri="{FF2B5EF4-FFF2-40B4-BE49-F238E27FC236}">
              <a16:creationId xmlns:a16="http://schemas.microsoft.com/office/drawing/2014/main" id="{15CBF7B7-4A6C-4278-A424-393DE2E549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4" name="Text Box 6943">
          <a:extLst>
            <a:ext uri="{FF2B5EF4-FFF2-40B4-BE49-F238E27FC236}">
              <a16:creationId xmlns:a16="http://schemas.microsoft.com/office/drawing/2014/main" id="{45428F4D-96C5-4380-9C1A-176696961D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5" name="Text Box 6943">
          <a:extLst>
            <a:ext uri="{FF2B5EF4-FFF2-40B4-BE49-F238E27FC236}">
              <a16:creationId xmlns:a16="http://schemas.microsoft.com/office/drawing/2014/main" id="{48CFEEB4-7C46-421D-A2C6-2E888FE6D0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6" name="Text Box 6943">
          <a:extLst>
            <a:ext uri="{FF2B5EF4-FFF2-40B4-BE49-F238E27FC236}">
              <a16:creationId xmlns:a16="http://schemas.microsoft.com/office/drawing/2014/main" id="{A32C7B89-EA02-4B78-97C2-4F2ECEB291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7" name="Text Box 6943">
          <a:extLst>
            <a:ext uri="{FF2B5EF4-FFF2-40B4-BE49-F238E27FC236}">
              <a16:creationId xmlns:a16="http://schemas.microsoft.com/office/drawing/2014/main" id="{6232188F-208A-4C4E-886F-B1576D34CD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8" name="Text Box 6943">
          <a:extLst>
            <a:ext uri="{FF2B5EF4-FFF2-40B4-BE49-F238E27FC236}">
              <a16:creationId xmlns:a16="http://schemas.microsoft.com/office/drawing/2014/main" id="{B6BDB54C-4C32-41EF-A26F-9A7E880ACC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39" name="Text Box 6943">
          <a:extLst>
            <a:ext uri="{FF2B5EF4-FFF2-40B4-BE49-F238E27FC236}">
              <a16:creationId xmlns:a16="http://schemas.microsoft.com/office/drawing/2014/main" id="{75C37D42-B0A0-49BA-8A9F-FF13ADE6FB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0" name="Text Box 6943">
          <a:extLst>
            <a:ext uri="{FF2B5EF4-FFF2-40B4-BE49-F238E27FC236}">
              <a16:creationId xmlns:a16="http://schemas.microsoft.com/office/drawing/2014/main" id="{58B14585-C435-465A-8315-15CD2B3A0F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1" name="Text Box 6943">
          <a:extLst>
            <a:ext uri="{FF2B5EF4-FFF2-40B4-BE49-F238E27FC236}">
              <a16:creationId xmlns:a16="http://schemas.microsoft.com/office/drawing/2014/main" id="{58BA8DE8-3C03-4331-9A82-AFFD3B744C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2" name="Text Box 6943">
          <a:extLst>
            <a:ext uri="{FF2B5EF4-FFF2-40B4-BE49-F238E27FC236}">
              <a16:creationId xmlns:a16="http://schemas.microsoft.com/office/drawing/2014/main" id="{3A0165DB-3CEB-483B-B14A-989205479D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3" name="Text Box 6943">
          <a:extLst>
            <a:ext uri="{FF2B5EF4-FFF2-40B4-BE49-F238E27FC236}">
              <a16:creationId xmlns:a16="http://schemas.microsoft.com/office/drawing/2014/main" id="{BFAB0946-B298-4473-8888-51A75A2592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4" name="Text Box 6943">
          <a:extLst>
            <a:ext uri="{FF2B5EF4-FFF2-40B4-BE49-F238E27FC236}">
              <a16:creationId xmlns:a16="http://schemas.microsoft.com/office/drawing/2014/main" id="{33D208C2-2604-469C-A072-32DD0FB389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5" name="Text Box 6943">
          <a:extLst>
            <a:ext uri="{FF2B5EF4-FFF2-40B4-BE49-F238E27FC236}">
              <a16:creationId xmlns:a16="http://schemas.microsoft.com/office/drawing/2014/main" id="{4F809CA9-102B-405C-9CC6-7C8F75EE7E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6" name="Text Box 6943">
          <a:extLst>
            <a:ext uri="{FF2B5EF4-FFF2-40B4-BE49-F238E27FC236}">
              <a16:creationId xmlns:a16="http://schemas.microsoft.com/office/drawing/2014/main" id="{88802BBF-49D1-4C49-B3FA-1189598598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7" name="Text Box 6943">
          <a:extLst>
            <a:ext uri="{FF2B5EF4-FFF2-40B4-BE49-F238E27FC236}">
              <a16:creationId xmlns:a16="http://schemas.microsoft.com/office/drawing/2014/main" id="{C99A05D3-5729-411F-A7E3-C6E2774571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8" name="Text Box 6943">
          <a:extLst>
            <a:ext uri="{FF2B5EF4-FFF2-40B4-BE49-F238E27FC236}">
              <a16:creationId xmlns:a16="http://schemas.microsoft.com/office/drawing/2014/main" id="{CFB076E6-82B0-4605-8E70-66FF0EFAF8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49" name="Text Box 6943">
          <a:extLst>
            <a:ext uri="{FF2B5EF4-FFF2-40B4-BE49-F238E27FC236}">
              <a16:creationId xmlns:a16="http://schemas.microsoft.com/office/drawing/2014/main" id="{2DB90CA9-4376-4B8F-9667-02D7093BB5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0" name="Text Box 6943">
          <a:extLst>
            <a:ext uri="{FF2B5EF4-FFF2-40B4-BE49-F238E27FC236}">
              <a16:creationId xmlns:a16="http://schemas.microsoft.com/office/drawing/2014/main" id="{1F52BAF8-20D0-4550-A78B-6689DECA6E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1" name="Text Box 6943">
          <a:extLst>
            <a:ext uri="{FF2B5EF4-FFF2-40B4-BE49-F238E27FC236}">
              <a16:creationId xmlns:a16="http://schemas.microsoft.com/office/drawing/2014/main" id="{1EC6C0A7-7B2E-4AA3-A699-06194C8AB9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2" name="Text Box 6943">
          <a:extLst>
            <a:ext uri="{FF2B5EF4-FFF2-40B4-BE49-F238E27FC236}">
              <a16:creationId xmlns:a16="http://schemas.microsoft.com/office/drawing/2014/main" id="{EA46C95D-F917-41DD-B76C-F8AAD6ADBA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3" name="Text Box 6943">
          <a:extLst>
            <a:ext uri="{FF2B5EF4-FFF2-40B4-BE49-F238E27FC236}">
              <a16:creationId xmlns:a16="http://schemas.microsoft.com/office/drawing/2014/main" id="{D62C67C4-AF36-460F-8D5A-DE4FBAF622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4" name="Text Box 6943">
          <a:extLst>
            <a:ext uri="{FF2B5EF4-FFF2-40B4-BE49-F238E27FC236}">
              <a16:creationId xmlns:a16="http://schemas.microsoft.com/office/drawing/2014/main" id="{4145EBA1-1DE1-47D0-82FA-7A2FD6E5E3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5" name="Text Box 6943">
          <a:extLst>
            <a:ext uri="{FF2B5EF4-FFF2-40B4-BE49-F238E27FC236}">
              <a16:creationId xmlns:a16="http://schemas.microsoft.com/office/drawing/2014/main" id="{ADDFB4E3-457E-4D60-88DE-2E29F3A335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6" name="Text Box 6943">
          <a:extLst>
            <a:ext uri="{FF2B5EF4-FFF2-40B4-BE49-F238E27FC236}">
              <a16:creationId xmlns:a16="http://schemas.microsoft.com/office/drawing/2014/main" id="{9956D263-84B8-4C03-B888-1FCAD0B8C2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7" name="Text Box 6943">
          <a:extLst>
            <a:ext uri="{FF2B5EF4-FFF2-40B4-BE49-F238E27FC236}">
              <a16:creationId xmlns:a16="http://schemas.microsoft.com/office/drawing/2014/main" id="{016236A8-8B5C-4EA1-BB7F-E185D74F7E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8" name="Text Box 6943">
          <a:extLst>
            <a:ext uri="{FF2B5EF4-FFF2-40B4-BE49-F238E27FC236}">
              <a16:creationId xmlns:a16="http://schemas.microsoft.com/office/drawing/2014/main" id="{9391B264-670B-4E67-AB70-E239FF1F58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59" name="Text Box 6943">
          <a:extLst>
            <a:ext uri="{FF2B5EF4-FFF2-40B4-BE49-F238E27FC236}">
              <a16:creationId xmlns:a16="http://schemas.microsoft.com/office/drawing/2014/main" id="{79E19A7C-CF17-4B20-9BCC-EF731006F0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0" name="Text Box 6943">
          <a:extLst>
            <a:ext uri="{FF2B5EF4-FFF2-40B4-BE49-F238E27FC236}">
              <a16:creationId xmlns:a16="http://schemas.microsoft.com/office/drawing/2014/main" id="{43A5F722-FFA7-4785-80BF-1B781D44B2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1" name="Text Box 6943">
          <a:extLst>
            <a:ext uri="{FF2B5EF4-FFF2-40B4-BE49-F238E27FC236}">
              <a16:creationId xmlns:a16="http://schemas.microsoft.com/office/drawing/2014/main" id="{38ACD0F6-EF3D-46DE-A6EB-D85515EABE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2" name="Text Box 6943">
          <a:extLst>
            <a:ext uri="{FF2B5EF4-FFF2-40B4-BE49-F238E27FC236}">
              <a16:creationId xmlns:a16="http://schemas.microsoft.com/office/drawing/2014/main" id="{C301B118-BAAE-426A-B608-B913D40713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3" name="Text Box 6943">
          <a:extLst>
            <a:ext uri="{FF2B5EF4-FFF2-40B4-BE49-F238E27FC236}">
              <a16:creationId xmlns:a16="http://schemas.microsoft.com/office/drawing/2014/main" id="{9E9D0552-8BF0-4513-948E-32871E6FF3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4" name="Text Box 6943">
          <a:extLst>
            <a:ext uri="{FF2B5EF4-FFF2-40B4-BE49-F238E27FC236}">
              <a16:creationId xmlns:a16="http://schemas.microsoft.com/office/drawing/2014/main" id="{57221659-8E23-4EAF-81E5-5007DC8EA0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5" name="Text Box 6943">
          <a:extLst>
            <a:ext uri="{FF2B5EF4-FFF2-40B4-BE49-F238E27FC236}">
              <a16:creationId xmlns:a16="http://schemas.microsoft.com/office/drawing/2014/main" id="{AA9B6C45-52E8-4C3A-A9B4-681AFE37A3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6" name="Text Box 6943">
          <a:extLst>
            <a:ext uri="{FF2B5EF4-FFF2-40B4-BE49-F238E27FC236}">
              <a16:creationId xmlns:a16="http://schemas.microsoft.com/office/drawing/2014/main" id="{EF09F747-DDA2-43AA-BAA4-33445F8040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7" name="Text Box 6943">
          <a:extLst>
            <a:ext uri="{FF2B5EF4-FFF2-40B4-BE49-F238E27FC236}">
              <a16:creationId xmlns:a16="http://schemas.microsoft.com/office/drawing/2014/main" id="{64EE7E5A-FD2B-4E78-907A-8893340676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8" name="Text Box 6943">
          <a:extLst>
            <a:ext uri="{FF2B5EF4-FFF2-40B4-BE49-F238E27FC236}">
              <a16:creationId xmlns:a16="http://schemas.microsoft.com/office/drawing/2014/main" id="{83A42FD4-F20C-4761-A70E-6D51E380D4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69" name="Text Box 6943">
          <a:extLst>
            <a:ext uri="{FF2B5EF4-FFF2-40B4-BE49-F238E27FC236}">
              <a16:creationId xmlns:a16="http://schemas.microsoft.com/office/drawing/2014/main" id="{6AEDB416-55D7-4662-9801-56D676896D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0" name="Text Box 6943">
          <a:extLst>
            <a:ext uri="{FF2B5EF4-FFF2-40B4-BE49-F238E27FC236}">
              <a16:creationId xmlns:a16="http://schemas.microsoft.com/office/drawing/2014/main" id="{4A89532F-1FB0-449A-91AD-B7083A8298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1" name="Text Box 6943">
          <a:extLst>
            <a:ext uri="{FF2B5EF4-FFF2-40B4-BE49-F238E27FC236}">
              <a16:creationId xmlns:a16="http://schemas.microsoft.com/office/drawing/2014/main" id="{B6982F5F-8B15-4A1E-9F8C-EAE0429E73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2" name="Text Box 6943">
          <a:extLst>
            <a:ext uri="{FF2B5EF4-FFF2-40B4-BE49-F238E27FC236}">
              <a16:creationId xmlns:a16="http://schemas.microsoft.com/office/drawing/2014/main" id="{BC01B621-577B-4791-ACDA-E0A7B48757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3" name="Text Box 6943">
          <a:extLst>
            <a:ext uri="{FF2B5EF4-FFF2-40B4-BE49-F238E27FC236}">
              <a16:creationId xmlns:a16="http://schemas.microsoft.com/office/drawing/2014/main" id="{9A268BCE-27C1-4BCB-A73E-19D2B7B070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4" name="Text Box 6943">
          <a:extLst>
            <a:ext uri="{FF2B5EF4-FFF2-40B4-BE49-F238E27FC236}">
              <a16:creationId xmlns:a16="http://schemas.microsoft.com/office/drawing/2014/main" id="{9B817836-093E-4870-AD19-9B35870D9D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5" name="Text Box 6943">
          <a:extLst>
            <a:ext uri="{FF2B5EF4-FFF2-40B4-BE49-F238E27FC236}">
              <a16:creationId xmlns:a16="http://schemas.microsoft.com/office/drawing/2014/main" id="{169B4626-DA65-4479-B103-365CA3788D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6" name="Text Box 6943">
          <a:extLst>
            <a:ext uri="{FF2B5EF4-FFF2-40B4-BE49-F238E27FC236}">
              <a16:creationId xmlns:a16="http://schemas.microsoft.com/office/drawing/2014/main" id="{EC6667CA-04BB-4A8B-A88D-17E6D4F491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7" name="Text Box 6943">
          <a:extLst>
            <a:ext uri="{FF2B5EF4-FFF2-40B4-BE49-F238E27FC236}">
              <a16:creationId xmlns:a16="http://schemas.microsoft.com/office/drawing/2014/main" id="{65AB4760-C4FC-4878-9D9A-C9E914AE32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8" name="Text Box 6943">
          <a:extLst>
            <a:ext uri="{FF2B5EF4-FFF2-40B4-BE49-F238E27FC236}">
              <a16:creationId xmlns:a16="http://schemas.microsoft.com/office/drawing/2014/main" id="{1E0DA0CF-DD18-491D-BF5E-39FD360B69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79" name="Text Box 6943">
          <a:extLst>
            <a:ext uri="{FF2B5EF4-FFF2-40B4-BE49-F238E27FC236}">
              <a16:creationId xmlns:a16="http://schemas.microsoft.com/office/drawing/2014/main" id="{7923D10E-C37C-4555-BFD2-9D4DCAB050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0" name="Text Box 6943">
          <a:extLst>
            <a:ext uri="{FF2B5EF4-FFF2-40B4-BE49-F238E27FC236}">
              <a16:creationId xmlns:a16="http://schemas.microsoft.com/office/drawing/2014/main" id="{C58D5BC1-3873-4CC4-89AF-1431DAAC60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1" name="Text Box 6943">
          <a:extLst>
            <a:ext uri="{FF2B5EF4-FFF2-40B4-BE49-F238E27FC236}">
              <a16:creationId xmlns:a16="http://schemas.microsoft.com/office/drawing/2014/main" id="{57FF6BD2-DB44-426B-ADCD-3B1D615FE1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2" name="Text Box 6943">
          <a:extLst>
            <a:ext uri="{FF2B5EF4-FFF2-40B4-BE49-F238E27FC236}">
              <a16:creationId xmlns:a16="http://schemas.microsoft.com/office/drawing/2014/main" id="{BCEEEFAF-316A-48C8-B0C3-80E4E66DD1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3" name="Text Box 6943">
          <a:extLst>
            <a:ext uri="{FF2B5EF4-FFF2-40B4-BE49-F238E27FC236}">
              <a16:creationId xmlns:a16="http://schemas.microsoft.com/office/drawing/2014/main" id="{466BD388-2E56-4555-B80D-DB7A2ADF4B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4" name="Text Box 6943">
          <a:extLst>
            <a:ext uri="{FF2B5EF4-FFF2-40B4-BE49-F238E27FC236}">
              <a16:creationId xmlns:a16="http://schemas.microsoft.com/office/drawing/2014/main" id="{D733C53A-E700-4BB4-85A7-073D2C405E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5" name="Text Box 6943">
          <a:extLst>
            <a:ext uri="{FF2B5EF4-FFF2-40B4-BE49-F238E27FC236}">
              <a16:creationId xmlns:a16="http://schemas.microsoft.com/office/drawing/2014/main" id="{26BEF44A-4CA0-4A69-85EC-C8FFD384AF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6" name="Text Box 6943">
          <a:extLst>
            <a:ext uri="{FF2B5EF4-FFF2-40B4-BE49-F238E27FC236}">
              <a16:creationId xmlns:a16="http://schemas.microsoft.com/office/drawing/2014/main" id="{65875F07-F9C9-465A-90B9-FFBE7E3654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7" name="Text Box 6943">
          <a:extLst>
            <a:ext uri="{FF2B5EF4-FFF2-40B4-BE49-F238E27FC236}">
              <a16:creationId xmlns:a16="http://schemas.microsoft.com/office/drawing/2014/main" id="{192F5819-F790-46BE-A95A-A254020E5E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8" name="Text Box 6943">
          <a:extLst>
            <a:ext uri="{FF2B5EF4-FFF2-40B4-BE49-F238E27FC236}">
              <a16:creationId xmlns:a16="http://schemas.microsoft.com/office/drawing/2014/main" id="{BA5901AF-640A-4B59-A3EC-12B4F99A66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89" name="Text Box 6943">
          <a:extLst>
            <a:ext uri="{FF2B5EF4-FFF2-40B4-BE49-F238E27FC236}">
              <a16:creationId xmlns:a16="http://schemas.microsoft.com/office/drawing/2014/main" id="{EFA44ED6-AFA4-426B-8FFE-5A58D13B1D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0" name="Text Box 6943">
          <a:extLst>
            <a:ext uri="{FF2B5EF4-FFF2-40B4-BE49-F238E27FC236}">
              <a16:creationId xmlns:a16="http://schemas.microsoft.com/office/drawing/2014/main" id="{7CD8BC23-13CF-4C43-A7BF-83AAAC35FA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1" name="Text Box 6943">
          <a:extLst>
            <a:ext uri="{FF2B5EF4-FFF2-40B4-BE49-F238E27FC236}">
              <a16:creationId xmlns:a16="http://schemas.microsoft.com/office/drawing/2014/main" id="{A05E9D61-A9E7-4252-8ED6-1485667E73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2" name="Text Box 6943">
          <a:extLst>
            <a:ext uri="{FF2B5EF4-FFF2-40B4-BE49-F238E27FC236}">
              <a16:creationId xmlns:a16="http://schemas.microsoft.com/office/drawing/2014/main" id="{1EAB6BF6-BF86-4CAC-9B31-3150688B08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3" name="Text Box 6943">
          <a:extLst>
            <a:ext uri="{FF2B5EF4-FFF2-40B4-BE49-F238E27FC236}">
              <a16:creationId xmlns:a16="http://schemas.microsoft.com/office/drawing/2014/main" id="{2373662C-5CD3-4C13-A3CB-C025F70D56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4" name="Text Box 6943">
          <a:extLst>
            <a:ext uri="{FF2B5EF4-FFF2-40B4-BE49-F238E27FC236}">
              <a16:creationId xmlns:a16="http://schemas.microsoft.com/office/drawing/2014/main" id="{27BFC0B2-0615-4B56-827C-03D255F4B0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5" name="Text Box 6943">
          <a:extLst>
            <a:ext uri="{FF2B5EF4-FFF2-40B4-BE49-F238E27FC236}">
              <a16:creationId xmlns:a16="http://schemas.microsoft.com/office/drawing/2014/main" id="{34633F3D-C2A7-454C-8C85-EAF43B1844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6" name="Text Box 6943">
          <a:extLst>
            <a:ext uri="{FF2B5EF4-FFF2-40B4-BE49-F238E27FC236}">
              <a16:creationId xmlns:a16="http://schemas.microsoft.com/office/drawing/2014/main" id="{61502548-23CA-4A53-A44C-3014D1D397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7" name="Text Box 6943">
          <a:extLst>
            <a:ext uri="{FF2B5EF4-FFF2-40B4-BE49-F238E27FC236}">
              <a16:creationId xmlns:a16="http://schemas.microsoft.com/office/drawing/2014/main" id="{F6FCA9E0-9503-44D5-A292-9826AF3168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8" name="Text Box 6943">
          <a:extLst>
            <a:ext uri="{FF2B5EF4-FFF2-40B4-BE49-F238E27FC236}">
              <a16:creationId xmlns:a16="http://schemas.microsoft.com/office/drawing/2014/main" id="{CC8CB883-2B41-4900-A5CD-A98B38FACF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999" name="Text Box 6943">
          <a:extLst>
            <a:ext uri="{FF2B5EF4-FFF2-40B4-BE49-F238E27FC236}">
              <a16:creationId xmlns:a16="http://schemas.microsoft.com/office/drawing/2014/main" id="{55788100-CD60-44FC-8DB5-BA4C1E2B81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0" name="Text Box 6943">
          <a:extLst>
            <a:ext uri="{FF2B5EF4-FFF2-40B4-BE49-F238E27FC236}">
              <a16:creationId xmlns:a16="http://schemas.microsoft.com/office/drawing/2014/main" id="{81B2952F-3D96-4022-9831-B70D63D607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1" name="Text Box 6943">
          <a:extLst>
            <a:ext uri="{FF2B5EF4-FFF2-40B4-BE49-F238E27FC236}">
              <a16:creationId xmlns:a16="http://schemas.microsoft.com/office/drawing/2014/main" id="{13575314-69AD-4242-9A86-E6FA355CF3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2" name="Text Box 6943">
          <a:extLst>
            <a:ext uri="{FF2B5EF4-FFF2-40B4-BE49-F238E27FC236}">
              <a16:creationId xmlns:a16="http://schemas.microsoft.com/office/drawing/2014/main" id="{5ECD819C-731C-4140-B471-A64F6B38C6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3" name="Text Box 6943">
          <a:extLst>
            <a:ext uri="{FF2B5EF4-FFF2-40B4-BE49-F238E27FC236}">
              <a16:creationId xmlns:a16="http://schemas.microsoft.com/office/drawing/2014/main" id="{1B0979AA-A22B-44A6-AA36-C18D6F298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4" name="Text Box 6943">
          <a:extLst>
            <a:ext uri="{FF2B5EF4-FFF2-40B4-BE49-F238E27FC236}">
              <a16:creationId xmlns:a16="http://schemas.microsoft.com/office/drawing/2014/main" id="{6EC3061C-9CF1-4F58-8E75-8381DA04B9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5" name="Text Box 6943">
          <a:extLst>
            <a:ext uri="{FF2B5EF4-FFF2-40B4-BE49-F238E27FC236}">
              <a16:creationId xmlns:a16="http://schemas.microsoft.com/office/drawing/2014/main" id="{D892E7CC-2B89-4888-9A7D-A8865FB8F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6" name="Text Box 6943">
          <a:extLst>
            <a:ext uri="{FF2B5EF4-FFF2-40B4-BE49-F238E27FC236}">
              <a16:creationId xmlns:a16="http://schemas.microsoft.com/office/drawing/2014/main" id="{F04F9279-D5C1-457E-B655-C987C4B0FC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7" name="Text Box 6943">
          <a:extLst>
            <a:ext uri="{FF2B5EF4-FFF2-40B4-BE49-F238E27FC236}">
              <a16:creationId xmlns:a16="http://schemas.microsoft.com/office/drawing/2014/main" id="{127CDBF4-2CA1-42D6-8755-491880E335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8" name="Text Box 6943">
          <a:extLst>
            <a:ext uri="{FF2B5EF4-FFF2-40B4-BE49-F238E27FC236}">
              <a16:creationId xmlns:a16="http://schemas.microsoft.com/office/drawing/2014/main" id="{CF125D3B-8DE2-4089-94E3-795E0D7E84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09" name="Text Box 6943">
          <a:extLst>
            <a:ext uri="{FF2B5EF4-FFF2-40B4-BE49-F238E27FC236}">
              <a16:creationId xmlns:a16="http://schemas.microsoft.com/office/drawing/2014/main" id="{35ACA952-1163-4625-B12D-CBCB63D285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0" name="Text Box 6943">
          <a:extLst>
            <a:ext uri="{FF2B5EF4-FFF2-40B4-BE49-F238E27FC236}">
              <a16:creationId xmlns:a16="http://schemas.microsoft.com/office/drawing/2014/main" id="{DF7EABB9-17FB-46C9-9D3F-3DD14E6AF5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1" name="Text Box 6943">
          <a:extLst>
            <a:ext uri="{FF2B5EF4-FFF2-40B4-BE49-F238E27FC236}">
              <a16:creationId xmlns:a16="http://schemas.microsoft.com/office/drawing/2014/main" id="{4F5EDC8A-19C3-4284-9C1D-E86364E209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2" name="Text Box 6943">
          <a:extLst>
            <a:ext uri="{FF2B5EF4-FFF2-40B4-BE49-F238E27FC236}">
              <a16:creationId xmlns:a16="http://schemas.microsoft.com/office/drawing/2014/main" id="{AB51861C-5E09-45EC-8F63-73895BF612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3" name="Text Box 6943">
          <a:extLst>
            <a:ext uri="{FF2B5EF4-FFF2-40B4-BE49-F238E27FC236}">
              <a16:creationId xmlns:a16="http://schemas.microsoft.com/office/drawing/2014/main" id="{34394E72-2842-44A1-8F77-7321838DD3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4" name="Text Box 6943">
          <a:extLst>
            <a:ext uri="{FF2B5EF4-FFF2-40B4-BE49-F238E27FC236}">
              <a16:creationId xmlns:a16="http://schemas.microsoft.com/office/drawing/2014/main" id="{010BC165-5A8F-4D69-8E24-281D8CB123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5" name="Text Box 6943">
          <a:extLst>
            <a:ext uri="{FF2B5EF4-FFF2-40B4-BE49-F238E27FC236}">
              <a16:creationId xmlns:a16="http://schemas.microsoft.com/office/drawing/2014/main" id="{D282A932-48A1-4819-99DB-CEBBF73891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6" name="Text Box 6943">
          <a:extLst>
            <a:ext uri="{FF2B5EF4-FFF2-40B4-BE49-F238E27FC236}">
              <a16:creationId xmlns:a16="http://schemas.microsoft.com/office/drawing/2014/main" id="{D3B5F1EF-6E5E-4162-BC6D-9BA62DA8FD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7" name="Text Box 6943">
          <a:extLst>
            <a:ext uri="{FF2B5EF4-FFF2-40B4-BE49-F238E27FC236}">
              <a16:creationId xmlns:a16="http://schemas.microsoft.com/office/drawing/2014/main" id="{BE69F8C5-596C-4716-AC94-EB98F3F90F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8" name="Text Box 6943">
          <a:extLst>
            <a:ext uri="{FF2B5EF4-FFF2-40B4-BE49-F238E27FC236}">
              <a16:creationId xmlns:a16="http://schemas.microsoft.com/office/drawing/2014/main" id="{5203A336-2F47-424C-A634-80E908A87A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19" name="Text Box 6943">
          <a:extLst>
            <a:ext uri="{FF2B5EF4-FFF2-40B4-BE49-F238E27FC236}">
              <a16:creationId xmlns:a16="http://schemas.microsoft.com/office/drawing/2014/main" id="{5C77DAFA-78A4-4BDB-B4AC-DBE18A239E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0" name="Text Box 6943">
          <a:extLst>
            <a:ext uri="{FF2B5EF4-FFF2-40B4-BE49-F238E27FC236}">
              <a16:creationId xmlns:a16="http://schemas.microsoft.com/office/drawing/2014/main" id="{3419A113-F5D1-4496-BEDB-01AB0E8CA3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1" name="Text Box 6943">
          <a:extLst>
            <a:ext uri="{FF2B5EF4-FFF2-40B4-BE49-F238E27FC236}">
              <a16:creationId xmlns:a16="http://schemas.microsoft.com/office/drawing/2014/main" id="{8A851E86-BE16-416B-9650-D0968A63E1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2" name="Text Box 6943">
          <a:extLst>
            <a:ext uri="{FF2B5EF4-FFF2-40B4-BE49-F238E27FC236}">
              <a16:creationId xmlns:a16="http://schemas.microsoft.com/office/drawing/2014/main" id="{5418B9AC-A5A5-4172-B03A-437CCDFAB4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3" name="Text Box 6943">
          <a:extLst>
            <a:ext uri="{FF2B5EF4-FFF2-40B4-BE49-F238E27FC236}">
              <a16:creationId xmlns:a16="http://schemas.microsoft.com/office/drawing/2014/main" id="{B0EE2BAA-CFA6-421D-B596-8E2F480CD9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4" name="Text Box 6943">
          <a:extLst>
            <a:ext uri="{FF2B5EF4-FFF2-40B4-BE49-F238E27FC236}">
              <a16:creationId xmlns:a16="http://schemas.microsoft.com/office/drawing/2014/main" id="{77787BB2-F4D6-40D1-A2A5-CFF067CA56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5" name="Text Box 6943">
          <a:extLst>
            <a:ext uri="{FF2B5EF4-FFF2-40B4-BE49-F238E27FC236}">
              <a16:creationId xmlns:a16="http://schemas.microsoft.com/office/drawing/2014/main" id="{360445FD-B131-47C0-846C-C1E05147AE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6" name="Text Box 6943">
          <a:extLst>
            <a:ext uri="{FF2B5EF4-FFF2-40B4-BE49-F238E27FC236}">
              <a16:creationId xmlns:a16="http://schemas.microsoft.com/office/drawing/2014/main" id="{C7070920-A6D7-49EB-A14A-16AC7A8DEC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7" name="Text Box 6943">
          <a:extLst>
            <a:ext uri="{FF2B5EF4-FFF2-40B4-BE49-F238E27FC236}">
              <a16:creationId xmlns:a16="http://schemas.microsoft.com/office/drawing/2014/main" id="{7ABE3562-7C35-403D-BB1C-CEDE0B454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8" name="Text Box 6943">
          <a:extLst>
            <a:ext uri="{FF2B5EF4-FFF2-40B4-BE49-F238E27FC236}">
              <a16:creationId xmlns:a16="http://schemas.microsoft.com/office/drawing/2014/main" id="{9155827A-C62E-4938-A8DB-AE02C6CDCC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29" name="Text Box 6943">
          <a:extLst>
            <a:ext uri="{FF2B5EF4-FFF2-40B4-BE49-F238E27FC236}">
              <a16:creationId xmlns:a16="http://schemas.microsoft.com/office/drawing/2014/main" id="{1AE896EA-3E7B-4D2A-9304-7AC4247017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0" name="Text Box 6943">
          <a:extLst>
            <a:ext uri="{FF2B5EF4-FFF2-40B4-BE49-F238E27FC236}">
              <a16:creationId xmlns:a16="http://schemas.microsoft.com/office/drawing/2014/main" id="{A61F0720-835C-49BA-B9BC-88FF136428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1" name="Text Box 6943">
          <a:extLst>
            <a:ext uri="{FF2B5EF4-FFF2-40B4-BE49-F238E27FC236}">
              <a16:creationId xmlns:a16="http://schemas.microsoft.com/office/drawing/2014/main" id="{843DE4E9-157C-456F-AE8E-EDC2239264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2" name="Text Box 6943">
          <a:extLst>
            <a:ext uri="{FF2B5EF4-FFF2-40B4-BE49-F238E27FC236}">
              <a16:creationId xmlns:a16="http://schemas.microsoft.com/office/drawing/2014/main" id="{E077E3D7-D8F2-4165-BDFF-7785AA74B8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3" name="Text Box 6943">
          <a:extLst>
            <a:ext uri="{FF2B5EF4-FFF2-40B4-BE49-F238E27FC236}">
              <a16:creationId xmlns:a16="http://schemas.microsoft.com/office/drawing/2014/main" id="{93ADCAD0-3AC7-4F2D-96C5-43CDD344EC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4" name="Text Box 6943">
          <a:extLst>
            <a:ext uri="{FF2B5EF4-FFF2-40B4-BE49-F238E27FC236}">
              <a16:creationId xmlns:a16="http://schemas.microsoft.com/office/drawing/2014/main" id="{5EB54295-9561-4A87-90D5-0A0F49BE42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5" name="Text Box 6943">
          <a:extLst>
            <a:ext uri="{FF2B5EF4-FFF2-40B4-BE49-F238E27FC236}">
              <a16:creationId xmlns:a16="http://schemas.microsoft.com/office/drawing/2014/main" id="{50F5EED1-0A1B-43D7-85CC-E04E0243DA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6" name="Text Box 6943">
          <a:extLst>
            <a:ext uri="{FF2B5EF4-FFF2-40B4-BE49-F238E27FC236}">
              <a16:creationId xmlns:a16="http://schemas.microsoft.com/office/drawing/2014/main" id="{7D0EA3BD-37AD-41E3-8148-B8FCE022A2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7" name="Text Box 6943">
          <a:extLst>
            <a:ext uri="{FF2B5EF4-FFF2-40B4-BE49-F238E27FC236}">
              <a16:creationId xmlns:a16="http://schemas.microsoft.com/office/drawing/2014/main" id="{528F1F30-EA3C-4A02-BFF5-CB187FD5BE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8" name="Text Box 6943">
          <a:extLst>
            <a:ext uri="{FF2B5EF4-FFF2-40B4-BE49-F238E27FC236}">
              <a16:creationId xmlns:a16="http://schemas.microsoft.com/office/drawing/2014/main" id="{4A2BC8F6-7D12-4ADE-AA85-2E21CA5EB9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39" name="Text Box 6943">
          <a:extLst>
            <a:ext uri="{FF2B5EF4-FFF2-40B4-BE49-F238E27FC236}">
              <a16:creationId xmlns:a16="http://schemas.microsoft.com/office/drawing/2014/main" id="{11FDE784-8EBB-4FDF-89B6-4D9E512DAB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0" name="Text Box 6943">
          <a:extLst>
            <a:ext uri="{FF2B5EF4-FFF2-40B4-BE49-F238E27FC236}">
              <a16:creationId xmlns:a16="http://schemas.microsoft.com/office/drawing/2014/main" id="{07A69B9B-71CE-4051-8EA2-3B72733DFF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1" name="Text Box 6943">
          <a:extLst>
            <a:ext uri="{FF2B5EF4-FFF2-40B4-BE49-F238E27FC236}">
              <a16:creationId xmlns:a16="http://schemas.microsoft.com/office/drawing/2014/main" id="{B93DE746-4C89-46FB-9610-3E3F428A1D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2" name="Text Box 6943">
          <a:extLst>
            <a:ext uri="{FF2B5EF4-FFF2-40B4-BE49-F238E27FC236}">
              <a16:creationId xmlns:a16="http://schemas.microsoft.com/office/drawing/2014/main" id="{14D6B82D-7C8D-4859-984F-6346763091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3" name="Text Box 6943">
          <a:extLst>
            <a:ext uri="{FF2B5EF4-FFF2-40B4-BE49-F238E27FC236}">
              <a16:creationId xmlns:a16="http://schemas.microsoft.com/office/drawing/2014/main" id="{E54C5C43-A5C2-4230-970B-945E02AF9A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4" name="Text Box 6943">
          <a:extLst>
            <a:ext uri="{FF2B5EF4-FFF2-40B4-BE49-F238E27FC236}">
              <a16:creationId xmlns:a16="http://schemas.microsoft.com/office/drawing/2014/main" id="{3132EC66-0312-4CD5-8F77-24B6DD69FD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5" name="Text Box 6943">
          <a:extLst>
            <a:ext uri="{FF2B5EF4-FFF2-40B4-BE49-F238E27FC236}">
              <a16:creationId xmlns:a16="http://schemas.microsoft.com/office/drawing/2014/main" id="{EF40D9B1-A843-4FE6-9DFC-ADAC6C82E9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6" name="Text Box 6943">
          <a:extLst>
            <a:ext uri="{FF2B5EF4-FFF2-40B4-BE49-F238E27FC236}">
              <a16:creationId xmlns:a16="http://schemas.microsoft.com/office/drawing/2014/main" id="{860E2994-8372-4B13-B41D-346C54B1B8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7" name="Text Box 6943">
          <a:extLst>
            <a:ext uri="{FF2B5EF4-FFF2-40B4-BE49-F238E27FC236}">
              <a16:creationId xmlns:a16="http://schemas.microsoft.com/office/drawing/2014/main" id="{9A16409C-17D8-4518-9F1F-FCE093DA13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8" name="Text Box 6943">
          <a:extLst>
            <a:ext uri="{FF2B5EF4-FFF2-40B4-BE49-F238E27FC236}">
              <a16:creationId xmlns:a16="http://schemas.microsoft.com/office/drawing/2014/main" id="{15FD1CDD-1D55-4606-BB81-1278486193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49" name="Text Box 6943">
          <a:extLst>
            <a:ext uri="{FF2B5EF4-FFF2-40B4-BE49-F238E27FC236}">
              <a16:creationId xmlns:a16="http://schemas.microsoft.com/office/drawing/2014/main" id="{A448918E-A9EE-4C80-AEC8-1AAFD9BDE6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0" name="Text Box 6943">
          <a:extLst>
            <a:ext uri="{FF2B5EF4-FFF2-40B4-BE49-F238E27FC236}">
              <a16:creationId xmlns:a16="http://schemas.microsoft.com/office/drawing/2014/main" id="{D9B413B5-C3AF-4876-8D59-E497F4D6CC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1" name="Text Box 6943">
          <a:extLst>
            <a:ext uri="{FF2B5EF4-FFF2-40B4-BE49-F238E27FC236}">
              <a16:creationId xmlns:a16="http://schemas.microsoft.com/office/drawing/2014/main" id="{5350C9C6-7D61-45A3-BA97-22E1DE55A6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2" name="Text Box 6943">
          <a:extLst>
            <a:ext uri="{FF2B5EF4-FFF2-40B4-BE49-F238E27FC236}">
              <a16:creationId xmlns:a16="http://schemas.microsoft.com/office/drawing/2014/main" id="{444C09F7-E8F6-4A64-AABA-A75A1C751E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3" name="Text Box 6943">
          <a:extLst>
            <a:ext uri="{FF2B5EF4-FFF2-40B4-BE49-F238E27FC236}">
              <a16:creationId xmlns:a16="http://schemas.microsoft.com/office/drawing/2014/main" id="{1452016B-0ACB-4213-84E5-098E5616C5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4" name="Text Box 6943">
          <a:extLst>
            <a:ext uri="{FF2B5EF4-FFF2-40B4-BE49-F238E27FC236}">
              <a16:creationId xmlns:a16="http://schemas.microsoft.com/office/drawing/2014/main" id="{DCEDDF8E-51D0-42C9-968B-EABF813A28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5" name="Text Box 6943">
          <a:extLst>
            <a:ext uri="{FF2B5EF4-FFF2-40B4-BE49-F238E27FC236}">
              <a16:creationId xmlns:a16="http://schemas.microsoft.com/office/drawing/2014/main" id="{CB07F742-5782-4AB0-9BDF-EE92DE6F13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6" name="Text Box 6943">
          <a:extLst>
            <a:ext uri="{FF2B5EF4-FFF2-40B4-BE49-F238E27FC236}">
              <a16:creationId xmlns:a16="http://schemas.microsoft.com/office/drawing/2014/main" id="{C1BC1C95-DC33-4DC4-A00F-DD2B89C506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7" name="Text Box 6943">
          <a:extLst>
            <a:ext uri="{FF2B5EF4-FFF2-40B4-BE49-F238E27FC236}">
              <a16:creationId xmlns:a16="http://schemas.microsoft.com/office/drawing/2014/main" id="{8880FF41-65A1-44AF-A4F8-69173A5189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8" name="Text Box 6943">
          <a:extLst>
            <a:ext uri="{FF2B5EF4-FFF2-40B4-BE49-F238E27FC236}">
              <a16:creationId xmlns:a16="http://schemas.microsoft.com/office/drawing/2014/main" id="{9FDA2492-FF02-4D06-A028-67C7CF734D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59" name="Text Box 6943">
          <a:extLst>
            <a:ext uri="{FF2B5EF4-FFF2-40B4-BE49-F238E27FC236}">
              <a16:creationId xmlns:a16="http://schemas.microsoft.com/office/drawing/2014/main" id="{3A743920-6089-49A2-80EA-A8FEC0E58E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0" name="Text Box 6943">
          <a:extLst>
            <a:ext uri="{FF2B5EF4-FFF2-40B4-BE49-F238E27FC236}">
              <a16:creationId xmlns:a16="http://schemas.microsoft.com/office/drawing/2014/main" id="{F73F87BA-A047-4302-B934-FD7D6A1C8F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1" name="Text Box 6943">
          <a:extLst>
            <a:ext uri="{FF2B5EF4-FFF2-40B4-BE49-F238E27FC236}">
              <a16:creationId xmlns:a16="http://schemas.microsoft.com/office/drawing/2014/main" id="{EBD694A6-8F00-44B9-9C0B-B447623581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2" name="Text Box 6943">
          <a:extLst>
            <a:ext uri="{FF2B5EF4-FFF2-40B4-BE49-F238E27FC236}">
              <a16:creationId xmlns:a16="http://schemas.microsoft.com/office/drawing/2014/main" id="{9C3B7522-C0B0-4D88-9BEB-02C06D01EA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3" name="Text Box 6943">
          <a:extLst>
            <a:ext uri="{FF2B5EF4-FFF2-40B4-BE49-F238E27FC236}">
              <a16:creationId xmlns:a16="http://schemas.microsoft.com/office/drawing/2014/main" id="{A7B3E748-1C3A-45DF-88B2-D210EE1BCD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4" name="Text Box 6943">
          <a:extLst>
            <a:ext uri="{FF2B5EF4-FFF2-40B4-BE49-F238E27FC236}">
              <a16:creationId xmlns:a16="http://schemas.microsoft.com/office/drawing/2014/main" id="{464489E4-59A0-4C0B-97AB-60B2DC8894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5" name="Text Box 6943">
          <a:extLst>
            <a:ext uri="{FF2B5EF4-FFF2-40B4-BE49-F238E27FC236}">
              <a16:creationId xmlns:a16="http://schemas.microsoft.com/office/drawing/2014/main" id="{6C918AC5-BCBC-42DD-810F-AE038A2462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6" name="Text Box 6943">
          <a:extLst>
            <a:ext uri="{FF2B5EF4-FFF2-40B4-BE49-F238E27FC236}">
              <a16:creationId xmlns:a16="http://schemas.microsoft.com/office/drawing/2014/main" id="{17B48AC6-2508-4AB8-83EC-F80F181020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7" name="Text Box 6943">
          <a:extLst>
            <a:ext uri="{FF2B5EF4-FFF2-40B4-BE49-F238E27FC236}">
              <a16:creationId xmlns:a16="http://schemas.microsoft.com/office/drawing/2014/main" id="{C95F29BE-A84A-43AF-A27A-AEF5AC828B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8" name="Text Box 6943">
          <a:extLst>
            <a:ext uri="{FF2B5EF4-FFF2-40B4-BE49-F238E27FC236}">
              <a16:creationId xmlns:a16="http://schemas.microsoft.com/office/drawing/2014/main" id="{44D70ABE-F199-4753-8A52-5E7E684762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69" name="Text Box 6943">
          <a:extLst>
            <a:ext uri="{FF2B5EF4-FFF2-40B4-BE49-F238E27FC236}">
              <a16:creationId xmlns:a16="http://schemas.microsoft.com/office/drawing/2014/main" id="{30DB6643-B30D-4BE4-AC2F-D221F25ECD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0" name="Text Box 6943">
          <a:extLst>
            <a:ext uri="{FF2B5EF4-FFF2-40B4-BE49-F238E27FC236}">
              <a16:creationId xmlns:a16="http://schemas.microsoft.com/office/drawing/2014/main" id="{C99B2F45-72D7-4B19-9631-8F4F1D1311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1" name="Text Box 6943">
          <a:extLst>
            <a:ext uri="{FF2B5EF4-FFF2-40B4-BE49-F238E27FC236}">
              <a16:creationId xmlns:a16="http://schemas.microsoft.com/office/drawing/2014/main" id="{FBE05E16-A995-4216-864F-556B68992D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2" name="Text Box 6943">
          <a:extLst>
            <a:ext uri="{FF2B5EF4-FFF2-40B4-BE49-F238E27FC236}">
              <a16:creationId xmlns:a16="http://schemas.microsoft.com/office/drawing/2014/main" id="{63531D93-1CE3-417B-8CEF-7F92B2E34E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3" name="Text Box 6943">
          <a:extLst>
            <a:ext uri="{FF2B5EF4-FFF2-40B4-BE49-F238E27FC236}">
              <a16:creationId xmlns:a16="http://schemas.microsoft.com/office/drawing/2014/main" id="{06DD9B7F-5C7B-4580-AC2E-61B1598343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4" name="Text Box 6943">
          <a:extLst>
            <a:ext uri="{FF2B5EF4-FFF2-40B4-BE49-F238E27FC236}">
              <a16:creationId xmlns:a16="http://schemas.microsoft.com/office/drawing/2014/main" id="{FCC94C98-2AB4-402C-BF9E-DD544734D3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5" name="Text Box 6943">
          <a:extLst>
            <a:ext uri="{FF2B5EF4-FFF2-40B4-BE49-F238E27FC236}">
              <a16:creationId xmlns:a16="http://schemas.microsoft.com/office/drawing/2014/main" id="{21024621-72FF-4E1C-9083-CD2C6651EC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6" name="Text Box 6943">
          <a:extLst>
            <a:ext uri="{FF2B5EF4-FFF2-40B4-BE49-F238E27FC236}">
              <a16:creationId xmlns:a16="http://schemas.microsoft.com/office/drawing/2014/main" id="{9F2386B5-A410-4680-ABEA-6F08F901A2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7" name="Text Box 6943">
          <a:extLst>
            <a:ext uri="{FF2B5EF4-FFF2-40B4-BE49-F238E27FC236}">
              <a16:creationId xmlns:a16="http://schemas.microsoft.com/office/drawing/2014/main" id="{BB82BCD8-0683-4E4B-A853-5A21F0BDEE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8" name="Text Box 6943">
          <a:extLst>
            <a:ext uri="{FF2B5EF4-FFF2-40B4-BE49-F238E27FC236}">
              <a16:creationId xmlns:a16="http://schemas.microsoft.com/office/drawing/2014/main" id="{5100745E-55F5-4F9B-9185-915D369DFD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79" name="Text Box 6943">
          <a:extLst>
            <a:ext uri="{FF2B5EF4-FFF2-40B4-BE49-F238E27FC236}">
              <a16:creationId xmlns:a16="http://schemas.microsoft.com/office/drawing/2014/main" id="{1F5D7B76-6279-4E8C-B68D-5FC716D989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0" name="Text Box 6943">
          <a:extLst>
            <a:ext uri="{FF2B5EF4-FFF2-40B4-BE49-F238E27FC236}">
              <a16:creationId xmlns:a16="http://schemas.microsoft.com/office/drawing/2014/main" id="{199E854D-A42F-492E-A385-DB955A6A8D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1" name="Text Box 6943">
          <a:extLst>
            <a:ext uri="{FF2B5EF4-FFF2-40B4-BE49-F238E27FC236}">
              <a16:creationId xmlns:a16="http://schemas.microsoft.com/office/drawing/2014/main" id="{86177EFA-3370-48B5-95EE-4AFD23CF47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2" name="Text Box 6943">
          <a:extLst>
            <a:ext uri="{FF2B5EF4-FFF2-40B4-BE49-F238E27FC236}">
              <a16:creationId xmlns:a16="http://schemas.microsoft.com/office/drawing/2014/main" id="{CE0B2EDF-A94D-4C01-BE0A-6D48459EC8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3" name="Text Box 6943">
          <a:extLst>
            <a:ext uri="{FF2B5EF4-FFF2-40B4-BE49-F238E27FC236}">
              <a16:creationId xmlns:a16="http://schemas.microsoft.com/office/drawing/2014/main" id="{E3132A76-E1A8-4190-AFD3-A8C20FC084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4" name="Text Box 6943">
          <a:extLst>
            <a:ext uri="{FF2B5EF4-FFF2-40B4-BE49-F238E27FC236}">
              <a16:creationId xmlns:a16="http://schemas.microsoft.com/office/drawing/2014/main" id="{CF1EE0EF-DFA2-4300-958D-34A872D49F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5" name="Text Box 6943">
          <a:extLst>
            <a:ext uri="{FF2B5EF4-FFF2-40B4-BE49-F238E27FC236}">
              <a16:creationId xmlns:a16="http://schemas.microsoft.com/office/drawing/2014/main" id="{E4181AD5-F10F-4ECB-A679-A08CC9C905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6" name="Text Box 6943">
          <a:extLst>
            <a:ext uri="{FF2B5EF4-FFF2-40B4-BE49-F238E27FC236}">
              <a16:creationId xmlns:a16="http://schemas.microsoft.com/office/drawing/2014/main" id="{829F8388-9213-45B5-9135-A5724451DA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7" name="Text Box 6943">
          <a:extLst>
            <a:ext uri="{FF2B5EF4-FFF2-40B4-BE49-F238E27FC236}">
              <a16:creationId xmlns:a16="http://schemas.microsoft.com/office/drawing/2014/main" id="{C1511DB6-1861-4461-A311-D7A2F9C43B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8" name="Text Box 6943">
          <a:extLst>
            <a:ext uri="{FF2B5EF4-FFF2-40B4-BE49-F238E27FC236}">
              <a16:creationId xmlns:a16="http://schemas.microsoft.com/office/drawing/2014/main" id="{283D15FA-3776-4097-89D8-CD917A6347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89" name="Text Box 6943">
          <a:extLst>
            <a:ext uri="{FF2B5EF4-FFF2-40B4-BE49-F238E27FC236}">
              <a16:creationId xmlns:a16="http://schemas.microsoft.com/office/drawing/2014/main" id="{27E3DA22-4CD3-4531-B381-1D235B8F18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0" name="Text Box 6943">
          <a:extLst>
            <a:ext uri="{FF2B5EF4-FFF2-40B4-BE49-F238E27FC236}">
              <a16:creationId xmlns:a16="http://schemas.microsoft.com/office/drawing/2014/main" id="{AD948C1D-2DEF-4BEA-B7A3-4C9FFA3521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1" name="Text Box 6943">
          <a:extLst>
            <a:ext uri="{FF2B5EF4-FFF2-40B4-BE49-F238E27FC236}">
              <a16:creationId xmlns:a16="http://schemas.microsoft.com/office/drawing/2014/main" id="{74630504-DA6E-4FFD-9200-038E5F7125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2" name="Text Box 6943">
          <a:extLst>
            <a:ext uri="{FF2B5EF4-FFF2-40B4-BE49-F238E27FC236}">
              <a16:creationId xmlns:a16="http://schemas.microsoft.com/office/drawing/2014/main" id="{9050708F-798F-4DEA-9E7C-F0EF26105D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3" name="Text Box 6943">
          <a:extLst>
            <a:ext uri="{FF2B5EF4-FFF2-40B4-BE49-F238E27FC236}">
              <a16:creationId xmlns:a16="http://schemas.microsoft.com/office/drawing/2014/main" id="{EDC21CBC-F78C-4669-B6F6-5620270CF7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4" name="Text Box 6943">
          <a:extLst>
            <a:ext uri="{FF2B5EF4-FFF2-40B4-BE49-F238E27FC236}">
              <a16:creationId xmlns:a16="http://schemas.microsoft.com/office/drawing/2014/main" id="{A415C861-C75F-45BF-B00C-88775BCDC2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5" name="Text Box 6943">
          <a:extLst>
            <a:ext uri="{FF2B5EF4-FFF2-40B4-BE49-F238E27FC236}">
              <a16:creationId xmlns:a16="http://schemas.microsoft.com/office/drawing/2014/main" id="{AEB2133C-2BE9-412E-828F-6010788DCF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6" name="Text Box 6943">
          <a:extLst>
            <a:ext uri="{FF2B5EF4-FFF2-40B4-BE49-F238E27FC236}">
              <a16:creationId xmlns:a16="http://schemas.microsoft.com/office/drawing/2014/main" id="{0770981F-BEC5-480F-A725-F4565520CE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7" name="Text Box 6943">
          <a:extLst>
            <a:ext uri="{FF2B5EF4-FFF2-40B4-BE49-F238E27FC236}">
              <a16:creationId xmlns:a16="http://schemas.microsoft.com/office/drawing/2014/main" id="{C5354A02-498C-41BA-BF01-21A1D9A9CB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8" name="Text Box 6943">
          <a:extLst>
            <a:ext uri="{FF2B5EF4-FFF2-40B4-BE49-F238E27FC236}">
              <a16:creationId xmlns:a16="http://schemas.microsoft.com/office/drawing/2014/main" id="{E4625D27-A2D5-4CD9-A029-56607FE925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099" name="Text Box 6943">
          <a:extLst>
            <a:ext uri="{FF2B5EF4-FFF2-40B4-BE49-F238E27FC236}">
              <a16:creationId xmlns:a16="http://schemas.microsoft.com/office/drawing/2014/main" id="{45355614-22C9-46B7-B3B8-E21538943A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0" name="Text Box 6943">
          <a:extLst>
            <a:ext uri="{FF2B5EF4-FFF2-40B4-BE49-F238E27FC236}">
              <a16:creationId xmlns:a16="http://schemas.microsoft.com/office/drawing/2014/main" id="{2361863E-E19F-4603-8705-251E8D5C25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1" name="Text Box 6943">
          <a:extLst>
            <a:ext uri="{FF2B5EF4-FFF2-40B4-BE49-F238E27FC236}">
              <a16:creationId xmlns:a16="http://schemas.microsoft.com/office/drawing/2014/main" id="{40E498C9-8ED1-4B92-9929-8C4219986B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2" name="Text Box 6943">
          <a:extLst>
            <a:ext uri="{FF2B5EF4-FFF2-40B4-BE49-F238E27FC236}">
              <a16:creationId xmlns:a16="http://schemas.microsoft.com/office/drawing/2014/main" id="{CDE7F3CA-A8BD-4684-9AF6-60A5D1A27C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3" name="Text Box 6943">
          <a:extLst>
            <a:ext uri="{FF2B5EF4-FFF2-40B4-BE49-F238E27FC236}">
              <a16:creationId xmlns:a16="http://schemas.microsoft.com/office/drawing/2014/main" id="{0D1B88E1-4F89-49FF-A215-327B512F6C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4" name="Text Box 6943">
          <a:extLst>
            <a:ext uri="{FF2B5EF4-FFF2-40B4-BE49-F238E27FC236}">
              <a16:creationId xmlns:a16="http://schemas.microsoft.com/office/drawing/2014/main" id="{179D7C5A-13A7-4163-BF20-9A4AFDEAC5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5" name="Text Box 6943">
          <a:extLst>
            <a:ext uri="{FF2B5EF4-FFF2-40B4-BE49-F238E27FC236}">
              <a16:creationId xmlns:a16="http://schemas.microsoft.com/office/drawing/2014/main" id="{170C1252-1A5D-4319-A268-E72DA79C3B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6" name="Text Box 6943">
          <a:extLst>
            <a:ext uri="{FF2B5EF4-FFF2-40B4-BE49-F238E27FC236}">
              <a16:creationId xmlns:a16="http://schemas.microsoft.com/office/drawing/2014/main" id="{3EC2770F-F840-4ADE-94E6-C0F9E59AD1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7" name="Text Box 6943">
          <a:extLst>
            <a:ext uri="{FF2B5EF4-FFF2-40B4-BE49-F238E27FC236}">
              <a16:creationId xmlns:a16="http://schemas.microsoft.com/office/drawing/2014/main" id="{0F9B7D33-55A9-4081-B416-E9AA188666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8" name="Text Box 6943">
          <a:extLst>
            <a:ext uri="{FF2B5EF4-FFF2-40B4-BE49-F238E27FC236}">
              <a16:creationId xmlns:a16="http://schemas.microsoft.com/office/drawing/2014/main" id="{6EDD99D7-F889-4249-B4F5-E864002984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09" name="Text Box 6943">
          <a:extLst>
            <a:ext uri="{FF2B5EF4-FFF2-40B4-BE49-F238E27FC236}">
              <a16:creationId xmlns:a16="http://schemas.microsoft.com/office/drawing/2014/main" id="{67DB5069-7269-4721-AF75-AC6EB30D3F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0" name="Text Box 6943">
          <a:extLst>
            <a:ext uri="{FF2B5EF4-FFF2-40B4-BE49-F238E27FC236}">
              <a16:creationId xmlns:a16="http://schemas.microsoft.com/office/drawing/2014/main" id="{DE552BF4-5255-43C5-9E4D-D5FF6DD866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1" name="Text Box 6943">
          <a:extLst>
            <a:ext uri="{FF2B5EF4-FFF2-40B4-BE49-F238E27FC236}">
              <a16:creationId xmlns:a16="http://schemas.microsoft.com/office/drawing/2014/main" id="{218C0FEC-9E4A-44B7-881C-623FE99D33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2" name="Text Box 6943">
          <a:extLst>
            <a:ext uri="{FF2B5EF4-FFF2-40B4-BE49-F238E27FC236}">
              <a16:creationId xmlns:a16="http://schemas.microsoft.com/office/drawing/2014/main" id="{7724F927-3EB4-4929-B5A7-D250AF9887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3" name="Text Box 6943">
          <a:extLst>
            <a:ext uri="{FF2B5EF4-FFF2-40B4-BE49-F238E27FC236}">
              <a16:creationId xmlns:a16="http://schemas.microsoft.com/office/drawing/2014/main" id="{EF05C6CA-DC6A-473E-B6DE-CD920EC4F4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4" name="Text Box 6943">
          <a:extLst>
            <a:ext uri="{FF2B5EF4-FFF2-40B4-BE49-F238E27FC236}">
              <a16:creationId xmlns:a16="http://schemas.microsoft.com/office/drawing/2014/main" id="{E7F0A42D-9E0B-4FD3-84B3-B81D805417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5" name="Text Box 6943">
          <a:extLst>
            <a:ext uri="{FF2B5EF4-FFF2-40B4-BE49-F238E27FC236}">
              <a16:creationId xmlns:a16="http://schemas.microsoft.com/office/drawing/2014/main" id="{22F8EE53-599F-4870-A28E-0A46A08394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6" name="Text Box 6943">
          <a:extLst>
            <a:ext uri="{FF2B5EF4-FFF2-40B4-BE49-F238E27FC236}">
              <a16:creationId xmlns:a16="http://schemas.microsoft.com/office/drawing/2014/main" id="{F2E116FD-9D5D-4694-9EEB-CA22314FCB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7" name="Text Box 6943">
          <a:extLst>
            <a:ext uri="{FF2B5EF4-FFF2-40B4-BE49-F238E27FC236}">
              <a16:creationId xmlns:a16="http://schemas.microsoft.com/office/drawing/2014/main" id="{73B90D89-496F-418D-83A6-FC1F9EF00A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8" name="Text Box 6943">
          <a:extLst>
            <a:ext uri="{FF2B5EF4-FFF2-40B4-BE49-F238E27FC236}">
              <a16:creationId xmlns:a16="http://schemas.microsoft.com/office/drawing/2014/main" id="{FE5AA8BB-D9D9-4F29-9FCB-2011D19A5F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19" name="Text Box 6943">
          <a:extLst>
            <a:ext uri="{FF2B5EF4-FFF2-40B4-BE49-F238E27FC236}">
              <a16:creationId xmlns:a16="http://schemas.microsoft.com/office/drawing/2014/main" id="{9E029324-0919-4CFF-90A6-9B88B50A81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0" name="Text Box 6943">
          <a:extLst>
            <a:ext uri="{FF2B5EF4-FFF2-40B4-BE49-F238E27FC236}">
              <a16:creationId xmlns:a16="http://schemas.microsoft.com/office/drawing/2014/main" id="{DAA0C2E2-5722-4231-A4DC-90D64007BA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1" name="Text Box 6943">
          <a:extLst>
            <a:ext uri="{FF2B5EF4-FFF2-40B4-BE49-F238E27FC236}">
              <a16:creationId xmlns:a16="http://schemas.microsoft.com/office/drawing/2014/main" id="{2D313834-C576-4DA2-A331-9C3C3743B8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2" name="Text Box 6943">
          <a:extLst>
            <a:ext uri="{FF2B5EF4-FFF2-40B4-BE49-F238E27FC236}">
              <a16:creationId xmlns:a16="http://schemas.microsoft.com/office/drawing/2014/main" id="{4B74B768-3A25-47B7-8749-F5A77CB203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3" name="Text Box 6943">
          <a:extLst>
            <a:ext uri="{FF2B5EF4-FFF2-40B4-BE49-F238E27FC236}">
              <a16:creationId xmlns:a16="http://schemas.microsoft.com/office/drawing/2014/main" id="{6D706403-96E7-4208-95C5-EBBA059D31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4" name="Text Box 6943">
          <a:extLst>
            <a:ext uri="{FF2B5EF4-FFF2-40B4-BE49-F238E27FC236}">
              <a16:creationId xmlns:a16="http://schemas.microsoft.com/office/drawing/2014/main" id="{1F797EC5-34B6-4739-A9A1-A23BFB5E1E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5" name="Text Box 6943">
          <a:extLst>
            <a:ext uri="{FF2B5EF4-FFF2-40B4-BE49-F238E27FC236}">
              <a16:creationId xmlns:a16="http://schemas.microsoft.com/office/drawing/2014/main" id="{7372B6A5-0B64-4EE3-95B5-3DF280B071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6" name="Text Box 6943">
          <a:extLst>
            <a:ext uri="{FF2B5EF4-FFF2-40B4-BE49-F238E27FC236}">
              <a16:creationId xmlns:a16="http://schemas.microsoft.com/office/drawing/2014/main" id="{76FD0163-B083-42D4-80DA-A26558710F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7" name="Text Box 6943">
          <a:extLst>
            <a:ext uri="{FF2B5EF4-FFF2-40B4-BE49-F238E27FC236}">
              <a16:creationId xmlns:a16="http://schemas.microsoft.com/office/drawing/2014/main" id="{85DDE53E-5EC1-4C27-90B2-67F689F4FF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8" name="Text Box 6943">
          <a:extLst>
            <a:ext uri="{FF2B5EF4-FFF2-40B4-BE49-F238E27FC236}">
              <a16:creationId xmlns:a16="http://schemas.microsoft.com/office/drawing/2014/main" id="{7F5398CD-A20F-4D8C-9ABE-38302456C5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29" name="Text Box 6943">
          <a:extLst>
            <a:ext uri="{FF2B5EF4-FFF2-40B4-BE49-F238E27FC236}">
              <a16:creationId xmlns:a16="http://schemas.microsoft.com/office/drawing/2014/main" id="{C668AEE0-1922-4340-980E-3EAAD206B6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0" name="Text Box 6943">
          <a:extLst>
            <a:ext uri="{FF2B5EF4-FFF2-40B4-BE49-F238E27FC236}">
              <a16:creationId xmlns:a16="http://schemas.microsoft.com/office/drawing/2014/main" id="{8BF6BDBC-28C9-4B1A-8158-BFB41D8F49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1" name="Text Box 6943">
          <a:extLst>
            <a:ext uri="{FF2B5EF4-FFF2-40B4-BE49-F238E27FC236}">
              <a16:creationId xmlns:a16="http://schemas.microsoft.com/office/drawing/2014/main" id="{DF1081A6-FCDB-4789-85B6-DF14992828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2" name="Text Box 6943">
          <a:extLst>
            <a:ext uri="{FF2B5EF4-FFF2-40B4-BE49-F238E27FC236}">
              <a16:creationId xmlns:a16="http://schemas.microsoft.com/office/drawing/2014/main" id="{1E9517E8-3BA2-430F-87CE-1478E7F968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3" name="Text Box 6943">
          <a:extLst>
            <a:ext uri="{FF2B5EF4-FFF2-40B4-BE49-F238E27FC236}">
              <a16:creationId xmlns:a16="http://schemas.microsoft.com/office/drawing/2014/main" id="{FC487239-7324-4A4A-8F46-DCD222B223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4" name="Text Box 6943">
          <a:extLst>
            <a:ext uri="{FF2B5EF4-FFF2-40B4-BE49-F238E27FC236}">
              <a16:creationId xmlns:a16="http://schemas.microsoft.com/office/drawing/2014/main" id="{C55681A8-5D96-408C-BD10-BC8E00B2FC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5" name="Text Box 6943">
          <a:extLst>
            <a:ext uri="{FF2B5EF4-FFF2-40B4-BE49-F238E27FC236}">
              <a16:creationId xmlns:a16="http://schemas.microsoft.com/office/drawing/2014/main" id="{BA13CB44-4B1D-42AE-BC14-A02AAD9D95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6" name="Text Box 6943">
          <a:extLst>
            <a:ext uri="{FF2B5EF4-FFF2-40B4-BE49-F238E27FC236}">
              <a16:creationId xmlns:a16="http://schemas.microsoft.com/office/drawing/2014/main" id="{9E5890B8-226F-4432-B4F6-540A803BE1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7" name="Text Box 6943">
          <a:extLst>
            <a:ext uri="{FF2B5EF4-FFF2-40B4-BE49-F238E27FC236}">
              <a16:creationId xmlns:a16="http://schemas.microsoft.com/office/drawing/2014/main" id="{FE0B29F1-4278-433F-966F-AD6F2531F9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8" name="Text Box 6943">
          <a:extLst>
            <a:ext uri="{FF2B5EF4-FFF2-40B4-BE49-F238E27FC236}">
              <a16:creationId xmlns:a16="http://schemas.microsoft.com/office/drawing/2014/main" id="{4D2271B6-42CF-4303-9543-EF45A9FDE0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39" name="Text Box 6943">
          <a:extLst>
            <a:ext uri="{FF2B5EF4-FFF2-40B4-BE49-F238E27FC236}">
              <a16:creationId xmlns:a16="http://schemas.microsoft.com/office/drawing/2014/main" id="{112E5BBC-7B1F-4BD0-A4C3-E83A686439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0" name="Text Box 6943">
          <a:extLst>
            <a:ext uri="{FF2B5EF4-FFF2-40B4-BE49-F238E27FC236}">
              <a16:creationId xmlns:a16="http://schemas.microsoft.com/office/drawing/2014/main" id="{F13D4A08-5840-4185-A3EA-A004827C8B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1" name="Text Box 6943">
          <a:extLst>
            <a:ext uri="{FF2B5EF4-FFF2-40B4-BE49-F238E27FC236}">
              <a16:creationId xmlns:a16="http://schemas.microsoft.com/office/drawing/2014/main" id="{167DA2ED-E5E9-491A-8D67-8C838FEC19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2" name="Text Box 6943">
          <a:extLst>
            <a:ext uri="{FF2B5EF4-FFF2-40B4-BE49-F238E27FC236}">
              <a16:creationId xmlns:a16="http://schemas.microsoft.com/office/drawing/2014/main" id="{4A748D89-54DD-46FB-9AF6-708A12272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3" name="Text Box 6943">
          <a:extLst>
            <a:ext uri="{FF2B5EF4-FFF2-40B4-BE49-F238E27FC236}">
              <a16:creationId xmlns:a16="http://schemas.microsoft.com/office/drawing/2014/main" id="{1AF0BB08-44EB-4CD4-9E94-5AA1E39818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4" name="Text Box 6943">
          <a:extLst>
            <a:ext uri="{FF2B5EF4-FFF2-40B4-BE49-F238E27FC236}">
              <a16:creationId xmlns:a16="http://schemas.microsoft.com/office/drawing/2014/main" id="{86692DA7-0D21-4CE2-8022-2125DCE61A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5" name="Text Box 6943">
          <a:extLst>
            <a:ext uri="{FF2B5EF4-FFF2-40B4-BE49-F238E27FC236}">
              <a16:creationId xmlns:a16="http://schemas.microsoft.com/office/drawing/2014/main" id="{E29C5839-7D10-4849-91DB-5F8C8038AF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6" name="Text Box 6943">
          <a:extLst>
            <a:ext uri="{FF2B5EF4-FFF2-40B4-BE49-F238E27FC236}">
              <a16:creationId xmlns:a16="http://schemas.microsoft.com/office/drawing/2014/main" id="{574BAC94-8410-4C07-ACFC-DE0012851C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7" name="Text Box 6943">
          <a:extLst>
            <a:ext uri="{FF2B5EF4-FFF2-40B4-BE49-F238E27FC236}">
              <a16:creationId xmlns:a16="http://schemas.microsoft.com/office/drawing/2014/main" id="{401298C7-5475-42FC-A4AD-44C1C8E07B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8" name="Text Box 6943">
          <a:extLst>
            <a:ext uri="{FF2B5EF4-FFF2-40B4-BE49-F238E27FC236}">
              <a16:creationId xmlns:a16="http://schemas.microsoft.com/office/drawing/2014/main" id="{9EC92140-47A0-4EAF-92C0-8B0EA42351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49" name="Text Box 6943">
          <a:extLst>
            <a:ext uri="{FF2B5EF4-FFF2-40B4-BE49-F238E27FC236}">
              <a16:creationId xmlns:a16="http://schemas.microsoft.com/office/drawing/2014/main" id="{62335C88-E8EF-420F-B671-385B294A0F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0" name="Text Box 6943">
          <a:extLst>
            <a:ext uri="{FF2B5EF4-FFF2-40B4-BE49-F238E27FC236}">
              <a16:creationId xmlns:a16="http://schemas.microsoft.com/office/drawing/2014/main" id="{C30C47EE-B9B2-427C-8835-E8A65AD0C8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1" name="Text Box 6943">
          <a:extLst>
            <a:ext uri="{FF2B5EF4-FFF2-40B4-BE49-F238E27FC236}">
              <a16:creationId xmlns:a16="http://schemas.microsoft.com/office/drawing/2014/main" id="{1FAC9187-2215-4141-A645-BE222C2BF1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2" name="Text Box 6943">
          <a:extLst>
            <a:ext uri="{FF2B5EF4-FFF2-40B4-BE49-F238E27FC236}">
              <a16:creationId xmlns:a16="http://schemas.microsoft.com/office/drawing/2014/main" id="{9D86E7E0-7D04-4D31-8CF2-DF3A2E27B4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3" name="Text Box 6943">
          <a:extLst>
            <a:ext uri="{FF2B5EF4-FFF2-40B4-BE49-F238E27FC236}">
              <a16:creationId xmlns:a16="http://schemas.microsoft.com/office/drawing/2014/main" id="{234B77C8-D993-48EF-AC97-3FC25F10C9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4" name="Text Box 6943">
          <a:extLst>
            <a:ext uri="{FF2B5EF4-FFF2-40B4-BE49-F238E27FC236}">
              <a16:creationId xmlns:a16="http://schemas.microsoft.com/office/drawing/2014/main" id="{B86B65C0-8495-4E6F-90F5-C1BAB83635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5" name="Text Box 6943">
          <a:extLst>
            <a:ext uri="{FF2B5EF4-FFF2-40B4-BE49-F238E27FC236}">
              <a16:creationId xmlns:a16="http://schemas.microsoft.com/office/drawing/2014/main" id="{8FB36737-C0E7-4E4F-82F6-BE4E6F4381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6" name="Text Box 6943">
          <a:extLst>
            <a:ext uri="{FF2B5EF4-FFF2-40B4-BE49-F238E27FC236}">
              <a16:creationId xmlns:a16="http://schemas.microsoft.com/office/drawing/2014/main" id="{504A62D0-677D-4CBA-A3D7-2DE6ED8BF5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7" name="Text Box 6943">
          <a:extLst>
            <a:ext uri="{FF2B5EF4-FFF2-40B4-BE49-F238E27FC236}">
              <a16:creationId xmlns:a16="http://schemas.microsoft.com/office/drawing/2014/main" id="{395D4733-49CE-460C-85CD-EDF21A6F1C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8" name="Text Box 6943">
          <a:extLst>
            <a:ext uri="{FF2B5EF4-FFF2-40B4-BE49-F238E27FC236}">
              <a16:creationId xmlns:a16="http://schemas.microsoft.com/office/drawing/2014/main" id="{A649DD20-8143-4C51-8E19-D29492680C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59" name="Text Box 6943">
          <a:extLst>
            <a:ext uri="{FF2B5EF4-FFF2-40B4-BE49-F238E27FC236}">
              <a16:creationId xmlns:a16="http://schemas.microsoft.com/office/drawing/2014/main" id="{1626D52E-9D10-4071-A51F-44B3480CEF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0" name="Text Box 6943">
          <a:extLst>
            <a:ext uri="{FF2B5EF4-FFF2-40B4-BE49-F238E27FC236}">
              <a16:creationId xmlns:a16="http://schemas.microsoft.com/office/drawing/2014/main" id="{A7DC84F6-7BB0-475E-9454-41B141001A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1" name="Text Box 6943">
          <a:extLst>
            <a:ext uri="{FF2B5EF4-FFF2-40B4-BE49-F238E27FC236}">
              <a16:creationId xmlns:a16="http://schemas.microsoft.com/office/drawing/2014/main" id="{941FECE3-8798-45B5-84BD-F23E65E23E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2" name="Text Box 6943">
          <a:extLst>
            <a:ext uri="{FF2B5EF4-FFF2-40B4-BE49-F238E27FC236}">
              <a16:creationId xmlns:a16="http://schemas.microsoft.com/office/drawing/2014/main" id="{2EDE91A7-C6DD-4A35-809D-AC9BF39B9E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3" name="Text Box 6943">
          <a:extLst>
            <a:ext uri="{FF2B5EF4-FFF2-40B4-BE49-F238E27FC236}">
              <a16:creationId xmlns:a16="http://schemas.microsoft.com/office/drawing/2014/main" id="{07D630B9-EE48-4E04-A9AA-5D751F8EB3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4" name="Text Box 6943">
          <a:extLst>
            <a:ext uri="{FF2B5EF4-FFF2-40B4-BE49-F238E27FC236}">
              <a16:creationId xmlns:a16="http://schemas.microsoft.com/office/drawing/2014/main" id="{A3A49DE8-0BA8-45B6-9D9C-3C8EAD4F1B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5" name="Text Box 6943">
          <a:extLst>
            <a:ext uri="{FF2B5EF4-FFF2-40B4-BE49-F238E27FC236}">
              <a16:creationId xmlns:a16="http://schemas.microsoft.com/office/drawing/2014/main" id="{B9C0CDB7-E28F-4FFF-A3ED-631093A00B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6" name="Text Box 6943">
          <a:extLst>
            <a:ext uri="{FF2B5EF4-FFF2-40B4-BE49-F238E27FC236}">
              <a16:creationId xmlns:a16="http://schemas.microsoft.com/office/drawing/2014/main" id="{D4A3D0D1-777A-4A4F-A1A4-8C47342822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7" name="Text Box 6943">
          <a:extLst>
            <a:ext uri="{FF2B5EF4-FFF2-40B4-BE49-F238E27FC236}">
              <a16:creationId xmlns:a16="http://schemas.microsoft.com/office/drawing/2014/main" id="{1A059A08-0CB0-40F7-A907-8322FCD217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8" name="Text Box 6943">
          <a:extLst>
            <a:ext uri="{FF2B5EF4-FFF2-40B4-BE49-F238E27FC236}">
              <a16:creationId xmlns:a16="http://schemas.microsoft.com/office/drawing/2014/main" id="{98D20711-B6C3-472A-AF3E-24E5423A78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69" name="Text Box 6943">
          <a:extLst>
            <a:ext uri="{FF2B5EF4-FFF2-40B4-BE49-F238E27FC236}">
              <a16:creationId xmlns:a16="http://schemas.microsoft.com/office/drawing/2014/main" id="{883C987D-D0F6-425E-BBB1-4FB4D30967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0" name="Text Box 6943">
          <a:extLst>
            <a:ext uri="{FF2B5EF4-FFF2-40B4-BE49-F238E27FC236}">
              <a16:creationId xmlns:a16="http://schemas.microsoft.com/office/drawing/2014/main" id="{FF9C0370-C562-47DD-840D-3E1213CB94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1" name="Text Box 6943">
          <a:extLst>
            <a:ext uri="{FF2B5EF4-FFF2-40B4-BE49-F238E27FC236}">
              <a16:creationId xmlns:a16="http://schemas.microsoft.com/office/drawing/2014/main" id="{0A4B97AD-C9BC-4797-B152-A416A5B87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2" name="Text Box 6943">
          <a:extLst>
            <a:ext uri="{FF2B5EF4-FFF2-40B4-BE49-F238E27FC236}">
              <a16:creationId xmlns:a16="http://schemas.microsoft.com/office/drawing/2014/main" id="{F31D140F-9C79-4C3E-A79B-999ACDDD30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3" name="Text Box 6943">
          <a:extLst>
            <a:ext uri="{FF2B5EF4-FFF2-40B4-BE49-F238E27FC236}">
              <a16:creationId xmlns:a16="http://schemas.microsoft.com/office/drawing/2014/main" id="{7B0A62AB-A9D9-4053-9831-39B82C825A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4" name="Text Box 6943">
          <a:extLst>
            <a:ext uri="{FF2B5EF4-FFF2-40B4-BE49-F238E27FC236}">
              <a16:creationId xmlns:a16="http://schemas.microsoft.com/office/drawing/2014/main" id="{DAF2C2E1-9ACC-4E67-AE78-FE10CA48E1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5" name="Text Box 6943">
          <a:extLst>
            <a:ext uri="{FF2B5EF4-FFF2-40B4-BE49-F238E27FC236}">
              <a16:creationId xmlns:a16="http://schemas.microsoft.com/office/drawing/2014/main" id="{5B2BE9EC-C065-4E48-9459-167589496B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6" name="Text Box 6943">
          <a:extLst>
            <a:ext uri="{FF2B5EF4-FFF2-40B4-BE49-F238E27FC236}">
              <a16:creationId xmlns:a16="http://schemas.microsoft.com/office/drawing/2014/main" id="{AFB50E31-17F1-436E-A1CB-64F3DA33C9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7" name="Text Box 6943">
          <a:extLst>
            <a:ext uri="{FF2B5EF4-FFF2-40B4-BE49-F238E27FC236}">
              <a16:creationId xmlns:a16="http://schemas.microsoft.com/office/drawing/2014/main" id="{C9CF5336-FF78-4DE7-8A1A-B6BEF03CEA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8" name="Text Box 6943">
          <a:extLst>
            <a:ext uri="{FF2B5EF4-FFF2-40B4-BE49-F238E27FC236}">
              <a16:creationId xmlns:a16="http://schemas.microsoft.com/office/drawing/2014/main" id="{B446C92E-0573-4968-AC57-BA29C7B7B4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79" name="Text Box 6943">
          <a:extLst>
            <a:ext uri="{FF2B5EF4-FFF2-40B4-BE49-F238E27FC236}">
              <a16:creationId xmlns:a16="http://schemas.microsoft.com/office/drawing/2014/main" id="{C42525F5-81FE-41A8-9347-990A59B734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0" name="Text Box 6943">
          <a:extLst>
            <a:ext uri="{FF2B5EF4-FFF2-40B4-BE49-F238E27FC236}">
              <a16:creationId xmlns:a16="http://schemas.microsoft.com/office/drawing/2014/main" id="{5FD78AE0-B603-435F-B866-2B6E9A96A8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1" name="Text Box 6943">
          <a:extLst>
            <a:ext uri="{FF2B5EF4-FFF2-40B4-BE49-F238E27FC236}">
              <a16:creationId xmlns:a16="http://schemas.microsoft.com/office/drawing/2014/main" id="{64B095C5-08D0-4069-920B-A317F89390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2" name="Text Box 6943">
          <a:extLst>
            <a:ext uri="{FF2B5EF4-FFF2-40B4-BE49-F238E27FC236}">
              <a16:creationId xmlns:a16="http://schemas.microsoft.com/office/drawing/2014/main" id="{EAE0ECD6-709C-4FE0-AD51-CF6C84B5F1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3" name="Text Box 6943">
          <a:extLst>
            <a:ext uri="{FF2B5EF4-FFF2-40B4-BE49-F238E27FC236}">
              <a16:creationId xmlns:a16="http://schemas.microsoft.com/office/drawing/2014/main" id="{435052AE-F981-4C85-BA81-3454C571C0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4" name="Text Box 6943">
          <a:extLst>
            <a:ext uri="{FF2B5EF4-FFF2-40B4-BE49-F238E27FC236}">
              <a16:creationId xmlns:a16="http://schemas.microsoft.com/office/drawing/2014/main" id="{569FF8AD-6B93-400B-8A54-64813EE8BB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5" name="Text Box 6943">
          <a:extLst>
            <a:ext uri="{FF2B5EF4-FFF2-40B4-BE49-F238E27FC236}">
              <a16:creationId xmlns:a16="http://schemas.microsoft.com/office/drawing/2014/main" id="{56CFA255-2B39-4630-88BE-FE04F38ECA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6" name="Text Box 6943">
          <a:extLst>
            <a:ext uri="{FF2B5EF4-FFF2-40B4-BE49-F238E27FC236}">
              <a16:creationId xmlns:a16="http://schemas.microsoft.com/office/drawing/2014/main" id="{AB37D1E3-535E-4303-B8A0-FCE5D5D902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7" name="Text Box 6943">
          <a:extLst>
            <a:ext uri="{FF2B5EF4-FFF2-40B4-BE49-F238E27FC236}">
              <a16:creationId xmlns:a16="http://schemas.microsoft.com/office/drawing/2014/main" id="{0B71AB14-8914-4F8B-B4A5-CF3E60EFED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8" name="Text Box 6943">
          <a:extLst>
            <a:ext uri="{FF2B5EF4-FFF2-40B4-BE49-F238E27FC236}">
              <a16:creationId xmlns:a16="http://schemas.microsoft.com/office/drawing/2014/main" id="{F7C46FAD-17C7-43AF-9CD1-72FE40E394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89" name="Text Box 6943">
          <a:extLst>
            <a:ext uri="{FF2B5EF4-FFF2-40B4-BE49-F238E27FC236}">
              <a16:creationId xmlns:a16="http://schemas.microsoft.com/office/drawing/2014/main" id="{FE78C5EF-1C3F-4137-9BE3-AA9E7916BF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0" name="Text Box 6943">
          <a:extLst>
            <a:ext uri="{FF2B5EF4-FFF2-40B4-BE49-F238E27FC236}">
              <a16:creationId xmlns:a16="http://schemas.microsoft.com/office/drawing/2014/main" id="{42F6DE6C-B0BA-426E-98D0-B16A5118AE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1" name="Text Box 6943">
          <a:extLst>
            <a:ext uri="{FF2B5EF4-FFF2-40B4-BE49-F238E27FC236}">
              <a16:creationId xmlns:a16="http://schemas.microsoft.com/office/drawing/2014/main" id="{7C9F3CB3-522B-4895-9D8D-4EF443EB07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2" name="Text Box 6943">
          <a:extLst>
            <a:ext uri="{FF2B5EF4-FFF2-40B4-BE49-F238E27FC236}">
              <a16:creationId xmlns:a16="http://schemas.microsoft.com/office/drawing/2014/main" id="{24827AE2-58CD-4F9E-A7E9-B95C4D155D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3" name="Text Box 6943">
          <a:extLst>
            <a:ext uri="{FF2B5EF4-FFF2-40B4-BE49-F238E27FC236}">
              <a16:creationId xmlns:a16="http://schemas.microsoft.com/office/drawing/2014/main" id="{18C6E771-037D-43B4-B482-BC6F9D308D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4" name="Text Box 6943">
          <a:extLst>
            <a:ext uri="{FF2B5EF4-FFF2-40B4-BE49-F238E27FC236}">
              <a16:creationId xmlns:a16="http://schemas.microsoft.com/office/drawing/2014/main" id="{BF294EB2-2E8C-4912-9EE2-A27BF46C7E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5" name="Text Box 6943">
          <a:extLst>
            <a:ext uri="{FF2B5EF4-FFF2-40B4-BE49-F238E27FC236}">
              <a16:creationId xmlns:a16="http://schemas.microsoft.com/office/drawing/2014/main" id="{0CE2987B-1DD5-49B7-846F-5EDF71693B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6" name="Text Box 6943">
          <a:extLst>
            <a:ext uri="{FF2B5EF4-FFF2-40B4-BE49-F238E27FC236}">
              <a16:creationId xmlns:a16="http://schemas.microsoft.com/office/drawing/2014/main" id="{05F85D36-C2F1-4A62-8CFD-D0EA757CFF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7" name="Text Box 6943">
          <a:extLst>
            <a:ext uri="{FF2B5EF4-FFF2-40B4-BE49-F238E27FC236}">
              <a16:creationId xmlns:a16="http://schemas.microsoft.com/office/drawing/2014/main" id="{6438DE97-E532-47A6-995C-9BB1798939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8" name="Text Box 6943">
          <a:extLst>
            <a:ext uri="{FF2B5EF4-FFF2-40B4-BE49-F238E27FC236}">
              <a16:creationId xmlns:a16="http://schemas.microsoft.com/office/drawing/2014/main" id="{9829BCBF-2C85-468F-989F-DE969DEAAB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199" name="Text Box 6943">
          <a:extLst>
            <a:ext uri="{FF2B5EF4-FFF2-40B4-BE49-F238E27FC236}">
              <a16:creationId xmlns:a16="http://schemas.microsoft.com/office/drawing/2014/main" id="{49C24D3C-1540-494F-BBEA-30E931373B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0" name="Text Box 6943">
          <a:extLst>
            <a:ext uri="{FF2B5EF4-FFF2-40B4-BE49-F238E27FC236}">
              <a16:creationId xmlns:a16="http://schemas.microsoft.com/office/drawing/2014/main" id="{2020A79A-BAA7-4379-9823-C79A950709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1" name="Text Box 6943">
          <a:extLst>
            <a:ext uri="{FF2B5EF4-FFF2-40B4-BE49-F238E27FC236}">
              <a16:creationId xmlns:a16="http://schemas.microsoft.com/office/drawing/2014/main" id="{1C10A288-BAB9-4282-8438-B6BF0BF695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2" name="Text Box 6943">
          <a:extLst>
            <a:ext uri="{FF2B5EF4-FFF2-40B4-BE49-F238E27FC236}">
              <a16:creationId xmlns:a16="http://schemas.microsoft.com/office/drawing/2014/main" id="{205FD352-CDE1-4512-A4D2-CDB7641AD3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3" name="Text Box 6943">
          <a:extLst>
            <a:ext uri="{FF2B5EF4-FFF2-40B4-BE49-F238E27FC236}">
              <a16:creationId xmlns:a16="http://schemas.microsoft.com/office/drawing/2014/main" id="{E814878A-A898-4C94-9AC4-C963960183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4" name="Text Box 6943">
          <a:extLst>
            <a:ext uri="{FF2B5EF4-FFF2-40B4-BE49-F238E27FC236}">
              <a16:creationId xmlns:a16="http://schemas.microsoft.com/office/drawing/2014/main" id="{BBD5EEAB-F9DB-415B-BC63-8488059DDF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5" name="Text Box 6943">
          <a:extLst>
            <a:ext uri="{FF2B5EF4-FFF2-40B4-BE49-F238E27FC236}">
              <a16:creationId xmlns:a16="http://schemas.microsoft.com/office/drawing/2014/main" id="{CD7C93C3-0F57-47DE-A60D-CE58FD8C6D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6" name="Text Box 6943">
          <a:extLst>
            <a:ext uri="{FF2B5EF4-FFF2-40B4-BE49-F238E27FC236}">
              <a16:creationId xmlns:a16="http://schemas.microsoft.com/office/drawing/2014/main" id="{85FD6A18-4D5C-40C7-A6EB-2C3D381BC7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7" name="Text Box 6943">
          <a:extLst>
            <a:ext uri="{FF2B5EF4-FFF2-40B4-BE49-F238E27FC236}">
              <a16:creationId xmlns:a16="http://schemas.microsoft.com/office/drawing/2014/main" id="{506CFADB-CDD1-4433-A52B-BFD275B9A3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8" name="Text Box 6943">
          <a:extLst>
            <a:ext uri="{FF2B5EF4-FFF2-40B4-BE49-F238E27FC236}">
              <a16:creationId xmlns:a16="http://schemas.microsoft.com/office/drawing/2014/main" id="{77EDE8BC-3EE9-4A95-9279-7B770232F3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09" name="Text Box 6943">
          <a:extLst>
            <a:ext uri="{FF2B5EF4-FFF2-40B4-BE49-F238E27FC236}">
              <a16:creationId xmlns:a16="http://schemas.microsoft.com/office/drawing/2014/main" id="{4E88058E-9468-4C11-9A7C-C257F31A1F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0" name="Text Box 6943">
          <a:extLst>
            <a:ext uri="{FF2B5EF4-FFF2-40B4-BE49-F238E27FC236}">
              <a16:creationId xmlns:a16="http://schemas.microsoft.com/office/drawing/2014/main" id="{609E198A-D265-4942-BEE0-E8982DFCAB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1" name="Text Box 6943">
          <a:extLst>
            <a:ext uri="{FF2B5EF4-FFF2-40B4-BE49-F238E27FC236}">
              <a16:creationId xmlns:a16="http://schemas.microsoft.com/office/drawing/2014/main" id="{6018F00A-476B-4414-98DD-D7DD58FE63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2" name="Text Box 6943">
          <a:extLst>
            <a:ext uri="{FF2B5EF4-FFF2-40B4-BE49-F238E27FC236}">
              <a16:creationId xmlns:a16="http://schemas.microsoft.com/office/drawing/2014/main" id="{E3F0BB4E-6756-4AEC-BDA8-FE7E40EFCE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3" name="Text Box 6943">
          <a:extLst>
            <a:ext uri="{FF2B5EF4-FFF2-40B4-BE49-F238E27FC236}">
              <a16:creationId xmlns:a16="http://schemas.microsoft.com/office/drawing/2014/main" id="{F3F5CD4F-65EF-4A06-B75A-C7D35B2E04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4" name="Text Box 6943">
          <a:extLst>
            <a:ext uri="{FF2B5EF4-FFF2-40B4-BE49-F238E27FC236}">
              <a16:creationId xmlns:a16="http://schemas.microsoft.com/office/drawing/2014/main" id="{EFD3E196-2C2F-42FC-8C03-1F9BF8D785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5" name="Text Box 6943">
          <a:extLst>
            <a:ext uri="{FF2B5EF4-FFF2-40B4-BE49-F238E27FC236}">
              <a16:creationId xmlns:a16="http://schemas.microsoft.com/office/drawing/2014/main" id="{40A81422-57F0-413A-B339-2DEC914CB6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6" name="Text Box 6943">
          <a:extLst>
            <a:ext uri="{FF2B5EF4-FFF2-40B4-BE49-F238E27FC236}">
              <a16:creationId xmlns:a16="http://schemas.microsoft.com/office/drawing/2014/main" id="{651FFD95-D797-4A33-814B-F2803DABB1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7" name="Text Box 6943">
          <a:extLst>
            <a:ext uri="{FF2B5EF4-FFF2-40B4-BE49-F238E27FC236}">
              <a16:creationId xmlns:a16="http://schemas.microsoft.com/office/drawing/2014/main" id="{CBADF669-99FB-4408-8221-B77B59C9BA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8" name="Text Box 6943">
          <a:extLst>
            <a:ext uri="{FF2B5EF4-FFF2-40B4-BE49-F238E27FC236}">
              <a16:creationId xmlns:a16="http://schemas.microsoft.com/office/drawing/2014/main" id="{6CC1696F-02D6-4CFD-AC84-584406CB76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19" name="Text Box 6943">
          <a:extLst>
            <a:ext uri="{FF2B5EF4-FFF2-40B4-BE49-F238E27FC236}">
              <a16:creationId xmlns:a16="http://schemas.microsoft.com/office/drawing/2014/main" id="{773DDE16-0554-40C8-A7B0-8F4AB9C009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0" name="Text Box 6943">
          <a:extLst>
            <a:ext uri="{FF2B5EF4-FFF2-40B4-BE49-F238E27FC236}">
              <a16:creationId xmlns:a16="http://schemas.microsoft.com/office/drawing/2014/main" id="{0AA6C45B-BC56-4611-8D18-42459BDD46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1" name="Text Box 6943">
          <a:extLst>
            <a:ext uri="{FF2B5EF4-FFF2-40B4-BE49-F238E27FC236}">
              <a16:creationId xmlns:a16="http://schemas.microsoft.com/office/drawing/2014/main" id="{897482D1-BE13-4858-A350-A35E3BCCAC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2" name="Text Box 6943">
          <a:extLst>
            <a:ext uri="{FF2B5EF4-FFF2-40B4-BE49-F238E27FC236}">
              <a16:creationId xmlns:a16="http://schemas.microsoft.com/office/drawing/2014/main" id="{3ABF4A88-4553-4485-A8BB-D553C4AB4C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3" name="Text Box 6943">
          <a:extLst>
            <a:ext uri="{FF2B5EF4-FFF2-40B4-BE49-F238E27FC236}">
              <a16:creationId xmlns:a16="http://schemas.microsoft.com/office/drawing/2014/main" id="{AE639B50-C9D1-4CA8-B0AB-1958C90E2F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4" name="Text Box 6943">
          <a:extLst>
            <a:ext uri="{FF2B5EF4-FFF2-40B4-BE49-F238E27FC236}">
              <a16:creationId xmlns:a16="http://schemas.microsoft.com/office/drawing/2014/main" id="{6D499A2E-DE68-4CA2-B9AD-8BD9F42FC0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5" name="Text Box 6943">
          <a:extLst>
            <a:ext uri="{FF2B5EF4-FFF2-40B4-BE49-F238E27FC236}">
              <a16:creationId xmlns:a16="http://schemas.microsoft.com/office/drawing/2014/main" id="{CD327764-0BC8-4B80-97CB-8EDCD48784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6" name="Text Box 6943">
          <a:extLst>
            <a:ext uri="{FF2B5EF4-FFF2-40B4-BE49-F238E27FC236}">
              <a16:creationId xmlns:a16="http://schemas.microsoft.com/office/drawing/2014/main" id="{9284F9F5-B474-4AAA-84CE-BC34DB2EBE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7" name="Text Box 6943">
          <a:extLst>
            <a:ext uri="{FF2B5EF4-FFF2-40B4-BE49-F238E27FC236}">
              <a16:creationId xmlns:a16="http://schemas.microsoft.com/office/drawing/2014/main" id="{35BFBAF2-F412-472A-A101-0AF7B07A7A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8" name="Text Box 6943">
          <a:extLst>
            <a:ext uri="{FF2B5EF4-FFF2-40B4-BE49-F238E27FC236}">
              <a16:creationId xmlns:a16="http://schemas.microsoft.com/office/drawing/2014/main" id="{87710EFF-F404-477C-8EC9-6EF0B5D54B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29" name="Text Box 6943">
          <a:extLst>
            <a:ext uri="{FF2B5EF4-FFF2-40B4-BE49-F238E27FC236}">
              <a16:creationId xmlns:a16="http://schemas.microsoft.com/office/drawing/2014/main" id="{537B74CD-A354-4481-8B2D-D4EDDA208D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0" name="Text Box 6943">
          <a:extLst>
            <a:ext uri="{FF2B5EF4-FFF2-40B4-BE49-F238E27FC236}">
              <a16:creationId xmlns:a16="http://schemas.microsoft.com/office/drawing/2014/main" id="{3770DCFC-1471-40DF-89CD-7FB3E45397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1" name="Text Box 6943">
          <a:extLst>
            <a:ext uri="{FF2B5EF4-FFF2-40B4-BE49-F238E27FC236}">
              <a16:creationId xmlns:a16="http://schemas.microsoft.com/office/drawing/2014/main" id="{4439A42A-56CA-4A81-9AC5-AA75E5A09E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2" name="Text Box 6943">
          <a:extLst>
            <a:ext uri="{FF2B5EF4-FFF2-40B4-BE49-F238E27FC236}">
              <a16:creationId xmlns:a16="http://schemas.microsoft.com/office/drawing/2014/main" id="{ED224720-E40B-4533-92D8-0705B1841F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3" name="Text Box 6943">
          <a:extLst>
            <a:ext uri="{FF2B5EF4-FFF2-40B4-BE49-F238E27FC236}">
              <a16:creationId xmlns:a16="http://schemas.microsoft.com/office/drawing/2014/main" id="{3402299B-30DE-4828-823B-DBE0F76191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4" name="Text Box 6943">
          <a:extLst>
            <a:ext uri="{FF2B5EF4-FFF2-40B4-BE49-F238E27FC236}">
              <a16:creationId xmlns:a16="http://schemas.microsoft.com/office/drawing/2014/main" id="{6468FFC2-1BF7-4172-8016-8A2C686722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5" name="Text Box 6943">
          <a:extLst>
            <a:ext uri="{FF2B5EF4-FFF2-40B4-BE49-F238E27FC236}">
              <a16:creationId xmlns:a16="http://schemas.microsoft.com/office/drawing/2014/main" id="{4C2272C9-B69C-44EF-A877-380D492EAC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6" name="Text Box 6943">
          <a:extLst>
            <a:ext uri="{FF2B5EF4-FFF2-40B4-BE49-F238E27FC236}">
              <a16:creationId xmlns:a16="http://schemas.microsoft.com/office/drawing/2014/main" id="{82C65320-0C6F-45D3-A390-5A28C76E9D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7" name="Text Box 6943">
          <a:extLst>
            <a:ext uri="{FF2B5EF4-FFF2-40B4-BE49-F238E27FC236}">
              <a16:creationId xmlns:a16="http://schemas.microsoft.com/office/drawing/2014/main" id="{59474560-CB9F-4055-965A-D89BF48338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8" name="Text Box 6943">
          <a:extLst>
            <a:ext uri="{FF2B5EF4-FFF2-40B4-BE49-F238E27FC236}">
              <a16:creationId xmlns:a16="http://schemas.microsoft.com/office/drawing/2014/main" id="{7F194B32-E06C-491C-B89B-FE46AEFE73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39" name="Text Box 6943">
          <a:extLst>
            <a:ext uri="{FF2B5EF4-FFF2-40B4-BE49-F238E27FC236}">
              <a16:creationId xmlns:a16="http://schemas.microsoft.com/office/drawing/2014/main" id="{5CCBA27F-E8B8-428D-B662-2D27021B4B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0" name="Text Box 6943">
          <a:extLst>
            <a:ext uri="{FF2B5EF4-FFF2-40B4-BE49-F238E27FC236}">
              <a16:creationId xmlns:a16="http://schemas.microsoft.com/office/drawing/2014/main" id="{B0E3BD06-62B7-4BC7-8C6A-EBF00EFC81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1" name="Text Box 6943">
          <a:extLst>
            <a:ext uri="{FF2B5EF4-FFF2-40B4-BE49-F238E27FC236}">
              <a16:creationId xmlns:a16="http://schemas.microsoft.com/office/drawing/2014/main" id="{9E581A87-EC4F-4651-85AE-09991C69B8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2" name="Text Box 6943">
          <a:extLst>
            <a:ext uri="{FF2B5EF4-FFF2-40B4-BE49-F238E27FC236}">
              <a16:creationId xmlns:a16="http://schemas.microsoft.com/office/drawing/2014/main" id="{8A1DA849-C8DE-496D-926F-7FFCBDF77E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3" name="Text Box 6943">
          <a:extLst>
            <a:ext uri="{FF2B5EF4-FFF2-40B4-BE49-F238E27FC236}">
              <a16:creationId xmlns:a16="http://schemas.microsoft.com/office/drawing/2014/main" id="{C338F9F7-519F-4640-9D90-2C08032431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4" name="Text Box 6943">
          <a:extLst>
            <a:ext uri="{FF2B5EF4-FFF2-40B4-BE49-F238E27FC236}">
              <a16:creationId xmlns:a16="http://schemas.microsoft.com/office/drawing/2014/main" id="{8B5FA080-BFDD-42E3-9546-8D075EB862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5" name="Text Box 6943">
          <a:extLst>
            <a:ext uri="{FF2B5EF4-FFF2-40B4-BE49-F238E27FC236}">
              <a16:creationId xmlns:a16="http://schemas.microsoft.com/office/drawing/2014/main" id="{DDF1CD41-2BAA-4173-8396-8803EA0110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6" name="Text Box 6943">
          <a:extLst>
            <a:ext uri="{FF2B5EF4-FFF2-40B4-BE49-F238E27FC236}">
              <a16:creationId xmlns:a16="http://schemas.microsoft.com/office/drawing/2014/main" id="{579740FB-52A3-4AB3-AD54-DA94D24B89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7" name="Text Box 6943">
          <a:extLst>
            <a:ext uri="{FF2B5EF4-FFF2-40B4-BE49-F238E27FC236}">
              <a16:creationId xmlns:a16="http://schemas.microsoft.com/office/drawing/2014/main" id="{2830A4D0-6DD8-43C3-BE62-E314CC10F1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8" name="Text Box 6943">
          <a:extLst>
            <a:ext uri="{FF2B5EF4-FFF2-40B4-BE49-F238E27FC236}">
              <a16:creationId xmlns:a16="http://schemas.microsoft.com/office/drawing/2014/main" id="{615F05A2-6509-4466-86D1-9CEEA83E80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49" name="Text Box 6943">
          <a:extLst>
            <a:ext uri="{FF2B5EF4-FFF2-40B4-BE49-F238E27FC236}">
              <a16:creationId xmlns:a16="http://schemas.microsoft.com/office/drawing/2014/main" id="{7CB7A477-B733-4B37-BB79-28E6180BDF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0" name="Text Box 6943">
          <a:extLst>
            <a:ext uri="{FF2B5EF4-FFF2-40B4-BE49-F238E27FC236}">
              <a16:creationId xmlns:a16="http://schemas.microsoft.com/office/drawing/2014/main" id="{F4679728-DE45-42FC-8BF7-221146637C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1" name="Text Box 6943">
          <a:extLst>
            <a:ext uri="{FF2B5EF4-FFF2-40B4-BE49-F238E27FC236}">
              <a16:creationId xmlns:a16="http://schemas.microsoft.com/office/drawing/2014/main" id="{76EAD40E-2FE3-4B7B-AD47-DE48256D06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2" name="Text Box 6943">
          <a:extLst>
            <a:ext uri="{FF2B5EF4-FFF2-40B4-BE49-F238E27FC236}">
              <a16:creationId xmlns:a16="http://schemas.microsoft.com/office/drawing/2014/main" id="{0CF417DD-4580-4C9F-93FA-A9A1C8CC04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3" name="Text Box 6943">
          <a:extLst>
            <a:ext uri="{FF2B5EF4-FFF2-40B4-BE49-F238E27FC236}">
              <a16:creationId xmlns:a16="http://schemas.microsoft.com/office/drawing/2014/main" id="{90B39BDA-6378-4837-83C1-0270A56317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4" name="Text Box 6943">
          <a:extLst>
            <a:ext uri="{FF2B5EF4-FFF2-40B4-BE49-F238E27FC236}">
              <a16:creationId xmlns:a16="http://schemas.microsoft.com/office/drawing/2014/main" id="{3E6DAF6D-39B3-47C2-A020-B21CA26C3A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5" name="Text Box 6943">
          <a:extLst>
            <a:ext uri="{FF2B5EF4-FFF2-40B4-BE49-F238E27FC236}">
              <a16:creationId xmlns:a16="http://schemas.microsoft.com/office/drawing/2014/main" id="{9DA53133-E741-457A-896D-A53EA067F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6" name="Text Box 6943">
          <a:extLst>
            <a:ext uri="{FF2B5EF4-FFF2-40B4-BE49-F238E27FC236}">
              <a16:creationId xmlns:a16="http://schemas.microsoft.com/office/drawing/2014/main" id="{CBD3E468-9E1C-4031-8184-9FB3364C55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7" name="Text Box 6943">
          <a:extLst>
            <a:ext uri="{FF2B5EF4-FFF2-40B4-BE49-F238E27FC236}">
              <a16:creationId xmlns:a16="http://schemas.microsoft.com/office/drawing/2014/main" id="{82C8985B-7BF3-487D-A37D-7230C8561F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8" name="Text Box 6943">
          <a:extLst>
            <a:ext uri="{FF2B5EF4-FFF2-40B4-BE49-F238E27FC236}">
              <a16:creationId xmlns:a16="http://schemas.microsoft.com/office/drawing/2014/main" id="{A0965D34-73DE-4DE1-9188-B2160F363B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59" name="Text Box 6943">
          <a:extLst>
            <a:ext uri="{FF2B5EF4-FFF2-40B4-BE49-F238E27FC236}">
              <a16:creationId xmlns:a16="http://schemas.microsoft.com/office/drawing/2014/main" id="{7AFC0F3D-3185-4E89-BD10-FE68FDE5DF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0" name="Text Box 6943">
          <a:extLst>
            <a:ext uri="{FF2B5EF4-FFF2-40B4-BE49-F238E27FC236}">
              <a16:creationId xmlns:a16="http://schemas.microsoft.com/office/drawing/2014/main" id="{654ADD1D-8679-4789-9C0E-D2B9CBE3C1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1" name="Text Box 6943">
          <a:extLst>
            <a:ext uri="{FF2B5EF4-FFF2-40B4-BE49-F238E27FC236}">
              <a16:creationId xmlns:a16="http://schemas.microsoft.com/office/drawing/2014/main" id="{7D26B208-837A-40EC-926A-86D736D15D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2" name="Text Box 6943">
          <a:extLst>
            <a:ext uri="{FF2B5EF4-FFF2-40B4-BE49-F238E27FC236}">
              <a16:creationId xmlns:a16="http://schemas.microsoft.com/office/drawing/2014/main" id="{508D7834-79A1-4744-806E-70AE20D7CF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3" name="Text Box 6943">
          <a:extLst>
            <a:ext uri="{FF2B5EF4-FFF2-40B4-BE49-F238E27FC236}">
              <a16:creationId xmlns:a16="http://schemas.microsoft.com/office/drawing/2014/main" id="{F2EEF56F-8BCF-4A6C-B0C4-FC4D8D4C54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4" name="Text Box 6943">
          <a:extLst>
            <a:ext uri="{FF2B5EF4-FFF2-40B4-BE49-F238E27FC236}">
              <a16:creationId xmlns:a16="http://schemas.microsoft.com/office/drawing/2014/main" id="{9C3F9F29-9CAB-479A-9BA3-AF31F0C3E3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5" name="Text Box 6943">
          <a:extLst>
            <a:ext uri="{FF2B5EF4-FFF2-40B4-BE49-F238E27FC236}">
              <a16:creationId xmlns:a16="http://schemas.microsoft.com/office/drawing/2014/main" id="{F99CB318-2CCF-420A-ABC4-C46F7F3B37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6" name="Text Box 6943">
          <a:extLst>
            <a:ext uri="{FF2B5EF4-FFF2-40B4-BE49-F238E27FC236}">
              <a16:creationId xmlns:a16="http://schemas.microsoft.com/office/drawing/2014/main" id="{A8158D34-85D0-4AC3-B3DE-27F9D69025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7" name="Text Box 6943">
          <a:extLst>
            <a:ext uri="{FF2B5EF4-FFF2-40B4-BE49-F238E27FC236}">
              <a16:creationId xmlns:a16="http://schemas.microsoft.com/office/drawing/2014/main" id="{D241B9C8-2362-4967-AA9D-190E61661E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8" name="Text Box 6943">
          <a:extLst>
            <a:ext uri="{FF2B5EF4-FFF2-40B4-BE49-F238E27FC236}">
              <a16:creationId xmlns:a16="http://schemas.microsoft.com/office/drawing/2014/main" id="{43384921-B4AF-441B-B135-7B3A2A2F13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69" name="Text Box 6943">
          <a:extLst>
            <a:ext uri="{FF2B5EF4-FFF2-40B4-BE49-F238E27FC236}">
              <a16:creationId xmlns:a16="http://schemas.microsoft.com/office/drawing/2014/main" id="{177504D3-390D-48EA-93FC-C726D698A0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0" name="Text Box 6943">
          <a:extLst>
            <a:ext uri="{FF2B5EF4-FFF2-40B4-BE49-F238E27FC236}">
              <a16:creationId xmlns:a16="http://schemas.microsoft.com/office/drawing/2014/main" id="{51EEFC1E-F129-4E41-98EE-FDBEDFA048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1" name="Text Box 6943">
          <a:extLst>
            <a:ext uri="{FF2B5EF4-FFF2-40B4-BE49-F238E27FC236}">
              <a16:creationId xmlns:a16="http://schemas.microsoft.com/office/drawing/2014/main" id="{A162E1FF-E29F-4E67-8567-08EA38202A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2" name="Text Box 6943">
          <a:extLst>
            <a:ext uri="{FF2B5EF4-FFF2-40B4-BE49-F238E27FC236}">
              <a16:creationId xmlns:a16="http://schemas.microsoft.com/office/drawing/2014/main" id="{9BD2073D-FD2D-427B-AAAB-1A9EB0E1E1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3" name="Text Box 6943">
          <a:extLst>
            <a:ext uri="{FF2B5EF4-FFF2-40B4-BE49-F238E27FC236}">
              <a16:creationId xmlns:a16="http://schemas.microsoft.com/office/drawing/2014/main" id="{C1E7C386-03DF-4AC2-8132-9872C6F56F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4" name="Text Box 6943">
          <a:extLst>
            <a:ext uri="{FF2B5EF4-FFF2-40B4-BE49-F238E27FC236}">
              <a16:creationId xmlns:a16="http://schemas.microsoft.com/office/drawing/2014/main" id="{40A60FC1-7A22-4C07-B817-876D064969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5" name="Text Box 6943">
          <a:extLst>
            <a:ext uri="{FF2B5EF4-FFF2-40B4-BE49-F238E27FC236}">
              <a16:creationId xmlns:a16="http://schemas.microsoft.com/office/drawing/2014/main" id="{4DAF9AB6-549E-4BDC-A270-A9C949319D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6" name="Text Box 6943">
          <a:extLst>
            <a:ext uri="{FF2B5EF4-FFF2-40B4-BE49-F238E27FC236}">
              <a16:creationId xmlns:a16="http://schemas.microsoft.com/office/drawing/2014/main" id="{F5C49BD7-6202-405A-9794-88BA42403B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7" name="Text Box 6943">
          <a:extLst>
            <a:ext uri="{FF2B5EF4-FFF2-40B4-BE49-F238E27FC236}">
              <a16:creationId xmlns:a16="http://schemas.microsoft.com/office/drawing/2014/main" id="{C07B63F6-E02E-4315-81AB-6A539BD531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8" name="Text Box 6943">
          <a:extLst>
            <a:ext uri="{FF2B5EF4-FFF2-40B4-BE49-F238E27FC236}">
              <a16:creationId xmlns:a16="http://schemas.microsoft.com/office/drawing/2014/main" id="{C715137F-F946-45D6-B192-EBBFB7D7EF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79" name="Text Box 6943">
          <a:extLst>
            <a:ext uri="{FF2B5EF4-FFF2-40B4-BE49-F238E27FC236}">
              <a16:creationId xmlns:a16="http://schemas.microsoft.com/office/drawing/2014/main" id="{753CF05C-6E07-42CA-8EC0-22F286D77A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0" name="Text Box 6943">
          <a:extLst>
            <a:ext uri="{FF2B5EF4-FFF2-40B4-BE49-F238E27FC236}">
              <a16:creationId xmlns:a16="http://schemas.microsoft.com/office/drawing/2014/main" id="{0F6C0086-AEB3-4F4B-9DF7-528711588C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1" name="Text Box 6943">
          <a:extLst>
            <a:ext uri="{FF2B5EF4-FFF2-40B4-BE49-F238E27FC236}">
              <a16:creationId xmlns:a16="http://schemas.microsoft.com/office/drawing/2014/main" id="{7AE96BD7-228A-4693-8981-02F287BD26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2" name="Text Box 6943">
          <a:extLst>
            <a:ext uri="{FF2B5EF4-FFF2-40B4-BE49-F238E27FC236}">
              <a16:creationId xmlns:a16="http://schemas.microsoft.com/office/drawing/2014/main" id="{D50121F3-CA9F-4B4C-8ACF-20A439B6DB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3" name="Text Box 6943">
          <a:extLst>
            <a:ext uri="{FF2B5EF4-FFF2-40B4-BE49-F238E27FC236}">
              <a16:creationId xmlns:a16="http://schemas.microsoft.com/office/drawing/2014/main" id="{1C71E24E-01CB-4FE5-B9CC-B497C44D4D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4" name="Text Box 6943">
          <a:extLst>
            <a:ext uri="{FF2B5EF4-FFF2-40B4-BE49-F238E27FC236}">
              <a16:creationId xmlns:a16="http://schemas.microsoft.com/office/drawing/2014/main" id="{3D154AF6-FAB1-4B37-8494-4CDA6930EE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5" name="Text Box 6943">
          <a:extLst>
            <a:ext uri="{FF2B5EF4-FFF2-40B4-BE49-F238E27FC236}">
              <a16:creationId xmlns:a16="http://schemas.microsoft.com/office/drawing/2014/main" id="{5205880F-DCBD-4C66-94B6-76CCD6CF4D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6" name="Text Box 6943">
          <a:extLst>
            <a:ext uri="{FF2B5EF4-FFF2-40B4-BE49-F238E27FC236}">
              <a16:creationId xmlns:a16="http://schemas.microsoft.com/office/drawing/2014/main" id="{F4C12D8B-0335-4979-995E-41119A9048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7" name="Text Box 6943">
          <a:extLst>
            <a:ext uri="{FF2B5EF4-FFF2-40B4-BE49-F238E27FC236}">
              <a16:creationId xmlns:a16="http://schemas.microsoft.com/office/drawing/2014/main" id="{2EE369D3-03D8-4976-A6CD-5C112C09EA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8" name="Text Box 6943">
          <a:extLst>
            <a:ext uri="{FF2B5EF4-FFF2-40B4-BE49-F238E27FC236}">
              <a16:creationId xmlns:a16="http://schemas.microsoft.com/office/drawing/2014/main" id="{23E19DCF-F83D-410A-A8AC-9313161C00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89" name="Text Box 6943">
          <a:extLst>
            <a:ext uri="{FF2B5EF4-FFF2-40B4-BE49-F238E27FC236}">
              <a16:creationId xmlns:a16="http://schemas.microsoft.com/office/drawing/2014/main" id="{C93F4CA0-A653-44B9-8F93-A7E99B188F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0" name="Text Box 6943">
          <a:extLst>
            <a:ext uri="{FF2B5EF4-FFF2-40B4-BE49-F238E27FC236}">
              <a16:creationId xmlns:a16="http://schemas.microsoft.com/office/drawing/2014/main" id="{065743BF-5C27-4E8A-A297-99AEFCF6AB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1" name="Text Box 6943">
          <a:extLst>
            <a:ext uri="{FF2B5EF4-FFF2-40B4-BE49-F238E27FC236}">
              <a16:creationId xmlns:a16="http://schemas.microsoft.com/office/drawing/2014/main" id="{36C64408-0547-4E9E-B503-B77649F2AA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2" name="Text Box 6943">
          <a:extLst>
            <a:ext uri="{FF2B5EF4-FFF2-40B4-BE49-F238E27FC236}">
              <a16:creationId xmlns:a16="http://schemas.microsoft.com/office/drawing/2014/main" id="{2B7D90A2-D40C-4556-8CAE-546BD4A4CE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3" name="Text Box 6943">
          <a:extLst>
            <a:ext uri="{FF2B5EF4-FFF2-40B4-BE49-F238E27FC236}">
              <a16:creationId xmlns:a16="http://schemas.microsoft.com/office/drawing/2014/main" id="{49AFCA5C-1160-430C-AE9A-D425A4D3EE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4" name="Text Box 6943">
          <a:extLst>
            <a:ext uri="{FF2B5EF4-FFF2-40B4-BE49-F238E27FC236}">
              <a16:creationId xmlns:a16="http://schemas.microsoft.com/office/drawing/2014/main" id="{19D7F5EF-F387-4840-8365-33325310F1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5" name="Text Box 6943">
          <a:extLst>
            <a:ext uri="{FF2B5EF4-FFF2-40B4-BE49-F238E27FC236}">
              <a16:creationId xmlns:a16="http://schemas.microsoft.com/office/drawing/2014/main" id="{2B3FE9CC-99CE-4183-B554-36E9304B50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6" name="Text Box 6943">
          <a:extLst>
            <a:ext uri="{FF2B5EF4-FFF2-40B4-BE49-F238E27FC236}">
              <a16:creationId xmlns:a16="http://schemas.microsoft.com/office/drawing/2014/main" id="{36B8882A-634E-48C8-BC2F-5665FBD247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7" name="Text Box 6943">
          <a:extLst>
            <a:ext uri="{FF2B5EF4-FFF2-40B4-BE49-F238E27FC236}">
              <a16:creationId xmlns:a16="http://schemas.microsoft.com/office/drawing/2014/main" id="{85DA20F4-EC6C-4898-B32F-C360069CC6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8" name="Text Box 6943">
          <a:extLst>
            <a:ext uri="{FF2B5EF4-FFF2-40B4-BE49-F238E27FC236}">
              <a16:creationId xmlns:a16="http://schemas.microsoft.com/office/drawing/2014/main" id="{DC46E1A5-F322-439F-A371-B4C2DB90B2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299" name="Text Box 6943">
          <a:extLst>
            <a:ext uri="{FF2B5EF4-FFF2-40B4-BE49-F238E27FC236}">
              <a16:creationId xmlns:a16="http://schemas.microsoft.com/office/drawing/2014/main" id="{603BECF9-7E4D-4D5D-B5B6-DCB53429F7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0" name="Text Box 6943">
          <a:extLst>
            <a:ext uri="{FF2B5EF4-FFF2-40B4-BE49-F238E27FC236}">
              <a16:creationId xmlns:a16="http://schemas.microsoft.com/office/drawing/2014/main" id="{4B790201-F800-4AC7-AD79-DBBC5933E4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1" name="Text Box 6943">
          <a:extLst>
            <a:ext uri="{FF2B5EF4-FFF2-40B4-BE49-F238E27FC236}">
              <a16:creationId xmlns:a16="http://schemas.microsoft.com/office/drawing/2014/main" id="{675BC56A-5D90-4C6F-85DA-ABB0D81281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2" name="Text Box 6943">
          <a:extLst>
            <a:ext uri="{FF2B5EF4-FFF2-40B4-BE49-F238E27FC236}">
              <a16:creationId xmlns:a16="http://schemas.microsoft.com/office/drawing/2014/main" id="{4DF3A08A-1D57-44BD-BCB5-533477519E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3" name="Text Box 6943">
          <a:extLst>
            <a:ext uri="{FF2B5EF4-FFF2-40B4-BE49-F238E27FC236}">
              <a16:creationId xmlns:a16="http://schemas.microsoft.com/office/drawing/2014/main" id="{F9FA8783-F1DD-4EB9-B7A3-1769E5DAF1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4" name="Text Box 6943">
          <a:extLst>
            <a:ext uri="{FF2B5EF4-FFF2-40B4-BE49-F238E27FC236}">
              <a16:creationId xmlns:a16="http://schemas.microsoft.com/office/drawing/2014/main" id="{095C1559-FC60-4989-9137-02CC4E4B3B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5" name="Text Box 6943">
          <a:extLst>
            <a:ext uri="{FF2B5EF4-FFF2-40B4-BE49-F238E27FC236}">
              <a16:creationId xmlns:a16="http://schemas.microsoft.com/office/drawing/2014/main" id="{DE61C79E-BF48-475D-BD45-72FC8BB19C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6" name="Text Box 6943">
          <a:extLst>
            <a:ext uri="{FF2B5EF4-FFF2-40B4-BE49-F238E27FC236}">
              <a16:creationId xmlns:a16="http://schemas.microsoft.com/office/drawing/2014/main" id="{8536E3F8-7328-47DB-A32B-F5876A2CFE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7" name="Text Box 6943">
          <a:extLst>
            <a:ext uri="{FF2B5EF4-FFF2-40B4-BE49-F238E27FC236}">
              <a16:creationId xmlns:a16="http://schemas.microsoft.com/office/drawing/2014/main" id="{4E40B5B0-466C-4DB2-8416-3B80EF751D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8" name="Text Box 6943">
          <a:extLst>
            <a:ext uri="{FF2B5EF4-FFF2-40B4-BE49-F238E27FC236}">
              <a16:creationId xmlns:a16="http://schemas.microsoft.com/office/drawing/2014/main" id="{3FDFA0E1-1BC4-476E-B0A9-22397B3426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09" name="Text Box 6943">
          <a:extLst>
            <a:ext uri="{FF2B5EF4-FFF2-40B4-BE49-F238E27FC236}">
              <a16:creationId xmlns:a16="http://schemas.microsoft.com/office/drawing/2014/main" id="{3DF32E89-4A94-449B-BF67-44AEA67B7A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0" name="Text Box 6943">
          <a:extLst>
            <a:ext uri="{FF2B5EF4-FFF2-40B4-BE49-F238E27FC236}">
              <a16:creationId xmlns:a16="http://schemas.microsoft.com/office/drawing/2014/main" id="{78ADF49A-FA9E-476A-828C-AFDEDDC0C6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1" name="Text Box 6943">
          <a:extLst>
            <a:ext uri="{FF2B5EF4-FFF2-40B4-BE49-F238E27FC236}">
              <a16:creationId xmlns:a16="http://schemas.microsoft.com/office/drawing/2014/main" id="{13B38423-0B3F-47C0-98B8-5BFC52525C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2" name="Text Box 6943">
          <a:extLst>
            <a:ext uri="{FF2B5EF4-FFF2-40B4-BE49-F238E27FC236}">
              <a16:creationId xmlns:a16="http://schemas.microsoft.com/office/drawing/2014/main" id="{138EDBEE-F0F6-4DDF-964A-FFBB0C8F90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3" name="Text Box 6943">
          <a:extLst>
            <a:ext uri="{FF2B5EF4-FFF2-40B4-BE49-F238E27FC236}">
              <a16:creationId xmlns:a16="http://schemas.microsoft.com/office/drawing/2014/main" id="{67483326-06A3-47EC-A93B-01F73D0252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4" name="Text Box 6943">
          <a:extLst>
            <a:ext uri="{FF2B5EF4-FFF2-40B4-BE49-F238E27FC236}">
              <a16:creationId xmlns:a16="http://schemas.microsoft.com/office/drawing/2014/main" id="{0FA8A731-9041-43D6-AA10-4E3B797A8E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5" name="Text Box 6943">
          <a:extLst>
            <a:ext uri="{FF2B5EF4-FFF2-40B4-BE49-F238E27FC236}">
              <a16:creationId xmlns:a16="http://schemas.microsoft.com/office/drawing/2014/main" id="{3DFDCA64-13EF-4E6D-B341-8FC13E2EE5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6" name="Text Box 6943">
          <a:extLst>
            <a:ext uri="{FF2B5EF4-FFF2-40B4-BE49-F238E27FC236}">
              <a16:creationId xmlns:a16="http://schemas.microsoft.com/office/drawing/2014/main" id="{71A6F65D-CB85-4A27-8192-0ABB05A2FA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7" name="Text Box 6943">
          <a:extLst>
            <a:ext uri="{FF2B5EF4-FFF2-40B4-BE49-F238E27FC236}">
              <a16:creationId xmlns:a16="http://schemas.microsoft.com/office/drawing/2014/main" id="{E49677BA-F783-44A2-8F0F-F165A5C47D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8" name="Text Box 6943">
          <a:extLst>
            <a:ext uri="{FF2B5EF4-FFF2-40B4-BE49-F238E27FC236}">
              <a16:creationId xmlns:a16="http://schemas.microsoft.com/office/drawing/2014/main" id="{A57139FD-A4BF-4777-A0A4-865680281D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19" name="Text Box 6943">
          <a:extLst>
            <a:ext uri="{FF2B5EF4-FFF2-40B4-BE49-F238E27FC236}">
              <a16:creationId xmlns:a16="http://schemas.microsoft.com/office/drawing/2014/main" id="{ADF24AF5-9A8D-4E5F-80E0-9DC95D8046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0" name="Text Box 6943">
          <a:extLst>
            <a:ext uri="{FF2B5EF4-FFF2-40B4-BE49-F238E27FC236}">
              <a16:creationId xmlns:a16="http://schemas.microsoft.com/office/drawing/2014/main" id="{2E73C562-EAAF-41E3-83CA-0412BF77E1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1" name="Text Box 6943">
          <a:extLst>
            <a:ext uri="{FF2B5EF4-FFF2-40B4-BE49-F238E27FC236}">
              <a16:creationId xmlns:a16="http://schemas.microsoft.com/office/drawing/2014/main" id="{E850F124-17D2-4440-8D28-0FC5D5E6A5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2" name="Text Box 6943">
          <a:extLst>
            <a:ext uri="{FF2B5EF4-FFF2-40B4-BE49-F238E27FC236}">
              <a16:creationId xmlns:a16="http://schemas.microsoft.com/office/drawing/2014/main" id="{46979F10-E596-4218-B244-8229204091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3" name="Text Box 6943">
          <a:extLst>
            <a:ext uri="{FF2B5EF4-FFF2-40B4-BE49-F238E27FC236}">
              <a16:creationId xmlns:a16="http://schemas.microsoft.com/office/drawing/2014/main" id="{32A72A36-D5D1-4B41-9C2B-27FD5123C0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4" name="Text Box 6943">
          <a:extLst>
            <a:ext uri="{FF2B5EF4-FFF2-40B4-BE49-F238E27FC236}">
              <a16:creationId xmlns:a16="http://schemas.microsoft.com/office/drawing/2014/main" id="{08D05827-0DA7-4D44-8CDD-F9A66419BA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5" name="Text Box 6943">
          <a:extLst>
            <a:ext uri="{FF2B5EF4-FFF2-40B4-BE49-F238E27FC236}">
              <a16:creationId xmlns:a16="http://schemas.microsoft.com/office/drawing/2014/main" id="{62F1D5A3-908E-4EF5-A663-151F3BA79B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6" name="Text Box 6943">
          <a:extLst>
            <a:ext uri="{FF2B5EF4-FFF2-40B4-BE49-F238E27FC236}">
              <a16:creationId xmlns:a16="http://schemas.microsoft.com/office/drawing/2014/main" id="{48C69B33-7E39-4357-966B-0A62B77E6E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7" name="Text Box 6943">
          <a:extLst>
            <a:ext uri="{FF2B5EF4-FFF2-40B4-BE49-F238E27FC236}">
              <a16:creationId xmlns:a16="http://schemas.microsoft.com/office/drawing/2014/main" id="{FA450388-E26C-4EE9-8C29-B33599C356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8" name="Text Box 6943">
          <a:extLst>
            <a:ext uri="{FF2B5EF4-FFF2-40B4-BE49-F238E27FC236}">
              <a16:creationId xmlns:a16="http://schemas.microsoft.com/office/drawing/2014/main" id="{84E0032B-534F-4935-BE09-D9D034781D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29" name="Text Box 6943">
          <a:extLst>
            <a:ext uri="{FF2B5EF4-FFF2-40B4-BE49-F238E27FC236}">
              <a16:creationId xmlns:a16="http://schemas.microsoft.com/office/drawing/2014/main" id="{A78E1927-6902-42E7-B52F-E1AAEBC290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0" name="Text Box 6943">
          <a:extLst>
            <a:ext uri="{FF2B5EF4-FFF2-40B4-BE49-F238E27FC236}">
              <a16:creationId xmlns:a16="http://schemas.microsoft.com/office/drawing/2014/main" id="{AB830AC4-EB94-4FC6-96D8-F0B5CD1965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1" name="Text Box 6943">
          <a:extLst>
            <a:ext uri="{FF2B5EF4-FFF2-40B4-BE49-F238E27FC236}">
              <a16:creationId xmlns:a16="http://schemas.microsoft.com/office/drawing/2014/main" id="{CB6D8C82-BB48-41A9-9B03-E3CD5768D8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2" name="Text Box 6943">
          <a:extLst>
            <a:ext uri="{FF2B5EF4-FFF2-40B4-BE49-F238E27FC236}">
              <a16:creationId xmlns:a16="http://schemas.microsoft.com/office/drawing/2014/main" id="{99D92ACC-6FAB-4346-988C-DB1C2AD7EF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3" name="Text Box 6943">
          <a:extLst>
            <a:ext uri="{FF2B5EF4-FFF2-40B4-BE49-F238E27FC236}">
              <a16:creationId xmlns:a16="http://schemas.microsoft.com/office/drawing/2014/main" id="{7861AA66-44BD-4E37-B656-7F96C8B89D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4" name="Text Box 6943">
          <a:extLst>
            <a:ext uri="{FF2B5EF4-FFF2-40B4-BE49-F238E27FC236}">
              <a16:creationId xmlns:a16="http://schemas.microsoft.com/office/drawing/2014/main" id="{6B66EBF0-0BFB-421C-BCAA-C55914B52A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5" name="Text Box 6943">
          <a:extLst>
            <a:ext uri="{FF2B5EF4-FFF2-40B4-BE49-F238E27FC236}">
              <a16:creationId xmlns:a16="http://schemas.microsoft.com/office/drawing/2014/main" id="{68EA58F1-0695-4FA6-A933-F13BF9A5EC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6" name="Text Box 6943">
          <a:extLst>
            <a:ext uri="{FF2B5EF4-FFF2-40B4-BE49-F238E27FC236}">
              <a16:creationId xmlns:a16="http://schemas.microsoft.com/office/drawing/2014/main" id="{979F7A3C-E2D8-46E9-A8C1-FAB34E89D2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7" name="Text Box 6943">
          <a:extLst>
            <a:ext uri="{FF2B5EF4-FFF2-40B4-BE49-F238E27FC236}">
              <a16:creationId xmlns:a16="http://schemas.microsoft.com/office/drawing/2014/main" id="{B3B59839-830C-42F1-8776-E2A0584BA8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8" name="Text Box 6943">
          <a:extLst>
            <a:ext uri="{FF2B5EF4-FFF2-40B4-BE49-F238E27FC236}">
              <a16:creationId xmlns:a16="http://schemas.microsoft.com/office/drawing/2014/main" id="{23FE15FF-2F7C-4AB7-8B5D-B97602F78E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39" name="Text Box 6943">
          <a:extLst>
            <a:ext uri="{FF2B5EF4-FFF2-40B4-BE49-F238E27FC236}">
              <a16:creationId xmlns:a16="http://schemas.microsoft.com/office/drawing/2014/main" id="{9E1AFDBF-8672-4C74-B7E3-2A341C6475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0" name="Text Box 6943">
          <a:extLst>
            <a:ext uri="{FF2B5EF4-FFF2-40B4-BE49-F238E27FC236}">
              <a16:creationId xmlns:a16="http://schemas.microsoft.com/office/drawing/2014/main" id="{DCD9F7BE-3B35-412B-82C4-BF5AE154AA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1" name="Text Box 6943">
          <a:extLst>
            <a:ext uri="{FF2B5EF4-FFF2-40B4-BE49-F238E27FC236}">
              <a16:creationId xmlns:a16="http://schemas.microsoft.com/office/drawing/2014/main" id="{C3EB54C1-5BE3-42FA-8637-A8FE0F62E9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2" name="Text Box 6943">
          <a:extLst>
            <a:ext uri="{FF2B5EF4-FFF2-40B4-BE49-F238E27FC236}">
              <a16:creationId xmlns:a16="http://schemas.microsoft.com/office/drawing/2014/main" id="{21C99AC6-8458-4182-9643-834C97D0BE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3" name="Text Box 6943">
          <a:extLst>
            <a:ext uri="{FF2B5EF4-FFF2-40B4-BE49-F238E27FC236}">
              <a16:creationId xmlns:a16="http://schemas.microsoft.com/office/drawing/2014/main" id="{0C8855D5-9B97-4117-A9FF-87BA7355E2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4" name="Text Box 6943">
          <a:extLst>
            <a:ext uri="{FF2B5EF4-FFF2-40B4-BE49-F238E27FC236}">
              <a16:creationId xmlns:a16="http://schemas.microsoft.com/office/drawing/2014/main" id="{AA78F8C3-84EA-4E7F-BF69-2661ECFBA2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5" name="Text Box 6943">
          <a:extLst>
            <a:ext uri="{FF2B5EF4-FFF2-40B4-BE49-F238E27FC236}">
              <a16:creationId xmlns:a16="http://schemas.microsoft.com/office/drawing/2014/main" id="{47242E40-8106-4409-9326-CE356485BA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6" name="Text Box 6943">
          <a:extLst>
            <a:ext uri="{FF2B5EF4-FFF2-40B4-BE49-F238E27FC236}">
              <a16:creationId xmlns:a16="http://schemas.microsoft.com/office/drawing/2014/main" id="{963C1ECE-3E91-4DBC-8160-C980CD347F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7" name="Text Box 6943">
          <a:extLst>
            <a:ext uri="{FF2B5EF4-FFF2-40B4-BE49-F238E27FC236}">
              <a16:creationId xmlns:a16="http://schemas.microsoft.com/office/drawing/2014/main" id="{7CFFFBBE-441A-4967-AC1F-1139A83DBE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8" name="Text Box 6943">
          <a:extLst>
            <a:ext uri="{FF2B5EF4-FFF2-40B4-BE49-F238E27FC236}">
              <a16:creationId xmlns:a16="http://schemas.microsoft.com/office/drawing/2014/main" id="{C4E322DB-CC93-4605-A5E9-7C70DB219E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49" name="Text Box 6943">
          <a:extLst>
            <a:ext uri="{FF2B5EF4-FFF2-40B4-BE49-F238E27FC236}">
              <a16:creationId xmlns:a16="http://schemas.microsoft.com/office/drawing/2014/main" id="{A046D9AD-FC35-478E-A310-F5C543A9FB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0" name="Text Box 6943">
          <a:extLst>
            <a:ext uri="{FF2B5EF4-FFF2-40B4-BE49-F238E27FC236}">
              <a16:creationId xmlns:a16="http://schemas.microsoft.com/office/drawing/2014/main" id="{91B894D6-ABAF-47D3-8D5B-CB09153882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1" name="Text Box 6943">
          <a:extLst>
            <a:ext uri="{FF2B5EF4-FFF2-40B4-BE49-F238E27FC236}">
              <a16:creationId xmlns:a16="http://schemas.microsoft.com/office/drawing/2014/main" id="{EAA93BB6-BE11-4B17-ABFD-26563228BD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2" name="Text Box 6943">
          <a:extLst>
            <a:ext uri="{FF2B5EF4-FFF2-40B4-BE49-F238E27FC236}">
              <a16:creationId xmlns:a16="http://schemas.microsoft.com/office/drawing/2014/main" id="{1BEC2D79-9796-465F-B6BD-16E1B46779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3" name="Text Box 6943">
          <a:extLst>
            <a:ext uri="{FF2B5EF4-FFF2-40B4-BE49-F238E27FC236}">
              <a16:creationId xmlns:a16="http://schemas.microsoft.com/office/drawing/2014/main" id="{AD123EC9-50C5-4B33-9CA9-2DE9A5873A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4" name="Text Box 6943">
          <a:extLst>
            <a:ext uri="{FF2B5EF4-FFF2-40B4-BE49-F238E27FC236}">
              <a16:creationId xmlns:a16="http://schemas.microsoft.com/office/drawing/2014/main" id="{59AFAE74-DA4B-4761-A715-E1D3E2B667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5" name="Text Box 6943">
          <a:extLst>
            <a:ext uri="{FF2B5EF4-FFF2-40B4-BE49-F238E27FC236}">
              <a16:creationId xmlns:a16="http://schemas.microsoft.com/office/drawing/2014/main" id="{72C8A9BA-765E-4B54-9077-446A25EF2A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6" name="Text Box 6943">
          <a:extLst>
            <a:ext uri="{FF2B5EF4-FFF2-40B4-BE49-F238E27FC236}">
              <a16:creationId xmlns:a16="http://schemas.microsoft.com/office/drawing/2014/main" id="{2AB1941F-E8A1-4CA1-81DA-7DFE15A2A2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7" name="Text Box 6943">
          <a:extLst>
            <a:ext uri="{FF2B5EF4-FFF2-40B4-BE49-F238E27FC236}">
              <a16:creationId xmlns:a16="http://schemas.microsoft.com/office/drawing/2014/main" id="{BF5F5977-BED6-40B8-8396-CC33090203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8" name="Text Box 6943">
          <a:extLst>
            <a:ext uri="{FF2B5EF4-FFF2-40B4-BE49-F238E27FC236}">
              <a16:creationId xmlns:a16="http://schemas.microsoft.com/office/drawing/2014/main" id="{F364455C-F3D3-432D-B707-C209A7EE24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59" name="Text Box 6943">
          <a:extLst>
            <a:ext uri="{FF2B5EF4-FFF2-40B4-BE49-F238E27FC236}">
              <a16:creationId xmlns:a16="http://schemas.microsoft.com/office/drawing/2014/main" id="{F7180CD1-CCA9-47C8-A853-7C96FCA43C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0" name="Text Box 6943">
          <a:extLst>
            <a:ext uri="{FF2B5EF4-FFF2-40B4-BE49-F238E27FC236}">
              <a16:creationId xmlns:a16="http://schemas.microsoft.com/office/drawing/2014/main" id="{2474CC95-39AA-4C84-B2B9-740FFAA730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1" name="Text Box 6943">
          <a:extLst>
            <a:ext uri="{FF2B5EF4-FFF2-40B4-BE49-F238E27FC236}">
              <a16:creationId xmlns:a16="http://schemas.microsoft.com/office/drawing/2014/main" id="{49BA6C3A-A214-441E-889B-8404BEE1C4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2" name="Text Box 6943">
          <a:extLst>
            <a:ext uri="{FF2B5EF4-FFF2-40B4-BE49-F238E27FC236}">
              <a16:creationId xmlns:a16="http://schemas.microsoft.com/office/drawing/2014/main" id="{7BA10DE7-942C-4545-8125-EE14C6D29A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3" name="Text Box 6943">
          <a:extLst>
            <a:ext uri="{FF2B5EF4-FFF2-40B4-BE49-F238E27FC236}">
              <a16:creationId xmlns:a16="http://schemas.microsoft.com/office/drawing/2014/main" id="{792DB908-4304-4F0C-A43C-E9AF1CFF14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4" name="Text Box 6943">
          <a:extLst>
            <a:ext uri="{FF2B5EF4-FFF2-40B4-BE49-F238E27FC236}">
              <a16:creationId xmlns:a16="http://schemas.microsoft.com/office/drawing/2014/main" id="{A88044C7-8300-44B1-8094-C30CB81626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5" name="Text Box 6943">
          <a:extLst>
            <a:ext uri="{FF2B5EF4-FFF2-40B4-BE49-F238E27FC236}">
              <a16:creationId xmlns:a16="http://schemas.microsoft.com/office/drawing/2014/main" id="{BCE8BCDE-AA7F-40BD-B370-0297F03256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6" name="Text Box 6943">
          <a:extLst>
            <a:ext uri="{FF2B5EF4-FFF2-40B4-BE49-F238E27FC236}">
              <a16:creationId xmlns:a16="http://schemas.microsoft.com/office/drawing/2014/main" id="{0BF78560-8ED0-4BA5-B351-704E5C89A8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7" name="Text Box 6943">
          <a:extLst>
            <a:ext uri="{FF2B5EF4-FFF2-40B4-BE49-F238E27FC236}">
              <a16:creationId xmlns:a16="http://schemas.microsoft.com/office/drawing/2014/main" id="{EBC41022-584F-4354-ABA7-8A212F3A51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8" name="Text Box 6943">
          <a:extLst>
            <a:ext uri="{FF2B5EF4-FFF2-40B4-BE49-F238E27FC236}">
              <a16:creationId xmlns:a16="http://schemas.microsoft.com/office/drawing/2014/main" id="{A9E54944-D3F0-481D-BED2-98FEDA7802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69" name="Text Box 6943">
          <a:extLst>
            <a:ext uri="{FF2B5EF4-FFF2-40B4-BE49-F238E27FC236}">
              <a16:creationId xmlns:a16="http://schemas.microsoft.com/office/drawing/2014/main" id="{2CD3326D-4B94-4EB4-9B31-98AE997D7E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0" name="Text Box 6943">
          <a:extLst>
            <a:ext uri="{FF2B5EF4-FFF2-40B4-BE49-F238E27FC236}">
              <a16:creationId xmlns:a16="http://schemas.microsoft.com/office/drawing/2014/main" id="{A60ED422-8B44-475F-BB8C-424275754E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1" name="Text Box 6943">
          <a:extLst>
            <a:ext uri="{FF2B5EF4-FFF2-40B4-BE49-F238E27FC236}">
              <a16:creationId xmlns:a16="http://schemas.microsoft.com/office/drawing/2014/main" id="{E2A4BD77-AC69-4FE0-875D-92569D03F3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2" name="Text Box 6943">
          <a:extLst>
            <a:ext uri="{FF2B5EF4-FFF2-40B4-BE49-F238E27FC236}">
              <a16:creationId xmlns:a16="http://schemas.microsoft.com/office/drawing/2014/main" id="{66B7D628-BCBA-4D0E-8D48-5CD1054240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3" name="Text Box 6943">
          <a:extLst>
            <a:ext uri="{FF2B5EF4-FFF2-40B4-BE49-F238E27FC236}">
              <a16:creationId xmlns:a16="http://schemas.microsoft.com/office/drawing/2014/main" id="{251ABEFD-B15C-4D54-88B8-D36A81D470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4" name="Text Box 6943">
          <a:extLst>
            <a:ext uri="{FF2B5EF4-FFF2-40B4-BE49-F238E27FC236}">
              <a16:creationId xmlns:a16="http://schemas.microsoft.com/office/drawing/2014/main" id="{89875163-B8A8-49E3-B738-B36C4CE43A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5" name="Text Box 6943">
          <a:extLst>
            <a:ext uri="{FF2B5EF4-FFF2-40B4-BE49-F238E27FC236}">
              <a16:creationId xmlns:a16="http://schemas.microsoft.com/office/drawing/2014/main" id="{58749737-16A4-441E-9FEF-398A71F5FD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6" name="Text Box 6943">
          <a:extLst>
            <a:ext uri="{FF2B5EF4-FFF2-40B4-BE49-F238E27FC236}">
              <a16:creationId xmlns:a16="http://schemas.microsoft.com/office/drawing/2014/main" id="{00053E02-FE84-457F-B493-9188919E65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7" name="Text Box 6943">
          <a:extLst>
            <a:ext uri="{FF2B5EF4-FFF2-40B4-BE49-F238E27FC236}">
              <a16:creationId xmlns:a16="http://schemas.microsoft.com/office/drawing/2014/main" id="{710F27F2-8676-40C5-8286-544C0D354A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8" name="Text Box 6943">
          <a:extLst>
            <a:ext uri="{FF2B5EF4-FFF2-40B4-BE49-F238E27FC236}">
              <a16:creationId xmlns:a16="http://schemas.microsoft.com/office/drawing/2014/main" id="{4A5D54B5-8E39-47F5-AF80-683DF61B0B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79" name="Text Box 6943">
          <a:extLst>
            <a:ext uri="{FF2B5EF4-FFF2-40B4-BE49-F238E27FC236}">
              <a16:creationId xmlns:a16="http://schemas.microsoft.com/office/drawing/2014/main" id="{69CCC14C-CD9D-4E5F-B23B-8E6F23CF28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0" name="Text Box 6943">
          <a:extLst>
            <a:ext uri="{FF2B5EF4-FFF2-40B4-BE49-F238E27FC236}">
              <a16:creationId xmlns:a16="http://schemas.microsoft.com/office/drawing/2014/main" id="{03F7E7B6-A5BE-4932-9226-B8B9544E15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1" name="Text Box 6943">
          <a:extLst>
            <a:ext uri="{FF2B5EF4-FFF2-40B4-BE49-F238E27FC236}">
              <a16:creationId xmlns:a16="http://schemas.microsoft.com/office/drawing/2014/main" id="{0C376E13-8AFA-40A7-BA3B-E081DF07BB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2" name="Text Box 6943">
          <a:extLst>
            <a:ext uri="{FF2B5EF4-FFF2-40B4-BE49-F238E27FC236}">
              <a16:creationId xmlns:a16="http://schemas.microsoft.com/office/drawing/2014/main" id="{5DD05660-C01C-4B6E-9633-83FCF9DEC5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3" name="Text Box 6943">
          <a:extLst>
            <a:ext uri="{FF2B5EF4-FFF2-40B4-BE49-F238E27FC236}">
              <a16:creationId xmlns:a16="http://schemas.microsoft.com/office/drawing/2014/main" id="{5475CADC-9397-4598-A8F5-F0E122EB7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4" name="Text Box 6943">
          <a:extLst>
            <a:ext uri="{FF2B5EF4-FFF2-40B4-BE49-F238E27FC236}">
              <a16:creationId xmlns:a16="http://schemas.microsoft.com/office/drawing/2014/main" id="{570AA78A-2C6E-4343-A543-FB6B767F00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5" name="Text Box 6943">
          <a:extLst>
            <a:ext uri="{FF2B5EF4-FFF2-40B4-BE49-F238E27FC236}">
              <a16:creationId xmlns:a16="http://schemas.microsoft.com/office/drawing/2014/main" id="{433FF2DC-3207-4CAC-9C60-CFD2B826F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6" name="Text Box 6943">
          <a:extLst>
            <a:ext uri="{FF2B5EF4-FFF2-40B4-BE49-F238E27FC236}">
              <a16:creationId xmlns:a16="http://schemas.microsoft.com/office/drawing/2014/main" id="{F8575309-F361-4BFB-A467-54FE5BC74E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7" name="Text Box 6943">
          <a:extLst>
            <a:ext uri="{FF2B5EF4-FFF2-40B4-BE49-F238E27FC236}">
              <a16:creationId xmlns:a16="http://schemas.microsoft.com/office/drawing/2014/main" id="{CC838409-9E6C-42A6-83F9-5698B5EF88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8" name="Text Box 6943">
          <a:extLst>
            <a:ext uri="{FF2B5EF4-FFF2-40B4-BE49-F238E27FC236}">
              <a16:creationId xmlns:a16="http://schemas.microsoft.com/office/drawing/2014/main" id="{93816809-625D-4CFA-AEAE-37EBA94F5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89" name="Text Box 6943">
          <a:extLst>
            <a:ext uri="{FF2B5EF4-FFF2-40B4-BE49-F238E27FC236}">
              <a16:creationId xmlns:a16="http://schemas.microsoft.com/office/drawing/2014/main" id="{030DC4E0-C173-41DB-B3F4-B8D48BA0D2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0" name="Text Box 6943">
          <a:extLst>
            <a:ext uri="{FF2B5EF4-FFF2-40B4-BE49-F238E27FC236}">
              <a16:creationId xmlns:a16="http://schemas.microsoft.com/office/drawing/2014/main" id="{AB11D38B-962C-43D7-96A3-8EEBF2E56A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1" name="Text Box 6943">
          <a:extLst>
            <a:ext uri="{FF2B5EF4-FFF2-40B4-BE49-F238E27FC236}">
              <a16:creationId xmlns:a16="http://schemas.microsoft.com/office/drawing/2014/main" id="{84378941-1BAF-4450-BE4F-F2BE2CC26B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2" name="Text Box 6943">
          <a:extLst>
            <a:ext uri="{FF2B5EF4-FFF2-40B4-BE49-F238E27FC236}">
              <a16:creationId xmlns:a16="http://schemas.microsoft.com/office/drawing/2014/main" id="{3317945B-A94F-4004-94C1-C949C3552E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3" name="Text Box 6943">
          <a:extLst>
            <a:ext uri="{FF2B5EF4-FFF2-40B4-BE49-F238E27FC236}">
              <a16:creationId xmlns:a16="http://schemas.microsoft.com/office/drawing/2014/main" id="{100AD159-02C7-4DAD-B899-A0298679CD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4" name="Text Box 6943">
          <a:extLst>
            <a:ext uri="{FF2B5EF4-FFF2-40B4-BE49-F238E27FC236}">
              <a16:creationId xmlns:a16="http://schemas.microsoft.com/office/drawing/2014/main" id="{4AF13DF5-3038-4925-858E-4746DB9F81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5" name="Text Box 6943">
          <a:extLst>
            <a:ext uri="{FF2B5EF4-FFF2-40B4-BE49-F238E27FC236}">
              <a16:creationId xmlns:a16="http://schemas.microsoft.com/office/drawing/2014/main" id="{F4D2CE5C-9445-49F1-A68D-60B25D40B1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6" name="Text Box 6943">
          <a:extLst>
            <a:ext uri="{FF2B5EF4-FFF2-40B4-BE49-F238E27FC236}">
              <a16:creationId xmlns:a16="http://schemas.microsoft.com/office/drawing/2014/main" id="{A9F58B85-DDB6-453E-B408-CEA07E7E08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7" name="Text Box 6943">
          <a:extLst>
            <a:ext uri="{FF2B5EF4-FFF2-40B4-BE49-F238E27FC236}">
              <a16:creationId xmlns:a16="http://schemas.microsoft.com/office/drawing/2014/main" id="{D30E5727-8162-420F-8B27-99D131C3D0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8" name="Text Box 6943">
          <a:extLst>
            <a:ext uri="{FF2B5EF4-FFF2-40B4-BE49-F238E27FC236}">
              <a16:creationId xmlns:a16="http://schemas.microsoft.com/office/drawing/2014/main" id="{612C7E4A-8546-40F2-AA3B-B3920C1A37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399" name="Text Box 6943">
          <a:extLst>
            <a:ext uri="{FF2B5EF4-FFF2-40B4-BE49-F238E27FC236}">
              <a16:creationId xmlns:a16="http://schemas.microsoft.com/office/drawing/2014/main" id="{33CEE265-CBBA-47C3-B3EA-84D2189AF6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0" name="Text Box 6943">
          <a:extLst>
            <a:ext uri="{FF2B5EF4-FFF2-40B4-BE49-F238E27FC236}">
              <a16:creationId xmlns:a16="http://schemas.microsoft.com/office/drawing/2014/main" id="{B9E15FBE-09BD-46D1-B55E-7D26611A36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1" name="Text Box 6943">
          <a:extLst>
            <a:ext uri="{FF2B5EF4-FFF2-40B4-BE49-F238E27FC236}">
              <a16:creationId xmlns:a16="http://schemas.microsoft.com/office/drawing/2014/main" id="{86F2A765-89CA-4AB2-9F01-A459611E7E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2" name="Text Box 6943">
          <a:extLst>
            <a:ext uri="{FF2B5EF4-FFF2-40B4-BE49-F238E27FC236}">
              <a16:creationId xmlns:a16="http://schemas.microsoft.com/office/drawing/2014/main" id="{D29D7E10-BA16-4D18-91DB-11594021B4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3" name="Text Box 6943">
          <a:extLst>
            <a:ext uri="{FF2B5EF4-FFF2-40B4-BE49-F238E27FC236}">
              <a16:creationId xmlns:a16="http://schemas.microsoft.com/office/drawing/2014/main" id="{DCE25326-DC7C-4359-A38A-2517FD9F8A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4" name="Text Box 6943">
          <a:extLst>
            <a:ext uri="{FF2B5EF4-FFF2-40B4-BE49-F238E27FC236}">
              <a16:creationId xmlns:a16="http://schemas.microsoft.com/office/drawing/2014/main" id="{BDA57F1B-B8AC-4DB1-873B-71DC84C06D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5" name="Text Box 6943">
          <a:extLst>
            <a:ext uri="{FF2B5EF4-FFF2-40B4-BE49-F238E27FC236}">
              <a16:creationId xmlns:a16="http://schemas.microsoft.com/office/drawing/2014/main" id="{C79AA0EF-9DC8-4031-919B-1176401112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6" name="Text Box 6943">
          <a:extLst>
            <a:ext uri="{FF2B5EF4-FFF2-40B4-BE49-F238E27FC236}">
              <a16:creationId xmlns:a16="http://schemas.microsoft.com/office/drawing/2014/main" id="{D6DE5BD2-583D-43E2-9310-7D5F00B0E3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7" name="Text Box 6943">
          <a:extLst>
            <a:ext uri="{FF2B5EF4-FFF2-40B4-BE49-F238E27FC236}">
              <a16:creationId xmlns:a16="http://schemas.microsoft.com/office/drawing/2014/main" id="{C21DC105-A6E1-455E-99FE-0C63F70971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8" name="Text Box 6943">
          <a:extLst>
            <a:ext uri="{FF2B5EF4-FFF2-40B4-BE49-F238E27FC236}">
              <a16:creationId xmlns:a16="http://schemas.microsoft.com/office/drawing/2014/main" id="{3940C622-F107-4532-AD31-F99145966C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09" name="Text Box 6943">
          <a:extLst>
            <a:ext uri="{FF2B5EF4-FFF2-40B4-BE49-F238E27FC236}">
              <a16:creationId xmlns:a16="http://schemas.microsoft.com/office/drawing/2014/main" id="{92091176-C277-4823-AF98-842169E84A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0" name="Text Box 6943">
          <a:extLst>
            <a:ext uri="{FF2B5EF4-FFF2-40B4-BE49-F238E27FC236}">
              <a16:creationId xmlns:a16="http://schemas.microsoft.com/office/drawing/2014/main" id="{369BF0AF-E0E5-4F24-B54C-D5174A282F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1" name="Text Box 6943">
          <a:extLst>
            <a:ext uri="{FF2B5EF4-FFF2-40B4-BE49-F238E27FC236}">
              <a16:creationId xmlns:a16="http://schemas.microsoft.com/office/drawing/2014/main" id="{D7141AC3-A60B-4205-95CD-8170D855D7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2" name="Text Box 6943">
          <a:extLst>
            <a:ext uri="{FF2B5EF4-FFF2-40B4-BE49-F238E27FC236}">
              <a16:creationId xmlns:a16="http://schemas.microsoft.com/office/drawing/2014/main" id="{BFC4D76F-A97C-4C1B-A3CF-194B37CC22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3" name="Text Box 6943">
          <a:extLst>
            <a:ext uri="{FF2B5EF4-FFF2-40B4-BE49-F238E27FC236}">
              <a16:creationId xmlns:a16="http://schemas.microsoft.com/office/drawing/2014/main" id="{451A7D48-7A0A-4C93-8499-E3C318AC63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4" name="Text Box 6943">
          <a:extLst>
            <a:ext uri="{FF2B5EF4-FFF2-40B4-BE49-F238E27FC236}">
              <a16:creationId xmlns:a16="http://schemas.microsoft.com/office/drawing/2014/main" id="{75F3BDA8-0965-4225-A300-E5D05694F4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5" name="Text Box 6943">
          <a:extLst>
            <a:ext uri="{FF2B5EF4-FFF2-40B4-BE49-F238E27FC236}">
              <a16:creationId xmlns:a16="http://schemas.microsoft.com/office/drawing/2014/main" id="{D0FA4E9F-51C0-423D-92D5-2AE080D3A1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6" name="Text Box 6943">
          <a:extLst>
            <a:ext uri="{FF2B5EF4-FFF2-40B4-BE49-F238E27FC236}">
              <a16:creationId xmlns:a16="http://schemas.microsoft.com/office/drawing/2014/main" id="{DE4BFDA9-191F-4D8A-94F7-3198EE403D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7" name="Text Box 6943">
          <a:extLst>
            <a:ext uri="{FF2B5EF4-FFF2-40B4-BE49-F238E27FC236}">
              <a16:creationId xmlns:a16="http://schemas.microsoft.com/office/drawing/2014/main" id="{7C7A42D5-AEA1-46BB-8EFD-41BF9E91EA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8" name="Text Box 6943">
          <a:extLst>
            <a:ext uri="{FF2B5EF4-FFF2-40B4-BE49-F238E27FC236}">
              <a16:creationId xmlns:a16="http://schemas.microsoft.com/office/drawing/2014/main" id="{2DC1C85D-D289-4B1D-AE80-DA61008E17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19" name="Text Box 6943">
          <a:extLst>
            <a:ext uri="{FF2B5EF4-FFF2-40B4-BE49-F238E27FC236}">
              <a16:creationId xmlns:a16="http://schemas.microsoft.com/office/drawing/2014/main" id="{AD11C7C8-BC61-4E53-A2AA-67DD4FE461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0" name="Text Box 6943">
          <a:extLst>
            <a:ext uri="{FF2B5EF4-FFF2-40B4-BE49-F238E27FC236}">
              <a16:creationId xmlns:a16="http://schemas.microsoft.com/office/drawing/2014/main" id="{7AB7A186-FA4F-4573-B742-68B5C6CAA0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1" name="Text Box 6943">
          <a:extLst>
            <a:ext uri="{FF2B5EF4-FFF2-40B4-BE49-F238E27FC236}">
              <a16:creationId xmlns:a16="http://schemas.microsoft.com/office/drawing/2014/main" id="{E544CD0E-EAC3-48B1-9981-F9005E10BA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2" name="Text Box 6943">
          <a:extLst>
            <a:ext uri="{FF2B5EF4-FFF2-40B4-BE49-F238E27FC236}">
              <a16:creationId xmlns:a16="http://schemas.microsoft.com/office/drawing/2014/main" id="{AA6DF672-B003-41B2-A2F2-093A1EE98F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3" name="Text Box 6943">
          <a:extLst>
            <a:ext uri="{FF2B5EF4-FFF2-40B4-BE49-F238E27FC236}">
              <a16:creationId xmlns:a16="http://schemas.microsoft.com/office/drawing/2014/main" id="{F2625E57-67D4-4DFB-8093-DE70BD5B3B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4" name="Text Box 6943">
          <a:extLst>
            <a:ext uri="{FF2B5EF4-FFF2-40B4-BE49-F238E27FC236}">
              <a16:creationId xmlns:a16="http://schemas.microsoft.com/office/drawing/2014/main" id="{4D55C12E-50AE-4C1F-860A-73E662343A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5" name="Text Box 6943">
          <a:extLst>
            <a:ext uri="{FF2B5EF4-FFF2-40B4-BE49-F238E27FC236}">
              <a16:creationId xmlns:a16="http://schemas.microsoft.com/office/drawing/2014/main" id="{DB9782D2-5F3E-480D-82F5-9FCBFC754C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6" name="Text Box 6943">
          <a:extLst>
            <a:ext uri="{FF2B5EF4-FFF2-40B4-BE49-F238E27FC236}">
              <a16:creationId xmlns:a16="http://schemas.microsoft.com/office/drawing/2014/main" id="{E2F91B30-0380-47AD-86D6-A83D835DCB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7" name="Text Box 6943">
          <a:extLst>
            <a:ext uri="{FF2B5EF4-FFF2-40B4-BE49-F238E27FC236}">
              <a16:creationId xmlns:a16="http://schemas.microsoft.com/office/drawing/2014/main" id="{B7C022C7-1DE4-4A72-A754-4A30687997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8" name="Text Box 6943">
          <a:extLst>
            <a:ext uri="{FF2B5EF4-FFF2-40B4-BE49-F238E27FC236}">
              <a16:creationId xmlns:a16="http://schemas.microsoft.com/office/drawing/2014/main" id="{1B030C59-719F-4693-A3ED-D947D00D7B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29" name="Text Box 6943">
          <a:extLst>
            <a:ext uri="{FF2B5EF4-FFF2-40B4-BE49-F238E27FC236}">
              <a16:creationId xmlns:a16="http://schemas.microsoft.com/office/drawing/2014/main" id="{7DB04A65-B2F4-4987-8643-16C19646B6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0" name="Text Box 6943">
          <a:extLst>
            <a:ext uri="{FF2B5EF4-FFF2-40B4-BE49-F238E27FC236}">
              <a16:creationId xmlns:a16="http://schemas.microsoft.com/office/drawing/2014/main" id="{06E5650B-4270-48BE-8BE1-A5FB3B8A4B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1" name="Text Box 6943">
          <a:extLst>
            <a:ext uri="{FF2B5EF4-FFF2-40B4-BE49-F238E27FC236}">
              <a16:creationId xmlns:a16="http://schemas.microsoft.com/office/drawing/2014/main" id="{DF429693-C91A-4BF5-8410-E5F6BAB260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2" name="Text Box 6943">
          <a:extLst>
            <a:ext uri="{FF2B5EF4-FFF2-40B4-BE49-F238E27FC236}">
              <a16:creationId xmlns:a16="http://schemas.microsoft.com/office/drawing/2014/main" id="{CAF26E8F-0BC2-422D-A366-6CE75B0A63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3" name="Text Box 6943">
          <a:extLst>
            <a:ext uri="{FF2B5EF4-FFF2-40B4-BE49-F238E27FC236}">
              <a16:creationId xmlns:a16="http://schemas.microsoft.com/office/drawing/2014/main" id="{6582F094-9642-4706-8C19-25FBEBAB4B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4" name="Text Box 6943">
          <a:extLst>
            <a:ext uri="{FF2B5EF4-FFF2-40B4-BE49-F238E27FC236}">
              <a16:creationId xmlns:a16="http://schemas.microsoft.com/office/drawing/2014/main" id="{0B4274D1-80EC-49B1-A717-8308329F89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5" name="Text Box 6943">
          <a:extLst>
            <a:ext uri="{FF2B5EF4-FFF2-40B4-BE49-F238E27FC236}">
              <a16:creationId xmlns:a16="http://schemas.microsoft.com/office/drawing/2014/main" id="{6A54441C-6D11-4B9A-922A-ADF65A20C3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6" name="Text Box 6943">
          <a:extLst>
            <a:ext uri="{FF2B5EF4-FFF2-40B4-BE49-F238E27FC236}">
              <a16:creationId xmlns:a16="http://schemas.microsoft.com/office/drawing/2014/main" id="{9BE1C76E-2AE6-443A-9936-0A95B35DB4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7" name="Text Box 6943">
          <a:extLst>
            <a:ext uri="{FF2B5EF4-FFF2-40B4-BE49-F238E27FC236}">
              <a16:creationId xmlns:a16="http://schemas.microsoft.com/office/drawing/2014/main" id="{17FCC957-4725-41F6-A289-1A99D4BB0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8" name="Text Box 6943">
          <a:extLst>
            <a:ext uri="{FF2B5EF4-FFF2-40B4-BE49-F238E27FC236}">
              <a16:creationId xmlns:a16="http://schemas.microsoft.com/office/drawing/2014/main" id="{284498D8-7968-4FB2-B6BB-EBF73F8A5C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39" name="Text Box 6943">
          <a:extLst>
            <a:ext uri="{FF2B5EF4-FFF2-40B4-BE49-F238E27FC236}">
              <a16:creationId xmlns:a16="http://schemas.microsoft.com/office/drawing/2014/main" id="{800A6296-1930-4426-9CF0-CCA52A6AEB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0" name="Text Box 6943">
          <a:extLst>
            <a:ext uri="{FF2B5EF4-FFF2-40B4-BE49-F238E27FC236}">
              <a16:creationId xmlns:a16="http://schemas.microsoft.com/office/drawing/2014/main" id="{14268478-CAE1-4D13-BA20-405F8E0CED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1" name="Text Box 6943">
          <a:extLst>
            <a:ext uri="{FF2B5EF4-FFF2-40B4-BE49-F238E27FC236}">
              <a16:creationId xmlns:a16="http://schemas.microsoft.com/office/drawing/2014/main" id="{707D18DD-267B-4522-98FF-1EA8AE3041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2" name="Text Box 6943">
          <a:extLst>
            <a:ext uri="{FF2B5EF4-FFF2-40B4-BE49-F238E27FC236}">
              <a16:creationId xmlns:a16="http://schemas.microsoft.com/office/drawing/2014/main" id="{22448649-738A-4AA3-B265-D0C7173BC2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3" name="Text Box 6943">
          <a:extLst>
            <a:ext uri="{FF2B5EF4-FFF2-40B4-BE49-F238E27FC236}">
              <a16:creationId xmlns:a16="http://schemas.microsoft.com/office/drawing/2014/main" id="{46555961-33C4-430F-B9B4-C652FC5E49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4" name="Text Box 6943">
          <a:extLst>
            <a:ext uri="{FF2B5EF4-FFF2-40B4-BE49-F238E27FC236}">
              <a16:creationId xmlns:a16="http://schemas.microsoft.com/office/drawing/2014/main" id="{BDE8A890-F450-4D97-B32D-6B5CB48FAE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5" name="Text Box 6943">
          <a:extLst>
            <a:ext uri="{FF2B5EF4-FFF2-40B4-BE49-F238E27FC236}">
              <a16:creationId xmlns:a16="http://schemas.microsoft.com/office/drawing/2014/main" id="{84C4CFB5-C97C-46ED-AC65-9DA6FF2C24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6" name="Text Box 6943">
          <a:extLst>
            <a:ext uri="{FF2B5EF4-FFF2-40B4-BE49-F238E27FC236}">
              <a16:creationId xmlns:a16="http://schemas.microsoft.com/office/drawing/2014/main" id="{86327118-028D-4387-A563-52DD466C36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7" name="Text Box 6943">
          <a:extLst>
            <a:ext uri="{FF2B5EF4-FFF2-40B4-BE49-F238E27FC236}">
              <a16:creationId xmlns:a16="http://schemas.microsoft.com/office/drawing/2014/main" id="{93172D42-40CA-44EE-BDBB-31D33691D4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8" name="Text Box 6943">
          <a:extLst>
            <a:ext uri="{FF2B5EF4-FFF2-40B4-BE49-F238E27FC236}">
              <a16:creationId xmlns:a16="http://schemas.microsoft.com/office/drawing/2014/main" id="{8FF7E72E-4CB4-4B19-8C85-A1AEABCBDA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49" name="Text Box 6943">
          <a:extLst>
            <a:ext uri="{FF2B5EF4-FFF2-40B4-BE49-F238E27FC236}">
              <a16:creationId xmlns:a16="http://schemas.microsoft.com/office/drawing/2014/main" id="{1A433E0B-935C-4B66-884C-29DCB96948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0" name="Text Box 6943">
          <a:extLst>
            <a:ext uri="{FF2B5EF4-FFF2-40B4-BE49-F238E27FC236}">
              <a16:creationId xmlns:a16="http://schemas.microsoft.com/office/drawing/2014/main" id="{158E08F9-AE6E-4F6A-B67A-B2CC0A46EB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1" name="Text Box 6943">
          <a:extLst>
            <a:ext uri="{FF2B5EF4-FFF2-40B4-BE49-F238E27FC236}">
              <a16:creationId xmlns:a16="http://schemas.microsoft.com/office/drawing/2014/main" id="{740A22FA-A68F-4CBB-A01F-D673EE7FEF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2" name="Text Box 6943">
          <a:extLst>
            <a:ext uri="{FF2B5EF4-FFF2-40B4-BE49-F238E27FC236}">
              <a16:creationId xmlns:a16="http://schemas.microsoft.com/office/drawing/2014/main" id="{98F8B865-86AC-406F-8A09-46256BD410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3" name="Text Box 6943">
          <a:extLst>
            <a:ext uri="{FF2B5EF4-FFF2-40B4-BE49-F238E27FC236}">
              <a16:creationId xmlns:a16="http://schemas.microsoft.com/office/drawing/2014/main" id="{5F42FD4D-7F9C-41F9-8A99-63AD446B90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4" name="Text Box 6943">
          <a:extLst>
            <a:ext uri="{FF2B5EF4-FFF2-40B4-BE49-F238E27FC236}">
              <a16:creationId xmlns:a16="http://schemas.microsoft.com/office/drawing/2014/main" id="{80FB066B-AB82-4C36-B9B5-0FBE19D9C8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5" name="Text Box 6943">
          <a:extLst>
            <a:ext uri="{FF2B5EF4-FFF2-40B4-BE49-F238E27FC236}">
              <a16:creationId xmlns:a16="http://schemas.microsoft.com/office/drawing/2014/main" id="{5F0BCD14-4D56-4837-82F4-5BD995EA11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6" name="Text Box 6943">
          <a:extLst>
            <a:ext uri="{FF2B5EF4-FFF2-40B4-BE49-F238E27FC236}">
              <a16:creationId xmlns:a16="http://schemas.microsoft.com/office/drawing/2014/main" id="{47943B89-3B37-4FB4-B48A-C8764A2607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7" name="Text Box 6943">
          <a:extLst>
            <a:ext uri="{FF2B5EF4-FFF2-40B4-BE49-F238E27FC236}">
              <a16:creationId xmlns:a16="http://schemas.microsoft.com/office/drawing/2014/main" id="{B368B3C0-2796-4994-9D13-DA6E67B281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8" name="Text Box 6943">
          <a:extLst>
            <a:ext uri="{FF2B5EF4-FFF2-40B4-BE49-F238E27FC236}">
              <a16:creationId xmlns:a16="http://schemas.microsoft.com/office/drawing/2014/main" id="{2B78315B-BAF5-404D-82C5-E9E241929B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59" name="Text Box 6943">
          <a:extLst>
            <a:ext uri="{FF2B5EF4-FFF2-40B4-BE49-F238E27FC236}">
              <a16:creationId xmlns:a16="http://schemas.microsoft.com/office/drawing/2014/main" id="{EEB9669B-B6E6-47CD-8185-25D188848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0" name="Text Box 6943">
          <a:extLst>
            <a:ext uri="{FF2B5EF4-FFF2-40B4-BE49-F238E27FC236}">
              <a16:creationId xmlns:a16="http://schemas.microsoft.com/office/drawing/2014/main" id="{06555E4A-358D-4127-8CAD-6AF07E2239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1" name="Text Box 6943">
          <a:extLst>
            <a:ext uri="{FF2B5EF4-FFF2-40B4-BE49-F238E27FC236}">
              <a16:creationId xmlns:a16="http://schemas.microsoft.com/office/drawing/2014/main" id="{F5939ABA-D552-49F0-A7D7-27C19B16EC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2" name="Text Box 6943">
          <a:extLst>
            <a:ext uri="{FF2B5EF4-FFF2-40B4-BE49-F238E27FC236}">
              <a16:creationId xmlns:a16="http://schemas.microsoft.com/office/drawing/2014/main" id="{DC14C8CA-615A-4357-B10C-D67F0F57F0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3" name="Text Box 6943">
          <a:extLst>
            <a:ext uri="{FF2B5EF4-FFF2-40B4-BE49-F238E27FC236}">
              <a16:creationId xmlns:a16="http://schemas.microsoft.com/office/drawing/2014/main" id="{4BF50A9B-247C-4FA1-87C7-FCE599BD69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4" name="Text Box 6943">
          <a:extLst>
            <a:ext uri="{FF2B5EF4-FFF2-40B4-BE49-F238E27FC236}">
              <a16:creationId xmlns:a16="http://schemas.microsoft.com/office/drawing/2014/main" id="{603BE8D4-1A9B-408D-8DA0-FAC8860729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5" name="Text Box 6943">
          <a:extLst>
            <a:ext uri="{FF2B5EF4-FFF2-40B4-BE49-F238E27FC236}">
              <a16:creationId xmlns:a16="http://schemas.microsoft.com/office/drawing/2014/main" id="{3077F6B7-361D-42F7-A125-3E1BCFE07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6" name="Text Box 6943">
          <a:extLst>
            <a:ext uri="{FF2B5EF4-FFF2-40B4-BE49-F238E27FC236}">
              <a16:creationId xmlns:a16="http://schemas.microsoft.com/office/drawing/2014/main" id="{EBB3DB04-1E12-4817-A4A2-2859AAFFD2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7" name="Text Box 6943">
          <a:extLst>
            <a:ext uri="{FF2B5EF4-FFF2-40B4-BE49-F238E27FC236}">
              <a16:creationId xmlns:a16="http://schemas.microsoft.com/office/drawing/2014/main" id="{C8FC1F12-4AD6-4CE6-8FA1-FF2F2FEC91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8" name="Text Box 6943">
          <a:extLst>
            <a:ext uri="{FF2B5EF4-FFF2-40B4-BE49-F238E27FC236}">
              <a16:creationId xmlns:a16="http://schemas.microsoft.com/office/drawing/2014/main" id="{F3389C3D-7AF2-4A73-A353-2EA8C5447C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69" name="Text Box 6943">
          <a:extLst>
            <a:ext uri="{FF2B5EF4-FFF2-40B4-BE49-F238E27FC236}">
              <a16:creationId xmlns:a16="http://schemas.microsoft.com/office/drawing/2014/main" id="{7737E7AB-94EC-41F1-947E-048FBA3243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0" name="Text Box 6943">
          <a:extLst>
            <a:ext uri="{FF2B5EF4-FFF2-40B4-BE49-F238E27FC236}">
              <a16:creationId xmlns:a16="http://schemas.microsoft.com/office/drawing/2014/main" id="{6EB5F482-C86E-4E8C-AA64-4A23EE0909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1" name="Text Box 6943">
          <a:extLst>
            <a:ext uri="{FF2B5EF4-FFF2-40B4-BE49-F238E27FC236}">
              <a16:creationId xmlns:a16="http://schemas.microsoft.com/office/drawing/2014/main" id="{E514D833-1037-4FC0-B16B-148099A2D8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2" name="Text Box 6943">
          <a:extLst>
            <a:ext uri="{FF2B5EF4-FFF2-40B4-BE49-F238E27FC236}">
              <a16:creationId xmlns:a16="http://schemas.microsoft.com/office/drawing/2014/main" id="{6E38054E-3BE5-4505-87E0-1031BE1755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3" name="Text Box 6943">
          <a:extLst>
            <a:ext uri="{FF2B5EF4-FFF2-40B4-BE49-F238E27FC236}">
              <a16:creationId xmlns:a16="http://schemas.microsoft.com/office/drawing/2014/main" id="{76CBBDCC-7A3B-4F64-8E8E-64A35B690E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4" name="Text Box 6943">
          <a:extLst>
            <a:ext uri="{FF2B5EF4-FFF2-40B4-BE49-F238E27FC236}">
              <a16:creationId xmlns:a16="http://schemas.microsoft.com/office/drawing/2014/main" id="{0110EEF3-B3BD-4F8A-8156-ED85BB7476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5" name="Text Box 6943">
          <a:extLst>
            <a:ext uri="{FF2B5EF4-FFF2-40B4-BE49-F238E27FC236}">
              <a16:creationId xmlns:a16="http://schemas.microsoft.com/office/drawing/2014/main" id="{08E38AEE-A1FC-4A4D-918E-7998218FB0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6" name="Text Box 6943">
          <a:extLst>
            <a:ext uri="{FF2B5EF4-FFF2-40B4-BE49-F238E27FC236}">
              <a16:creationId xmlns:a16="http://schemas.microsoft.com/office/drawing/2014/main" id="{CC85F23E-1EF7-4DBD-B207-555766218F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7" name="Text Box 6943">
          <a:extLst>
            <a:ext uri="{FF2B5EF4-FFF2-40B4-BE49-F238E27FC236}">
              <a16:creationId xmlns:a16="http://schemas.microsoft.com/office/drawing/2014/main" id="{A5BCB475-54F6-490C-A9EE-F41F082BAC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8" name="Text Box 6943">
          <a:extLst>
            <a:ext uri="{FF2B5EF4-FFF2-40B4-BE49-F238E27FC236}">
              <a16:creationId xmlns:a16="http://schemas.microsoft.com/office/drawing/2014/main" id="{1B8CB010-3D82-484B-9E8E-6882039787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79" name="Text Box 6943">
          <a:extLst>
            <a:ext uri="{FF2B5EF4-FFF2-40B4-BE49-F238E27FC236}">
              <a16:creationId xmlns:a16="http://schemas.microsoft.com/office/drawing/2014/main" id="{6AEF0CD2-F66E-4FD4-9850-5A8B120D12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0" name="Text Box 6943">
          <a:extLst>
            <a:ext uri="{FF2B5EF4-FFF2-40B4-BE49-F238E27FC236}">
              <a16:creationId xmlns:a16="http://schemas.microsoft.com/office/drawing/2014/main" id="{D9F5DE0E-4101-4639-A2B1-40588A3C03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1" name="Text Box 6943">
          <a:extLst>
            <a:ext uri="{FF2B5EF4-FFF2-40B4-BE49-F238E27FC236}">
              <a16:creationId xmlns:a16="http://schemas.microsoft.com/office/drawing/2014/main" id="{84FC66C7-D3F2-4F9F-B6BC-BAA4DDAC7C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2" name="Text Box 6943">
          <a:extLst>
            <a:ext uri="{FF2B5EF4-FFF2-40B4-BE49-F238E27FC236}">
              <a16:creationId xmlns:a16="http://schemas.microsoft.com/office/drawing/2014/main" id="{E50D654B-52DE-4F9D-9947-CE5A2F54FC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3" name="Text Box 6943">
          <a:extLst>
            <a:ext uri="{FF2B5EF4-FFF2-40B4-BE49-F238E27FC236}">
              <a16:creationId xmlns:a16="http://schemas.microsoft.com/office/drawing/2014/main" id="{E5577058-8888-4785-AF03-0B31BDB932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4" name="Text Box 6943">
          <a:extLst>
            <a:ext uri="{FF2B5EF4-FFF2-40B4-BE49-F238E27FC236}">
              <a16:creationId xmlns:a16="http://schemas.microsoft.com/office/drawing/2014/main" id="{C019B172-D630-491B-804D-DCB611E36A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5" name="Text Box 6943">
          <a:extLst>
            <a:ext uri="{FF2B5EF4-FFF2-40B4-BE49-F238E27FC236}">
              <a16:creationId xmlns:a16="http://schemas.microsoft.com/office/drawing/2014/main" id="{2201349A-252D-41D7-8B6D-052429E739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6" name="Text Box 6943">
          <a:extLst>
            <a:ext uri="{FF2B5EF4-FFF2-40B4-BE49-F238E27FC236}">
              <a16:creationId xmlns:a16="http://schemas.microsoft.com/office/drawing/2014/main" id="{3B5815B0-BA25-40D1-9D6C-F0473F16E9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7" name="Text Box 6943">
          <a:extLst>
            <a:ext uri="{FF2B5EF4-FFF2-40B4-BE49-F238E27FC236}">
              <a16:creationId xmlns:a16="http://schemas.microsoft.com/office/drawing/2014/main" id="{1BFB0684-0ACF-4EEC-8AAE-BA973D66D9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8" name="Text Box 6943">
          <a:extLst>
            <a:ext uri="{FF2B5EF4-FFF2-40B4-BE49-F238E27FC236}">
              <a16:creationId xmlns:a16="http://schemas.microsoft.com/office/drawing/2014/main" id="{F6F4B407-68D7-4BD5-8C77-398A9655A7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89" name="Text Box 6943">
          <a:extLst>
            <a:ext uri="{FF2B5EF4-FFF2-40B4-BE49-F238E27FC236}">
              <a16:creationId xmlns:a16="http://schemas.microsoft.com/office/drawing/2014/main" id="{A0BAD10F-29DB-47FC-B611-C2F5E5C774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0" name="Text Box 6943">
          <a:extLst>
            <a:ext uri="{FF2B5EF4-FFF2-40B4-BE49-F238E27FC236}">
              <a16:creationId xmlns:a16="http://schemas.microsoft.com/office/drawing/2014/main" id="{563CEE5C-B1E7-4F91-8123-AE17D57904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1" name="Text Box 6943">
          <a:extLst>
            <a:ext uri="{FF2B5EF4-FFF2-40B4-BE49-F238E27FC236}">
              <a16:creationId xmlns:a16="http://schemas.microsoft.com/office/drawing/2014/main" id="{2CE81FAB-0A33-4747-B52C-69531C59E2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2" name="Text Box 6943">
          <a:extLst>
            <a:ext uri="{FF2B5EF4-FFF2-40B4-BE49-F238E27FC236}">
              <a16:creationId xmlns:a16="http://schemas.microsoft.com/office/drawing/2014/main" id="{3A6ADA7D-E773-45EF-A427-27B8A9DCD3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3" name="Text Box 6943">
          <a:extLst>
            <a:ext uri="{FF2B5EF4-FFF2-40B4-BE49-F238E27FC236}">
              <a16:creationId xmlns:a16="http://schemas.microsoft.com/office/drawing/2014/main" id="{C3688531-9FA9-47EC-BCC1-719B5E8E77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4" name="Text Box 6943">
          <a:extLst>
            <a:ext uri="{FF2B5EF4-FFF2-40B4-BE49-F238E27FC236}">
              <a16:creationId xmlns:a16="http://schemas.microsoft.com/office/drawing/2014/main" id="{13A3CDD9-1A81-4150-9AAF-0EC0F80C88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5" name="Text Box 6943">
          <a:extLst>
            <a:ext uri="{FF2B5EF4-FFF2-40B4-BE49-F238E27FC236}">
              <a16:creationId xmlns:a16="http://schemas.microsoft.com/office/drawing/2014/main" id="{8AFD28E1-955E-4775-8EAE-DEBDF24BD8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6" name="Text Box 6943">
          <a:extLst>
            <a:ext uri="{FF2B5EF4-FFF2-40B4-BE49-F238E27FC236}">
              <a16:creationId xmlns:a16="http://schemas.microsoft.com/office/drawing/2014/main" id="{7D338140-C91E-40FD-8533-63729AD173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7" name="Text Box 6943">
          <a:extLst>
            <a:ext uri="{FF2B5EF4-FFF2-40B4-BE49-F238E27FC236}">
              <a16:creationId xmlns:a16="http://schemas.microsoft.com/office/drawing/2014/main" id="{3966BCD3-68D3-46A0-B95C-F1DFEE72A0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8" name="Text Box 6943">
          <a:extLst>
            <a:ext uri="{FF2B5EF4-FFF2-40B4-BE49-F238E27FC236}">
              <a16:creationId xmlns:a16="http://schemas.microsoft.com/office/drawing/2014/main" id="{7BD6683F-4FEB-41C0-B909-53A5BF86F4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499" name="Text Box 6943">
          <a:extLst>
            <a:ext uri="{FF2B5EF4-FFF2-40B4-BE49-F238E27FC236}">
              <a16:creationId xmlns:a16="http://schemas.microsoft.com/office/drawing/2014/main" id="{3E06D69C-D6B0-4FE1-8884-BE2A29376C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0" name="Text Box 6943">
          <a:extLst>
            <a:ext uri="{FF2B5EF4-FFF2-40B4-BE49-F238E27FC236}">
              <a16:creationId xmlns:a16="http://schemas.microsoft.com/office/drawing/2014/main" id="{17B529C2-595A-4712-BC4C-FB8FD784A2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1" name="Text Box 6943">
          <a:extLst>
            <a:ext uri="{FF2B5EF4-FFF2-40B4-BE49-F238E27FC236}">
              <a16:creationId xmlns:a16="http://schemas.microsoft.com/office/drawing/2014/main" id="{AE73AC65-C987-4973-AF3C-203182B734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2" name="Text Box 6943">
          <a:extLst>
            <a:ext uri="{FF2B5EF4-FFF2-40B4-BE49-F238E27FC236}">
              <a16:creationId xmlns:a16="http://schemas.microsoft.com/office/drawing/2014/main" id="{6F757F0B-F250-467C-AB37-3203BC8E4D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3" name="Text Box 6943">
          <a:extLst>
            <a:ext uri="{FF2B5EF4-FFF2-40B4-BE49-F238E27FC236}">
              <a16:creationId xmlns:a16="http://schemas.microsoft.com/office/drawing/2014/main" id="{5B20FEAD-930E-4EE8-BFBF-9518E9D277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4" name="Text Box 6943">
          <a:extLst>
            <a:ext uri="{FF2B5EF4-FFF2-40B4-BE49-F238E27FC236}">
              <a16:creationId xmlns:a16="http://schemas.microsoft.com/office/drawing/2014/main" id="{0D97F5C0-31F2-4768-AD4B-3C1A524243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5" name="Text Box 6943">
          <a:extLst>
            <a:ext uri="{FF2B5EF4-FFF2-40B4-BE49-F238E27FC236}">
              <a16:creationId xmlns:a16="http://schemas.microsoft.com/office/drawing/2014/main" id="{5AB9CDAE-AA4D-473C-8DC9-F42F1FEF79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6" name="Text Box 6943">
          <a:extLst>
            <a:ext uri="{FF2B5EF4-FFF2-40B4-BE49-F238E27FC236}">
              <a16:creationId xmlns:a16="http://schemas.microsoft.com/office/drawing/2014/main" id="{C425386A-72AE-483F-BB11-5DEB369548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7" name="Text Box 6943">
          <a:extLst>
            <a:ext uri="{FF2B5EF4-FFF2-40B4-BE49-F238E27FC236}">
              <a16:creationId xmlns:a16="http://schemas.microsoft.com/office/drawing/2014/main" id="{D1C4F865-7F38-4F06-95B1-BFA57C7600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8" name="Text Box 6943">
          <a:extLst>
            <a:ext uri="{FF2B5EF4-FFF2-40B4-BE49-F238E27FC236}">
              <a16:creationId xmlns:a16="http://schemas.microsoft.com/office/drawing/2014/main" id="{72852499-2BF0-4B07-A99D-6ECC55D320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09" name="Text Box 6943">
          <a:extLst>
            <a:ext uri="{FF2B5EF4-FFF2-40B4-BE49-F238E27FC236}">
              <a16:creationId xmlns:a16="http://schemas.microsoft.com/office/drawing/2014/main" id="{A5FFAC07-D4BD-4766-9FA6-3A0BCFA3BC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0" name="Text Box 6943">
          <a:extLst>
            <a:ext uri="{FF2B5EF4-FFF2-40B4-BE49-F238E27FC236}">
              <a16:creationId xmlns:a16="http://schemas.microsoft.com/office/drawing/2014/main" id="{B0BDFEDE-8D3A-4AF4-A015-ED84C0506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1" name="Text Box 6943">
          <a:extLst>
            <a:ext uri="{FF2B5EF4-FFF2-40B4-BE49-F238E27FC236}">
              <a16:creationId xmlns:a16="http://schemas.microsoft.com/office/drawing/2014/main" id="{088D1976-552F-4090-B51C-2A7BA8F48D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2" name="Text Box 6943">
          <a:extLst>
            <a:ext uri="{FF2B5EF4-FFF2-40B4-BE49-F238E27FC236}">
              <a16:creationId xmlns:a16="http://schemas.microsoft.com/office/drawing/2014/main" id="{F50064CA-A8EF-49F5-8A2F-1CFFAD4ED5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3" name="Text Box 6943">
          <a:extLst>
            <a:ext uri="{FF2B5EF4-FFF2-40B4-BE49-F238E27FC236}">
              <a16:creationId xmlns:a16="http://schemas.microsoft.com/office/drawing/2014/main" id="{8A42F1F2-1C62-45E6-B27D-940D9F9EA6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4" name="Text Box 6943">
          <a:extLst>
            <a:ext uri="{FF2B5EF4-FFF2-40B4-BE49-F238E27FC236}">
              <a16:creationId xmlns:a16="http://schemas.microsoft.com/office/drawing/2014/main" id="{C74B3367-C88C-4F75-9805-0ACE93F9B7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5" name="Text Box 6943">
          <a:extLst>
            <a:ext uri="{FF2B5EF4-FFF2-40B4-BE49-F238E27FC236}">
              <a16:creationId xmlns:a16="http://schemas.microsoft.com/office/drawing/2014/main" id="{042D26D8-CC1E-4F0E-A142-FF752F3A0C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6" name="Text Box 6943">
          <a:extLst>
            <a:ext uri="{FF2B5EF4-FFF2-40B4-BE49-F238E27FC236}">
              <a16:creationId xmlns:a16="http://schemas.microsoft.com/office/drawing/2014/main" id="{33349A0A-FD3C-40ED-B75E-389AAF606D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7" name="Text Box 6943">
          <a:extLst>
            <a:ext uri="{FF2B5EF4-FFF2-40B4-BE49-F238E27FC236}">
              <a16:creationId xmlns:a16="http://schemas.microsoft.com/office/drawing/2014/main" id="{9445185D-7D35-4B43-8E0A-C0A647913C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8" name="Text Box 6943">
          <a:extLst>
            <a:ext uri="{FF2B5EF4-FFF2-40B4-BE49-F238E27FC236}">
              <a16:creationId xmlns:a16="http://schemas.microsoft.com/office/drawing/2014/main" id="{0CDBCF44-E880-4F63-AF0A-3DDDA9F7A7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19" name="Text Box 6943">
          <a:extLst>
            <a:ext uri="{FF2B5EF4-FFF2-40B4-BE49-F238E27FC236}">
              <a16:creationId xmlns:a16="http://schemas.microsoft.com/office/drawing/2014/main" id="{91C4E5E1-FD1A-4539-84F9-E9585D37AD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0" name="Text Box 6943">
          <a:extLst>
            <a:ext uri="{FF2B5EF4-FFF2-40B4-BE49-F238E27FC236}">
              <a16:creationId xmlns:a16="http://schemas.microsoft.com/office/drawing/2014/main" id="{0B702243-4DD5-4570-8CA0-AC22BD6171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1" name="Text Box 6943">
          <a:extLst>
            <a:ext uri="{FF2B5EF4-FFF2-40B4-BE49-F238E27FC236}">
              <a16:creationId xmlns:a16="http://schemas.microsoft.com/office/drawing/2014/main" id="{54ABF03A-1C8D-40CD-B661-EF9A9A5F5A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2" name="Text Box 6943">
          <a:extLst>
            <a:ext uri="{FF2B5EF4-FFF2-40B4-BE49-F238E27FC236}">
              <a16:creationId xmlns:a16="http://schemas.microsoft.com/office/drawing/2014/main" id="{3E09DAC7-4BF6-495E-8FD2-BE70E10251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3" name="Text Box 6943">
          <a:extLst>
            <a:ext uri="{FF2B5EF4-FFF2-40B4-BE49-F238E27FC236}">
              <a16:creationId xmlns:a16="http://schemas.microsoft.com/office/drawing/2014/main" id="{3CF25C05-3C36-41D2-9F21-D42B297B2B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4" name="Text Box 6943">
          <a:extLst>
            <a:ext uri="{FF2B5EF4-FFF2-40B4-BE49-F238E27FC236}">
              <a16:creationId xmlns:a16="http://schemas.microsoft.com/office/drawing/2014/main" id="{F13B6D9D-E722-4BFD-A248-5E9D0F5A3C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5" name="Text Box 6943">
          <a:extLst>
            <a:ext uri="{FF2B5EF4-FFF2-40B4-BE49-F238E27FC236}">
              <a16:creationId xmlns:a16="http://schemas.microsoft.com/office/drawing/2014/main" id="{CA80A9F7-99DF-4E40-89CA-4BB1974D04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6" name="Text Box 6943">
          <a:extLst>
            <a:ext uri="{FF2B5EF4-FFF2-40B4-BE49-F238E27FC236}">
              <a16:creationId xmlns:a16="http://schemas.microsoft.com/office/drawing/2014/main" id="{EAE5566D-BF53-4C0B-B86E-B7C40B3D18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7" name="Text Box 6943">
          <a:extLst>
            <a:ext uri="{FF2B5EF4-FFF2-40B4-BE49-F238E27FC236}">
              <a16:creationId xmlns:a16="http://schemas.microsoft.com/office/drawing/2014/main" id="{A08CC828-9DF8-4C2F-9901-641417428B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8" name="Text Box 6943">
          <a:extLst>
            <a:ext uri="{FF2B5EF4-FFF2-40B4-BE49-F238E27FC236}">
              <a16:creationId xmlns:a16="http://schemas.microsoft.com/office/drawing/2014/main" id="{1D81E198-3493-4900-BA9A-014B8B9489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29" name="Text Box 6943">
          <a:extLst>
            <a:ext uri="{FF2B5EF4-FFF2-40B4-BE49-F238E27FC236}">
              <a16:creationId xmlns:a16="http://schemas.microsoft.com/office/drawing/2014/main" id="{A6F51462-FD49-42F9-8294-B783DC917B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0" name="Text Box 6943">
          <a:extLst>
            <a:ext uri="{FF2B5EF4-FFF2-40B4-BE49-F238E27FC236}">
              <a16:creationId xmlns:a16="http://schemas.microsoft.com/office/drawing/2014/main" id="{8387C33D-B358-4AE0-BC2C-1A9E31FD58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1" name="Text Box 6943">
          <a:extLst>
            <a:ext uri="{FF2B5EF4-FFF2-40B4-BE49-F238E27FC236}">
              <a16:creationId xmlns:a16="http://schemas.microsoft.com/office/drawing/2014/main" id="{3E7DC764-49D6-4C5F-963A-35025FF115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2" name="Text Box 6943">
          <a:extLst>
            <a:ext uri="{FF2B5EF4-FFF2-40B4-BE49-F238E27FC236}">
              <a16:creationId xmlns:a16="http://schemas.microsoft.com/office/drawing/2014/main" id="{BA3D9C84-E95F-4F9D-90F2-944E314F68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3" name="Text Box 6943">
          <a:extLst>
            <a:ext uri="{FF2B5EF4-FFF2-40B4-BE49-F238E27FC236}">
              <a16:creationId xmlns:a16="http://schemas.microsoft.com/office/drawing/2014/main" id="{F8FBE079-951A-41BA-81BD-164025B8DF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4" name="Text Box 6943">
          <a:extLst>
            <a:ext uri="{FF2B5EF4-FFF2-40B4-BE49-F238E27FC236}">
              <a16:creationId xmlns:a16="http://schemas.microsoft.com/office/drawing/2014/main" id="{26144072-7755-4537-AC27-DA7E67B707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5" name="Text Box 6943">
          <a:extLst>
            <a:ext uri="{FF2B5EF4-FFF2-40B4-BE49-F238E27FC236}">
              <a16:creationId xmlns:a16="http://schemas.microsoft.com/office/drawing/2014/main" id="{31581BC1-F81C-4890-9714-F39B6D0049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6" name="Text Box 6943">
          <a:extLst>
            <a:ext uri="{FF2B5EF4-FFF2-40B4-BE49-F238E27FC236}">
              <a16:creationId xmlns:a16="http://schemas.microsoft.com/office/drawing/2014/main" id="{2997B912-51D6-480D-B3E4-F033A8AD6E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7" name="Text Box 6943">
          <a:extLst>
            <a:ext uri="{FF2B5EF4-FFF2-40B4-BE49-F238E27FC236}">
              <a16:creationId xmlns:a16="http://schemas.microsoft.com/office/drawing/2014/main" id="{6AD8157D-6F08-4DCA-87D2-DF5FC2EA44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8" name="Text Box 6943">
          <a:extLst>
            <a:ext uri="{FF2B5EF4-FFF2-40B4-BE49-F238E27FC236}">
              <a16:creationId xmlns:a16="http://schemas.microsoft.com/office/drawing/2014/main" id="{FD5808DE-812A-4EB0-9467-0345D0EB44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39" name="Text Box 6943">
          <a:extLst>
            <a:ext uri="{FF2B5EF4-FFF2-40B4-BE49-F238E27FC236}">
              <a16:creationId xmlns:a16="http://schemas.microsoft.com/office/drawing/2014/main" id="{41036EAB-5F5F-4C27-881B-24784FB953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0" name="Text Box 6943">
          <a:extLst>
            <a:ext uri="{FF2B5EF4-FFF2-40B4-BE49-F238E27FC236}">
              <a16:creationId xmlns:a16="http://schemas.microsoft.com/office/drawing/2014/main" id="{726270A4-6045-4757-8735-F809A867D1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1" name="Text Box 6943">
          <a:extLst>
            <a:ext uri="{FF2B5EF4-FFF2-40B4-BE49-F238E27FC236}">
              <a16:creationId xmlns:a16="http://schemas.microsoft.com/office/drawing/2014/main" id="{AA83085D-1101-4B1B-BDD6-E0479671BF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2" name="Text Box 6943">
          <a:extLst>
            <a:ext uri="{FF2B5EF4-FFF2-40B4-BE49-F238E27FC236}">
              <a16:creationId xmlns:a16="http://schemas.microsoft.com/office/drawing/2014/main" id="{723D6406-36E3-4425-B762-8264B5F4B0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3" name="Text Box 6943">
          <a:extLst>
            <a:ext uri="{FF2B5EF4-FFF2-40B4-BE49-F238E27FC236}">
              <a16:creationId xmlns:a16="http://schemas.microsoft.com/office/drawing/2014/main" id="{66A54761-516D-4812-A864-9020836A54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4" name="Text Box 6943">
          <a:extLst>
            <a:ext uri="{FF2B5EF4-FFF2-40B4-BE49-F238E27FC236}">
              <a16:creationId xmlns:a16="http://schemas.microsoft.com/office/drawing/2014/main" id="{DF6AF05D-94EB-4D66-B8E6-5E45554191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5" name="Text Box 6943">
          <a:extLst>
            <a:ext uri="{FF2B5EF4-FFF2-40B4-BE49-F238E27FC236}">
              <a16:creationId xmlns:a16="http://schemas.microsoft.com/office/drawing/2014/main" id="{37A7EFFD-EA5D-4EE5-A0D3-A77ADA62B2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6" name="Text Box 6943">
          <a:extLst>
            <a:ext uri="{FF2B5EF4-FFF2-40B4-BE49-F238E27FC236}">
              <a16:creationId xmlns:a16="http://schemas.microsoft.com/office/drawing/2014/main" id="{B9AF02A2-7AAB-4720-9090-FC203DA593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7" name="Text Box 6943">
          <a:extLst>
            <a:ext uri="{FF2B5EF4-FFF2-40B4-BE49-F238E27FC236}">
              <a16:creationId xmlns:a16="http://schemas.microsoft.com/office/drawing/2014/main" id="{F9754F3F-DA3A-44C7-BFCA-EFDB5DC0E9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8" name="Text Box 6943">
          <a:extLst>
            <a:ext uri="{FF2B5EF4-FFF2-40B4-BE49-F238E27FC236}">
              <a16:creationId xmlns:a16="http://schemas.microsoft.com/office/drawing/2014/main" id="{6428BA3C-B5BE-4E26-9EA7-162D76E60C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49" name="Text Box 6943">
          <a:extLst>
            <a:ext uri="{FF2B5EF4-FFF2-40B4-BE49-F238E27FC236}">
              <a16:creationId xmlns:a16="http://schemas.microsoft.com/office/drawing/2014/main" id="{C57BB98A-6E2D-4E56-931B-C7C7AE44F6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0" name="Text Box 6943">
          <a:extLst>
            <a:ext uri="{FF2B5EF4-FFF2-40B4-BE49-F238E27FC236}">
              <a16:creationId xmlns:a16="http://schemas.microsoft.com/office/drawing/2014/main" id="{2F81628D-13F9-489E-9124-240710A659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1" name="Text Box 6943">
          <a:extLst>
            <a:ext uri="{FF2B5EF4-FFF2-40B4-BE49-F238E27FC236}">
              <a16:creationId xmlns:a16="http://schemas.microsoft.com/office/drawing/2014/main" id="{F4640CA2-AE17-4D0E-8111-40AC098C6C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2" name="Text Box 6943">
          <a:extLst>
            <a:ext uri="{FF2B5EF4-FFF2-40B4-BE49-F238E27FC236}">
              <a16:creationId xmlns:a16="http://schemas.microsoft.com/office/drawing/2014/main" id="{AD4D2F7B-8DC2-4F1C-AF92-C97BC5162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3" name="Text Box 6943">
          <a:extLst>
            <a:ext uri="{FF2B5EF4-FFF2-40B4-BE49-F238E27FC236}">
              <a16:creationId xmlns:a16="http://schemas.microsoft.com/office/drawing/2014/main" id="{FB8E4B55-6D00-4C68-9A31-BCB80C6100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4" name="Text Box 6943">
          <a:extLst>
            <a:ext uri="{FF2B5EF4-FFF2-40B4-BE49-F238E27FC236}">
              <a16:creationId xmlns:a16="http://schemas.microsoft.com/office/drawing/2014/main" id="{C873BDAD-A97A-44B1-AF59-2FFA1EA7E7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5" name="Text Box 6943">
          <a:extLst>
            <a:ext uri="{FF2B5EF4-FFF2-40B4-BE49-F238E27FC236}">
              <a16:creationId xmlns:a16="http://schemas.microsoft.com/office/drawing/2014/main" id="{C3A80A8D-090E-4D9F-89DB-102A0E7A4D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6" name="Text Box 6943">
          <a:extLst>
            <a:ext uri="{FF2B5EF4-FFF2-40B4-BE49-F238E27FC236}">
              <a16:creationId xmlns:a16="http://schemas.microsoft.com/office/drawing/2014/main" id="{5749B6F2-3586-454F-A780-BB16F159A7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7" name="Text Box 6943">
          <a:extLst>
            <a:ext uri="{FF2B5EF4-FFF2-40B4-BE49-F238E27FC236}">
              <a16:creationId xmlns:a16="http://schemas.microsoft.com/office/drawing/2014/main" id="{F2C2E612-FCFB-47E2-85E1-58013AD2B5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8" name="Text Box 6943">
          <a:extLst>
            <a:ext uri="{FF2B5EF4-FFF2-40B4-BE49-F238E27FC236}">
              <a16:creationId xmlns:a16="http://schemas.microsoft.com/office/drawing/2014/main" id="{689CC4B4-893B-4286-8219-1C7D844575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59" name="Text Box 6943">
          <a:extLst>
            <a:ext uri="{FF2B5EF4-FFF2-40B4-BE49-F238E27FC236}">
              <a16:creationId xmlns:a16="http://schemas.microsoft.com/office/drawing/2014/main" id="{1E74BEC4-B605-42DA-8699-BFC8636DF9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0" name="Text Box 6943">
          <a:extLst>
            <a:ext uri="{FF2B5EF4-FFF2-40B4-BE49-F238E27FC236}">
              <a16:creationId xmlns:a16="http://schemas.microsoft.com/office/drawing/2014/main" id="{59DAD13A-8F61-4190-A91B-7E1C74C35B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1" name="Text Box 6943">
          <a:extLst>
            <a:ext uri="{FF2B5EF4-FFF2-40B4-BE49-F238E27FC236}">
              <a16:creationId xmlns:a16="http://schemas.microsoft.com/office/drawing/2014/main" id="{1EAF5C7B-518A-4568-9339-095186F720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2" name="Text Box 6943">
          <a:extLst>
            <a:ext uri="{FF2B5EF4-FFF2-40B4-BE49-F238E27FC236}">
              <a16:creationId xmlns:a16="http://schemas.microsoft.com/office/drawing/2014/main" id="{021350A0-3D45-47B7-AD05-28F2132D4C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3" name="Text Box 6943">
          <a:extLst>
            <a:ext uri="{FF2B5EF4-FFF2-40B4-BE49-F238E27FC236}">
              <a16:creationId xmlns:a16="http://schemas.microsoft.com/office/drawing/2014/main" id="{636C667D-F485-49FB-9CF6-6D517A96FB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4" name="Text Box 6943">
          <a:extLst>
            <a:ext uri="{FF2B5EF4-FFF2-40B4-BE49-F238E27FC236}">
              <a16:creationId xmlns:a16="http://schemas.microsoft.com/office/drawing/2014/main" id="{84F4A716-EAB4-4714-9039-BBBED9ABAA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5" name="Text Box 6943">
          <a:extLst>
            <a:ext uri="{FF2B5EF4-FFF2-40B4-BE49-F238E27FC236}">
              <a16:creationId xmlns:a16="http://schemas.microsoft.com/office/drawing/2014/main" id="{1F7C17BE-370E-4BA7-A1A3-FADDF93A82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6" name="Text Box 6943">
          <a:extLst>
            <a:ext uri="{FF2B5EF4-FFF2-40B4-BE49-F238E27FC236}">
              <a16:creationId xmlns:a16="http://schemas.microsoft.com/office/drawing/2014/main" id="{E7BF09A3-1DB5-42D9-9A03-A2067B9ACA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7" name="Text Box 6943">
          <a:extLst>
            <a:ext uri="{FF2B5EF4-FFF2-40B4-BE49-F238E27FC236}">
              <a16:creationId xmlns:a16="http://schemas.microsoft.com/office/drawing/2014/main" id="{F68C840C-0D9B-4FCD-8429-508A6C879C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8" name="Text Box 6943">
          <a:extLst>
            <a:ext uri="{FF2B5EF4-FFF2-40B4-BE49-F238E27FC236}">
              <a16:creationId xmlns:a16="http://schemas.microsoft.com/office/drawing/2014/main" id="{156B223D-E44D-4786-B400-9534B5871B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69" name="Text Box 6943">
          <a:extLst>
            <a:ext uri="{FF2B5EF4-FFF2-40B4-BE49-F238E27FC236}">
              <a16:creationId xmlns:a16="http://schemas.microsoft.com/office/drawing/2014/main" id="{D3BF8BF1-AEA9-4487-AA8E-1F9C6F4088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0" name="Text Box 6943">
          <a:extLst>
            <a:ext uri="{FF2B5EF4-FFF2-40B4-BE49-F238E27FC236}">
              <a16:creationId xmlns:a16="http://schemas.microsoft.com/office/drawing/2014/main" id="{92D4AFD2-4600-4EAA-8C07-BD08A6EB7E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1" name="Text Box 6943">
          <a:extLst>
            <a:ext uri="{FF2B5EF4-FFF2-40B4-BE49-F238E27FC236}">
              <a16:creationId xmlns:a16="http://schemas.microsoft.com/office/drawing/2014/main" id="{AD73EBE4-9D17-46BD-968A-543891C8F5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2" name="Text Box 6943">
          <a:extLst>
            <a:ext uri="{FF2B5EF4-FFF2-40B4-BE49-F238E27FC236}">
              <a16:creationId xmlns:a16="http://schemas.microsoft.com/office/drawing/2014/main" id="{314119FC-2089-42FC-B413-7C884A051C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3" name="Text Box 6943">
          <a:extLst>
            <a:ext uri="{FF2B5EF4-FFF2-40B4-BE49-F238E27FC236}">
              <a16:creationId xmlns:a16="http://schemas.microsoft.com/office/drawing/2014/main" id="{5B0DB111-10D0-4621-996A-E096AF04F2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4" name="Text Box 6943">
          <a:extLst>
            <a:ext uri="{FF2B5EF4-FFF2-40B4-BE49-F238E27FC236}">
              <a16:creationId xmlns:a16="http://schemas.microsoft.com/office/drawing/2014/main" id="{B32DD280-3659-49A2-AC5C-317F4B6EBB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5" name="Text Box 6943">
          <a:extLst>
            <a:ext uri="{FF2B5EF4-FFF2-40B4-BE49-F238E27FC236}">
              <a16:creationId xmlns:a16="http://schemas.microsoft.com/office/drawing/2014/main" id="{522ED122-1F64-46AC-945B-4488714DA7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6" name="Text Box 6943">
          <a:extLst>
            <a:ext uri="{FF2B5EF4-FFF2-40B4-BE49-F238E27FC236}">
              <a16:creationId xmlns:a16="http://schemas.microsoft.com/office/drawing/2014/main" id="{10F184E2-FE68-471B-988E-45A223E2AC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7" name="Text Box 6943">
          <a:extLst>
            <a:ext uri="{FF2B5EF4-FFF2-40B4-BE49-F238E27FC236}">
              <a16:creationId xmlns:a16="http://schemas.microsoft.com/office/drawing/2014/main" id="{AA1C28E2-E1AB-4787-8490-C05EA2C78B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8" name="Text Box 6943">
          <a:extLst>
            <a:ext uri="{FF2B5EF4-FFF2-40B4-BE49-F238E27FC236}">
              <a16:creationId xmlns:a16="http://schemas.microsoft.com/office/drawing/2014/main" id="{EA7E3C47-EB21-45AE-9B0B-0D59E354F5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79" name="Text Box 6943">
          <a:extLst>
            <a:ext uri="{FF2B5EF4-FFF2-40B4-BE49-F238E27FC236}">
              <a16:creationId xmlns:a16="http://schemas.microsoft.com/office/drawing/2014/main" id="{ED049791-9CE0-4951-BA66-8606068700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0" name="Text Box 6943">
          <a:extLst>
            <a:ext uri="{FF2B5EF4-FFF2-40B4-BE49-F238E27FC236}">
              <a16:creationId xmlns:a16="http://schemas.microsoft.com/office/drawing/2014/main" id="{20546154-187E-4160-A07A-D6DDB7006A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1" name="Text Box 6943">
          <a:extLst>
            <a:ext uri="{FF2B5EF4-FFF2-40B4-BE49-F238E27FC236}">
              <a16:creationId xmlns:a16="http://schemas.microsoft.com/office/drawing/2014/main" id="{6BD3717D-BD70-46C3-AD16-C3D9D85816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2" name="Text Box 6943">
          <a:extLst>
            <a:ext uri="{FF2B5EF4-FFF2-40B4-BE49-F238E27FC236}">
              <a16:creationId xmlns:a16="http://schemas.microsoft.com/office/drawing/2014/main" id="{E1C51ED6-2818-44D8-85F4-88FEA945FC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3" name="Text Box 6943">
          <a:extLst>
            <a:ext uri="{FF2B5EF4-FFF2-40B4-BE49-F238E27FC236}">
              <a16:creationId xmlns:a16="http://schemas.microsoft.com/office/drawing/2014/main" id="{99FFFCBE-8136-45F1-A81E-4BC8512212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4" name="Text Box 6943">
          <a:extLst>
            <a:ext uri="{FF2B5EF4-FFF2-40B4-BE49-F238E27FC236}">
              <a16:creationId xmlns:a16="http://schemas.microsoft.com/office/drawing/2014/main" id="{CAB26325-54D6-4C4D-95A1-8E50A39098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5" name="Text Box 6943">
          <a:extLst>
            <a:ext uri="{FF2B5EF4-FFF2-40B4-BE49-F238E27FC236}">
              <a16:creationId xmlns:a16="http://schemas.microsoft.com/office/drawing/2014/main" id="{5A932EAD-F034-4FCD-84D4-0AAFBD2741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6" name="Text Box 6943">
          <a:extLst>
            <a:ext uri="{FF2B5EF4-FFF2-40B4-BE49-F238E27FC236}">
              <a16:creationId xmlns:a16="http://schemas.microsoft.com/office/drawing/2014/main" id="{5F29417D-5A48-4C24-B79C-3B2FCC5B90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7" name="Text Box 6943">
          <a:extLst>
            <a:ext uri="{FF2B5EF4-FFF2-40B4-BE49-F238E27FC236}">
              <a16:creationId xmlns:a16="http://schemas.microsoft.com/office/drawing/2014/main" id="{66560BEC-AAEA-432F-91D3-78BBDC56C8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8" name="Text Box 6943">
          <a:extLst>
            <a:ext uri="{FF2B5EF4-FFF2-40B4-BE49-F238E27FC236}">
              <a16:creationId xmlns:a16="http://schemas.microsoft.com/office/drawing/2014/main" id="{A0FAA4FD-0323-482C-AE85-BB54C046D5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89" name="Text Box 6943">
          <a:extLst>
            <a:ext uri="{FF2B5EF4-FFF2-40B4-BE49-F238E27FC236}">
              <a16:creationId xmlns:a16="http://schemas.microsoft.com/office/drawing/2014/main" id="{6FC0E043-C694-4383-9A3A-F09519A789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0" name="Text Box 6943">
          <a:extLst>
            <a:ext uri="{FF2B5EF4-FFF2-40B4-BE49-F238E27FC236}">
              <a16:creationId xmlns:a16="http://schemas.microsoft.com/office/drawing/2014/main" id="{86CD0660-8B7C-459F-A09E-78151DB354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1" name="Text Box 6943">
          <a:extLst>
            <a:ext uri="{FF2B5EF4-FFF2-40B4-BE49-F238E27FC236}">
              <a16:creationId xmlns:a16="http://schemas.microsoft.com/office/drawing/2014/main" id="{4ABA371F-68DE-41F9-90C3-65BAB68696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2" name="Text Box 6943">
          <a:extLst>
            <a:ext uri="{FF2B5EF4-FFF2-40B4-BE49-F238E27FC236}">
              <a16:creationId xmlns:a16="http://schemas.microsoft.com/office/drawing/2014/main" id="{8DF9AB96-3462-414D-ADEC-6FDF924B8B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3" name="Text Box 6943">
          <a:extLst>
            <a:ext uri="{FF2B5EF4-FFF2-40B4-BE49-F238E27FC236}">
              <a16:creationId xmlns:a16="http://schemas.microsoft.com/office/drawing/2014/main" id="{6D29023A-2DD3-4C29-B10A-B2302BC3A7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4" name="Text Box 6943">
          <a:extLst>
            <a:ext uri="{FF2B5EF4-FFF2-40B4-BE49-F238E27FC236}">
              <a16:creationId xmlns:a16="http://schemas.microsoft.com/office/drawing/2014/main" id="{2ED2200A-F558-49A6-AAC4-55684AA5D3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5" name="Text Box 6943">
          <a:extLst>
            <a:ext uri="{FF2B5EF4-FFF2-40B4-BE49-F238E27FC236}">
              <a16:creationId xmlns:a16="http://schemas.microsoft.com/office/drawing/2014/main" id="{9F594864-9E51-402A-8C5E-B0E7ED0ADC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6" name="Text Box 6943">
          <a:extLst>
            <a:ext uri="{FF2B5EF4-FFF2-40B4-BE49-F238E27FC236}">
              <a16:creationId xmlns:a16="http://schemas.microsoft.com/office/drawing/2014/main" id="{8FBB9E4F-E56F-4E7E-B461-328A5BF893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7" name="Text Box 6943">
          <a:extLst>
            <a:ext uri="{FF2B5EF4-FFF2-40B4-BE49-F238E27FC236}">
              <a16:creationId xmlns:a16="http://schemas.microsoft.com/office/drawing/2014/main" id="{5EC179E8-023E-4BC8-98EB-A2DA12596F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8" name="Text Box 6943">
          <a:extLst>
            <a:ext uri="{FF2B5EF4-FFF2-40B4-BE49-F238E27FC236}">
              <a16:creationId xmlns:a16="http://schemas.microsoft.com/office/drawing/2014/main" id="{1E236B07-0D22-46BC-A137-6C4029A2E2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599" name="Text Box 6943">
          <a:extLst>
            <a:ext uri="{FF2B5EF4-FFF2-40B4-BE49-F238E27FC236}">
              <a16:creationId xmlns:a16="http://schemas.microsoft.com/office/drawing/2014/main" id="{6BBB1214-39DF-4563-810A-5DF0DD8226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0" name="Text Box 6943">
          <a:extLst>
            <a:ext uri="{FF2B5EF4-FFF2-40B4-BE49-F238E27FC236}">
              <a16:creationId xmlns:a16="http://schemas.microsoft.com/office/drawing/2014/main" id="{2BA12ECE-AEF5-4994-99EE-7C92007A04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1" name="Text Box 6943">
          <a:extLst>
            <a:ext uri="{FF2B5EF4-FFF2-40B4-BE49-F238E27FC236}">
              <a16:creationId xmlns:a16="http://schemas.microsoft.com/office/drawing/2014/main" id="{A772B9F2-D4EA-47EF-A2D2-C0B6AA601F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2" name="Text Box 6943">
          <a:extLst>
            <a:ext uri="{FF2B5EF4-FFF2-40B4-BE49-F238E27FC236}">
              <a16:creationId xmlns:a16="http://schemas.microsoft.com/office/drawing/2014/main" id="{BE73ABB9-6611-4BA9-B922-10DA40126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3" name="Text Box 6943">
          <a:extLst>
            <a:ext uri="{FF2B5EF4-FFF2-40B4-BE49-F238E27FC236}">
              <a16:creationId xmlns:a16="http://schemas.microsoft.com/office/drawing/2014/main" id="{941582D6-C283-4AFA-A0AD-745A609C47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4" name="Text Box 6943">
          <a:extLst>
            <a:ext uri="{FF2B5EF4-FFF2-40B4-BE49-F238E27FC236}">
              <a16:creationId xmlns:a16="http://schemas.microsoft.com/office/drawing/2014/main" id="{CBA3CB7E-D63F-4A8F-A7A5-91A53F7749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5" name="Text Box 6943">
          <a:extLst>
            <a:ext uri="{FF2B5EF4-FFF2-40B4-BE49-F238E27FC236}">
              <a16:creationId xmlns:a16="http://schemas.microsoft.com/office/drawing/2014/main" id="{4CA282FA-29CA-478F-97BC-BE3D1468BD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6" name="Text Box 6943">
          <a:extLst>
            <a:ext uri="{FF2B5EF4-FFF2-40B4-BE49-F238E27FC236}">
              <a16:creationId xmlns:a16="http://schemas.microsoft.com/office/drawing/2014/main" id="{33C62346-37AC-4CC7-9F47-97730805CD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7" name="Text Box 6943">
          <a:extLst>
            <a:ext uri="{FF2B5EF4-FFF2-40B4-BE49-F238E27FC236}">
              <a16:creationId xmlns:a16="http://schemas.microsoft.com/office/drawing/2014/main" id="{A645F2D0-CDF8-42DD-85EB-2F7A17B2E0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8" name="Text Box 6943">
          <a:extLst>
            <a:ext uri="{FF2B5EF4-FFF2-40B4-BE49-F238E27FC236}">
              <a16:creationId xmlns:a16="http://schemas.microsoft.com/office/drawing/2014/main" id="{C589B8D1-B0ED-4E66-A2A7-5AF74B3EE3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09" name="Text Box 6943">
          <a:extLst>
            <a:ext uri="{FF2B5EF4-FFF2-40B4-BE49-F238E27FC236}">
              <a16:creationId xmlns:a16="http://schemas.microsoft.com/office/drawing/2014/main" id="{6B4EFE6F-22A3-4E78-9CBD-7212483EB1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0" name="Text Box 6943">
          <a:extLst>
            <a:ext uri="{FF2B5EF4-FFF2-40B4-BE49-F238E27FC236}">
              <a16:creationId xmlns:a16="http://schemas.microsoft.com/office/drawing/2014/main" id="{10B67977-8EE9-4458-9FC6-66F1645085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1" name="Text Box 6943">
          <a:extLst>
            <a:ext uri="{FF2B5EF4-FFF2-40B4-BE49-F238E27FC236}">
              <a16:creationId xmlns:a16="http://schemas.microsoft.com/office/drawing/2014/main" id="{34E80CEA-1F0C-4390-B495-0DF639FAF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2" name="Text Box 6943">
          <a:extLst>
            <a:ext uri="{FF2B5EF4-FFF2-40B4-BE49-F238E27FC236}">
              <a16:creationId xmlns:a16="http://schemas.microsoft.com/office/drawing/2014/main" id="{BB8F5EBB-2102-4A82-AAA3-0A2C948B6D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3" name="Text Box 6943">
          <a:extLst>
            <a:ext uri="{FF2B5EF4-FFF2-40B4-BE49-F238E27FC236}">
              <a16:creationId xmlns:a16="http://schemas.microsoft.com/office/drawing/2014/main" id="{FF6947FB-6B46-47C0-BFE9-8547ABE5F8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4" name="Text Box 6943">
          <a:extLst>
            <a:ext uri="{FF2B5EF4-FFF2-40B4-BE49-F238E27FC236}">
              <a16:creationId xmlns:a16="http://schemas.microsoft.com/office/drawing/2014/main" id="{B9DAB519-9224-4937-A60C-30FE46CC9E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5" name="Text Box 6943">
          <a:extLst>
            <a:ext uri="{FF2B5EF4-FFF2-40B4-BE49-F238E27FC236}">
              <a16:creationId xmlns:a16="http://schemas.microsoft.com/office/drawing/2014/main" id="{3A6A5F85-ADBF-4F33-B77E-89C15F3A5A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6" name="Text Box 6943">
          <a:extLst>
            <a:ext uri="{FF2B5EF4-FFF2-40B4-BE49-F238E27FC236}">
              <a16:creationId xmlns:a16="http://schemas.microsoft.com/office/drawing/2014/main" id="{5F75390D-9474-44C4-910A-9E6A72229B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7" name="Text Box 6943">
          <a:extLst>
            <a:ext uri="{FF2B5EF4-FFF2-40B4-BE49-F238E27FC236}">
              <a16:creationId xmlns:a16="http://schemas.microsoft.com/office/drawing/2014/main" id="{95504A5D-BF5E-42CF-A7A7-4BDB568C43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8" name="Text Box 6943">
          <a:extLst>
            <a:ext uri="{FF2B5EF4-FFF2-40B4-BE49-F238E27FC236}">
              <a16:creationId xmlns:a16="http://schemas.microsoft.com/office/drawing/2014/main" id="{F22B2609-718D-4271-9059-59E25CD9A3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19" name="Text Box 6943">
          <a:extLst>
            <a:ext uri="{FF2B5EF4-FFF2-40B4-BE49-F238E27FC236}">
              <a16:creationId xmlns:a16="http://schemas.microsoft.com/office/drawing/2014/main" id="{AC9556DD-D861-49B0-A8F4-3880B8C2AB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0" name="Text Box 6943">
          <a:extLst>
            <a:ext uri="{FF2B5EF4-FFF2-40B4-BE49-F238E27FC236}">
              <a16:creationId xmlns:a16="http://schemas.microsoft.com/office/drawing/2014/main" id="{32500F1F-324D-4D6A-9BFA-99AD2314B7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1" name="Text Box 6943">
          <a:extLst>
            <a:ext uri="{FF2B5EF4-FFF2-40B4-BE49-F238E27FC236}">
              <a16:creationId xmlns:a16="http://schemas.microsoft.com/office/drawing/2014/main" id="{94D424EB-B66B-4226-BF6E-DC7F0BF4D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2" name="Text Box 6943">
          <a:extLst>
            <a:ext uri="{FF2B5EF4-FFF2-40B4-BE49-F238E27FC236}">
              <a16:creationId xmlns:a16="http://schemas.microsoft.com/office/drawing/2014/main" id="{93BF4FAD-F056-48E2-9181-202559BF8E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3" name="Text Box 6943">
          <a:extLst>
            <a:ext uri="{FF2B5EF4-FFF2-40B4-BE49-F238E27FC236}">
              <a16:creationId xmlns:a16="http://schemas.microsoft.com/office/drawing/2014/main" id="{20637897-E300-4187-8429-B31D70DA4D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4" name="Text Box 6943">
          <a:extLst>
            <a:ext uri="{FF2B5EF4-FFF2-40B4-BE49-F238E27FC236}">
              <a16:creationId xmlns:a16="http://schemas.microsoft.com/office/drawing/2014/main" id="{F3A5E935-6F44-42DD-9B33-AC851A73D5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5" name="Text Box 6943">
          <a:extLst>
            <a:ext uri="{FF2B5EF4-FFF2-40B4-BE49-F238E27FC236}">
              <a16:creationId xmlns:a16="http://schemas.microsoft.com/office/drawing/2014/main" id="{E0B459CC-3FE7-4BF4-A687-2CE55467E1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6" name="Text Box 6943">
          <a:extLst>
            <a:ext uri="{FF2B5EF4-FFF2-40B4-BE49-F238E27FC236}">
              <a16:creationId xmlns:a16="http://schemas.microsoft.com/office/drawing/2014/main" id="{D15CFD37-82E1-447B-A617-17CE2A03C1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7" name="Text Box 6943">
          <a:extLst>
            <a:ext uri="{FF2B5EF4-FFF2-40B4-BE49-F238E27FC236}">
              <a16:creationId xmlns:a16="http://schemas.microsoft.com/office/drawing/2014/main" id="{68F13E66-C76C-40E1-909B-84CE5BC56C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8" name="Text Box 6943">
          <a:extLst>
            <a:ext uri="{FF2B5EF4-FFF2-40B4-BE49-F238E27FC236}">
              <a16:creationId xmlns:a16="http://schemas.microsoft.com/office/drawing/2014/main" id="{8CF3ABEE-1F7B-45BF-824A-56680E6D64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29" name="Text Box 6943">
          <a:extLst>
            <a:ext uri="{FF2B5EF4-FFF2-40B4-BE49-F238E27FC236}">
              <a16:creationId xmlns:a16="http://schemas.microsoft.com/office/drawing/2014/main" id="{4B3A7DCC-A7C0-4012-9B15-664A50E32A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0" name="Text Box 6943">
          <a:extLst>
            <a:ext uri="{FF2B5EF4-FFF2-40B4-BE49-F238E27FC236}">
              <a16:creationId xmlns:a16="http://schemas.microsoft.com/office/drawing/2014/main" id="{47AE297D-EA19-4725-BCA0-8D64B229B6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1" name="Text Box 6943">
          <a:extLst>
            <a:ext uri="{FF2B5EF4-FFF2-40B4-BE49-F238E27FC236}">
              <a16:creationId xmlns:a16="http://schemas.microsoft.com/office/drawing/2014/main" id="{7916E1E1-F9E8-408E-9372-1E31DF775E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2" name="Text Box 6943">
          <a:extLst>
            <a:ext uri="{FF2B5EF4-FFF2-40B4-BE49-F238E27FC236}">
              <a16:creationId xmlns:a16="http://schemas.microsoft.com/office/drawing/2014/main" id="{92EDE7DD-72F6-4F6A-B40B-132713946C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3" name="Text Box 6943">
          <a:extLst>
            <a:ext uri="{FF2B5EF4-FFF2-40B4-BE49-F238E27FC236}">
              <a16:creationId xmlns:a16="http://schemas.microsoft.com/office/drawing/2014/main" id="{5E3E8488-54A6-4E0A-8230-E213B8762C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4" name="Text Box 6943">
          <a:extLst>
            <a:ext uri="{FF2B5EF4-FFF2-40B4-BE49-F238E27FC236}">
              <a16:creationId xmlns:a16="http://schemas.microsoft.com/office/drawing/2014/main" id="{ED879C2C-110E-428D-9F0C-0D4C6BA67A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5" name="Text Box 6943">
          <a:extLst>
            <a:ext uri="{FF2B5EF4-FFF2-40B4-BE49-F238E27FC236}">
              <a16:creationId xmlns:a16="http://schemas.microsoft.com/office/drawing/2014/main" id="{3E025C48-05F0-45B9-B22C-E07EF42F13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6" name="Text Box 6943">
          <a:extLst>
            <a:ext uri="{FF2B5EF4-FFF2-40B4-BE49-F238E27FC236}">
              <a16:creationId xmlns:a16="http://schemas.microsoft.com/office/drawing/2014/main" id="{C6BF6BD0-3992-4F16-B152-BB6703AF24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7" name="Text Box 6943">
          <a:extLst>
            <a:ext uri="{FF2B5EF4-FFF2-40B4-BE49-F238E27FC236}">
              <a16:creationId xmlns:a16="http://schemas.microsoft.com/office/drawing/2014/main" id="{F13B855F-B139-474F-B339-3AB88502A0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8" name="Text Box 6943">
          <a:extLst>
            <a:ext uri="{FF2B5EF4-FFF2-40B4-BE49-F238E27FC236}">
              <a16:creationId xmlns:a16="http://schemas.microsoft.com/office/drawing/2014/main" id="{A913823E-30F2-4DEB-906E-59DB5BC946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39" name="Text Box 6943">
          <a:extLst>
            <a:ext uri="{FF2B5EF4-FFF2-40B4-BE49-F238E27FC236}">
              <a16:creationId xmlns:a16="http://schemas.microsoft.com/office/drawing/2014/main" id="{733AAB8F-D2F4-4A58-8047-2445803111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0" name="Text Box 6943">
          <a:extLst>
            <a:ext uri="{FF2B5EF4-FFF2-40B4-BE49-F238E27FC236}">
              <a16:creationId xmlns:a16="http://schemas.microsoft.com/office/drawing/2014/main" id="{B1A6D888-3144-4D4D-88CD-C814AA8248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1" name="Text Box 6943">
          <a:extLst>
            <a:ext uri="{FF2B5EF4-FFF2-40B4-BE49-F238E27FC236}">
              <a16:creationId xmlns:a16="http://schemas.microsoft.com/office/drawing/2014/main" id="{BDEC2C57-AD33-4D92-8834-F05EEF295F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2" name="Text Box 6943">
          <a:extLst>
            <a:ext uri="{FF2B5EF4-FFF2-40B4-BE49-F238E27FC236}">
              <a16:creationId xmlns:a16="http://schemas.microsoft.com/office/drawing/2014/main" id="{7405B4A3-9F2D-44A2-966F-5FA93BD67B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3" name="Text Box 6943">
          <a:extLst>
            <a:ext uri="{FF2B5EF4-FFF2-40B4-BE49-F238E27FC236}">
              <a16:creationId xmlns:a16="http://schemas.microsoft.com/office/drawing/2014/main" id="{4F3D944F-D3E0-48EB-B0C4-6140BFB03C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4" name="Text Box 6943">
          <a:extLst>
            <a:ext uri="{FF2B5EF4-FFF2-40B4-BE49-F238E27FC236}">
              <a16:creationId xmlns:a16="http://schemas.microsoft.com/office/drawing/2014/main" id="{C5E2970F-FFBD-4FE0-BE0B-3BD79BBC34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5" name="Text Box 6943">
          <a:extLst>
            <a:ext uri="{FF2B5EF4-FFF2-40B4-BE49-F238E27FC236}">
              <a16:creationId xmlns:a16="http://schemas.microsoft.com/office/drawing/2014/main" id="{E6EDEC12-49B0-4165-89C0-F2BD6E321E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6" name="Text Box 6943">
          <a:extLst>
            <a:ext uri="{FF2B5EF4-FFF2-40B4-BE49-F238E27FC236}">
              <a16:creationId xmlns:a16="http://schemas.microsoft.com/office/drawing/2014/main" id="{A2B8570A-70CC-468B-9F61-AC998FCA89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7" name="Text Box 6943">
          <a:extLst>
            <a:ext uri="{FF2B5EF4-FFF2-40B4-BE49-F238E27FC236}">
              <a16:creationId xmlns:a16="http://schemas.microsoft.com/office/drawing/2014/main" id="{6CDC2278-E822-4ECB-8508-91017CBA83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8" name="Text Box 6943">
          <a:extLst>
            <a:ext uri="{FF2B5EF4-FFF2-40B4-BE49-F238E27FC236}">
              <a16:creationId xmlns:a16="http://schemas.microsoft.com/office/drawing/2014/main" id="{068D1558-5BA8-452D-8F4E-728644D620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49" name="Text Box 6943">
          <a:extLst>
            <a:ext uri="{FF2B5EF4-FFF2-40B4-BE49-F238E27FC236}">
              <a16:creationId xmlns:a16="http://schemas.microsoft.com/office/drawing/2014/main" id="{9FACCA2C-9B1E-41A1-A632-0861E4AF5A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0" name="Text Box 6943">
          <a:extLst>
            <a:ext uri="{FF2B5EF4-FFF2-40B4-BE49-F238E27FC236}">
              <a16:creationId xmlns:a16="http://schemas.microsoft.com/office/drawing/2014/main" id="{4187EB5E-A806-4F69-90DD-ECB02E3784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1" name="Text Box 6943">
          <a:extLst>
            <a:ext uri="{FF2B5EF4-FFF2-40B4-BE49-F238E27FC236}">
              <a16:creationId xmlns:a16="http://schemas.microsoft.com/office/drawing/2014/main" id="{EC6858B2-1A47-4A78-B17D-795A0BE019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2" name="Text Box 6943">
          <a:extLst>
            <a:ext uri="{FF2B5EF4-FFF2-40B4-BE49-F238E27FC236}">
              <a16:creationId xmlns:a16="http://schemas.microsoft.com/office/drawing/2014/main" id="{800DF8E5-86EC-42D3-9657-615958E88A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3" name="Text Box 6943">
          <a:extLst>
            <a:ext uri="{FF2B5EF4-FFF2-40B4-BE49-F238E27FC236}">
              <a16:creationId xmlns:a16="http://schemas.microsoft.com/office/drawing/2014/main" id="{B8AF5CD7-9050-48C8-94A7-C226885AF8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4" name="Text Box 6943">
          <a:extLst>
            <a:ext uri="{FF2B5EF4-FFF2-40B4-BE49-F238E27FC236}">
              <a16:creationId xmlns:a16="http://schemas.microsoft.com/office/drawing/2014/main" id="{55BE4EB7-140D-4498-BD3E-92BF03F28E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5" name="Text Box 6943">
          <a:extLst>
            <a:ext uri="{FF2B5EF4-FFF2-40B4-BE49-F238E27FC236}">
              <a16:creationId xmlns:a16="http://schemas.microsoft.com/office/drawing/2014/main" id="{91C37080-A355-4FAD-B788-1A697551CB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6" name="Text Box 6943">
          <a:extLst>
            <a:ext uri="{FF2B5EF4-FFF2-40B4-BE49-F238E27FC236}">
              <a16:creationId xmlns:a16="http://schemas.microsoft.com/office/drawing/2014/main" id="{E004C0C0-1E81-4CED-921D-F9A5460BFF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7" name="Text Box 6943">
          <a:extLst>
            <a:ext uri="{FF2B5EF4-FFF2-40B4-BE49-F238E27FC236}">
              <a16:creationId xmlns:a16="http://schemas.microsoft.com/office/drawing/2014/main" id="{131DA5E1-91B2-4853-BD0E-8A902724F1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8" name="Text Box 6943">
          <a:extLst>
            <a:ext uri="{FF2B5EF4-FFF2-40B4-BE49-F238E27FC236}">
              <a16:creationId xmlns:a16="http://schemas.microsoft.com/office/drawing/2014/main" id="{AAED1142-5D18-420A-B04F-3B104A6A37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59" name="Text Box 6943">
          <a:extLst>
            <a:ext uri="{FF2B5EF4-FFF2-40B4-BE49-F238E27FC236}">
              <a16:creationId xmlns:a16="http://schemas.microsoft.com/office/drawing/2014/main" id="{6AD42B2C-66E0-4BAD-BF04-B4E59972A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0" name="Text Box 6943">
          <a:extLst>
            <a:ext uri="{FF2B5EF4-FFF2-40B4-BE49-F238E27FC236}">
              <a16:creationId xmlns:a16="http://schemas.microsoft.com/office/drawing/2014/main" id="{AC592F8B-3070-4789-B159-289F5D38C9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1" name="Text Box 6943">
          <a:extLst>
            <a:ext uri="{FF2B5EF4-FFF2-40B4-BE49-F238E27FC236}">
              <a16:creationId xmlns:a16="http://schemas.microsoft.com/office/drawing/2014/main" id="{7C40A626-E1DC-4E1B-A345-8D0FCD97F3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2" name="Text Box 6943">
          <a:extLst>
            <a:ext uri="{FF2B5EF4-FFF2-40B4-BE49-F238E27FC236}">
              <a16:creationId xmlns:a16="http://schemas.microsoft.com/office/drawing/2014/main" id="{65AE02E5-4474-424B-8030-50341C4A6E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3" name="Text Box 6943">
          <a:extLst>
            <a:ext uri="{FF2B5EF4-FFF2-40B4-BE49-F238E27FC236}">
              <a16:creationId xmlns:a16="http://schemas.microsoft.com/office/drawing/2014/main" id="{989987D1-8CC8-4422-B58A-F4CC949421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4" name="Text Box 6943">
          <a:extLst>
            <a:ext uri="{FF2B5EF4-FFF2-40B4-BE49-F238E27FC236}">
              <a16:creationId xmlns:a16="http://schemas.microsoft.com/office/drawing/2014/main" id="{43498851-CC9C-4258-8BE1-BE03A5AAF7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5" name="Text Box 6943">
          <a:extLst>
            <a:ext uri="{FF2B5EF4-FFF2-40B4-BE49-F238E27FC236}">
              <a16:creationId xmlns:a16="http://schemas.microsoft.com/office/drawing/2014/main" id="{4DC0C8C5-6472-482E-9FCB-30D426BE3C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6" name="Text Box 6943">
          <a:extLst>
            <a:ext uri="{FF2B5EF4-FFF2-40B4-BE49-F238E27FC236}">
              <a16:creationId xmlns:a16="http://schemas.microsoft.com/office/drawing/2014/main" id="{59F09D31-0326-48F9-AB29-C089CD6B5A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7" name="Text Box 6943">
          <a:extLst>
            <a:ext uri="{FF2B5EF4-FFF2-40B4-BE49-F238E27FC236}">
              <a16:creationId xmlns:a16="http://schemas.microsoft.com/office/drawing/2014/main" id="{E4CD15B8-C4EA-4249-9856-ABF94FA2D6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8" name="Text Box 6943">
          <a:extLst>
            <a:ext uri="{FF2B5EF4-FFF2-40B4-BE49-F238E27FC236}">
              <a16:creationId xmlns:a16="http://schemas.microsoft.com/office/drawing/2014/main" id="{5B3480DA-AC31-4AD9-81AA-D57681A53C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69" name="Text Box 6943">
          <a:extLst>
            <a:ext uri="{FF2B5EF4-FFF2-40B4-BE49-F238E27FC236}">
              <a16:creationId xmlns:a16="http://schemas.microsoft.com/office/drawing/2014/main" id="{489721EE-D665-45B6-AE64-568B66A2E5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0" name="Text Box 6943">
          <a:extLst>
            <a:ext uri="{FF2B5EF4-FFF2-40B4-BE49-F238E27FC236}">
              <a16:creationId xmlns:a16="http://schemas.microsoft.com/office/drawing/2014/main" id="{14FFF7A5-1555-4255-8FE9-A73E7105A1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1" name="Text Box 6943">
          <a:extLst>
            <a:ext uri="{FF2B5EF4-FFF2-40B4-BE49-F238E27FC236}">
              <a16:creationId xmlns:a16="http://schemas.microsoft.com/office/drawing/2014/main" id="{DB3CC0C1-2797-4DD6-9F7D-534ED37674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2" name="Text Box 6943">
          <a:extLst>
            <a:ext uri="{FF2B5EF4-FFF2-40B4-BE49-F238E27FC236}">
              <a16:creationId xmlns:a16="http://schemas.microsoft.com/office/drawing/2014/main" id="{580DF5B5-C9F7-4BBA-A18D-503E9E6422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3" name="Text Box 6943">
          <a:extLst>
            <a:ext uri="{FF2B5EF4-FFF2-40B4-BE49-F238E27FC236}">
              <a16:creationId xmlns:a16="http://schemas.microsoft.com/office/drawing/2014/main" id="{248977A9-D6E3-43F9-ACA8-3A040EB5A2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4" name="Text Box 6943">
          <a:extLst>
            <a:ext uri="{FF2B5EF4-FFF2-40B4-BE49-F238E27FC236}">
              <a16:creationId xmlns:a16="http://schemas.microsoft.com/office/drawing/2014/main" id="{7EAC7CA5-5D9E-4BB3-B4D9-98F3EB6EDD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5" name="Text Box 6943">
          <a:extLst>
            <a:ext uri="{FF2B5EF4-FFF2-40B4-BE49-F238E27FC236}">
              <a16:creationId xmlns:a16="http://schemas.microsoft.com/office/drawing/2014/main" id="{7B024820-83AA-40EB-B28C-6AB301F6C3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6" name="Text Box 6943">
          <a:extLst>
            <a:ext uri="{FF2B5EF4-FFF2-40B4-BE49-F238E27FC236}">
              <a16:creationId xmlns:a16="http://schemas.microsoft.com/office/drawing/2014/main" id="{5E79C577-7874-452B-B726-BF1C3933D5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7" name="Text Box 6943">
          <a:extLst>
            <a:ext uri="{FF2B5EF4-FFF2-40B4-BE49-F238E27FC236}">
              <a16:creationId xmlns:a16="http://schemas.microsoft.com/office/drawing/2014/main" id="{34407F53-7B46-4C59-863D-E46B2C0CCB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8" name="Text Box 6943">
          <a:extLst>
            <a:ext uri="{FF2B5EF4-FFF2-40B4-BE49-F238E27FC236}">
              <a16:creationId xmlns:a16="http://schemas.microsoft.com/office/drawing/2014/main" id="{2CB431A2-08B1-4131-B853-2743E2A112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79" name="Text Box 6943">
          <a:extLst>
            <a:ext uri="{FF2B5EF4-FFF2-40B4-BE49-F238E27FC236}">
              <a16:creationId xmlns:a16="http://schemas.microsoft.com/office/drawing/2014/main" id="{157316ED-4EDF-41B6-98D7-0B0CF01DBD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0" name="Text Box 6943">
          <a:extLst>
            <a:ext uri="{FF2B5EF4-FFF2-40B4-BE49-F238E27FC236}">
              <a16:creationId xmlns:a16="http://schemas.microsoft.com/office/drawing/2014/main" id="{6A4B9C53-B5E7-4518-BB0E-6AD2597A7F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1" name="Text Box 6943">
          <a:extLst>
            <a:ext uri="{FF2B5EF4-FFF2-40B4-BE49-F238E27FC236}">
              <a16:creationId xmlns:a16="http://schemas.microsoft.com/office/drawing/2014/main" id="{84F5C0A7-CFA5-4982-9F60-93A8E211DE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2" name="Text Box 6943">
          <a:extLst>
            <a:ext uri="{FF2B5EF4-FFF2-40B4-BE49-F238E27FC236}">
              <a16:creationId xmlns:a16="http://schemas.microsoft.com/office/drawing/2014/main" id="{AE94FF48-3E4A-43E7-8917-E59D547E1A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3" name="Text Box 6943">
          <a:extLst>
            <a:ext uri="{FF2B5EF4-FFF2-40B4-BE49-F238E27FC236}">
              <a16:creationId xmlns:a16="http://schemas.microsoft.com/office/drawing/2014/main" id="{32C7AB1D-8D4B-456E-9396-2F5539C184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4" name="Text Box 6943">
          <a:extLst>
            <a:ext uri="{FF2B5EF4-FFF2-40B4-BE49-F238E27FC236}">
              <a16:creationId xmlns:a16="http://schemas.microsoft.com/office/drawing/2014/main" id="{7D5C2676-5C9F-450F-B63D-4B0BBD2B70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5" name="Text Box 6943">
          <a:extLst>
            <a:ext uri="{FF2B5EF4-FFF2-40B4-BE49-F238E27FC236}">
              <a16:creationId xmlns:a16="http://schemas.microsoft.com/office/drawing/2014/main" id="{0DC9F5E2-E506-4884-B50C-6399310D8D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6" name="Text Box 6943">
          <a:extLst>
            <a:ext uri="{FF2B5EF4-FFF2-40B4-BE49-F238E27FC236}">
              <a16:creationId xmlns:a16="http://schemas.microsoft.com/office/drawing/2014/main" id="{31DD0FE1-0B7C-4BB6-A2EB-51683D832D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7" name="Text Box 6943">
          <a:extLst>
            <a:ext uri="{FF2B5EF4-FFF2-40B4-BE49-F238E27FC236}">
              <a16:creationId xmlns:a16="http://schemas.microsoft.com/office/drawing/2014/main" id="{7F6C8DCA-BB02-47AA-A8E0-A5BE60B778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8" name="Text Box 6943">
          <a:extLst>
            <a:ext uri="{FF2B5EF4-FFF2-40B4-BE49-F238E27FC236}">
              <a16:creationId xmlns:a16="http://schemas.microsoft.com/office/drawing/2014/main" id="{CF969A73-A140-4196-974D-62AB1A49E9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89" name="Text Box 6943">
          <a:extLst>
            <a:ext uri="{FF2B5EF4-FFF2-40B4-BE49-F238E27FC236}">
              <a16:creationId xmlns:a16="http://schemas.microsoft.com/office/drawing/2014/main" id="{81C8CC80-5FA4-49DC-986B-0576EBA3CB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0" name="Text Box 6943">
          <a:extLst>
            <a:ext uri="{FF2B5EF4-FFF2-40B4-BE49-F238E27FC236}">
              <a16:creationId xmlns:a16="http://schemas.microsoft.com/office/drawing/2014/main" id="{951BB7E0-EDD6-446C-A3FB-CE6A36FB27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1" name="Text Box 6943">
          <a:extLst>
            <a:ext uri="{FF2B5EF4-FFF2-40B4-BE49-F238E27FC236}">
              <a16:creationId xmlns:a16="http://schemas.microsoft.com/office/drawing/2014/main" id="{0385E527-D28A-42D2-A251-91C8D19257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2" name="Text Box 6943">
          <a:extLst>
            <a:ext uri="{FF2B5EF4-FFF2-40B4-BE49-F238E27FC236}">
              <a16:creationId xmlns:a16="http://schemas.microsoft.com/office/drawing/2014/main" id="{972491B2-E8E1-47E5-8E78-D9EA4EFAE8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3" name="Text Box 6943">
          <a:extLst>
            <a:ext uri="{FF2B5EF4-FFF2-40B4-BE49-F238E27FC236}">
              <a16:creationId xmlns:a16="http://schemas.microsoft.com/office/drawing/2014/main" id="{3768006C-2865-4E9C-82E2-1974009876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4" name="Text Box 6943">
          <a:extLst>
            <a:ext uri="{FF2B5EF4-FFF2-40B4-BE49-F238E27FC236}">
              <a16:creationId xmlns:a16="http://schemas.microsoft.com/office/drawing/2014/main" id="{A0D01433-1036-4F2B-BD07-CB254BD695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5" name="Text Box 6943">
          <a:extLst>
            <a:ext uri="{FF2B5EF4-FFF2-40B4-BE49-F238E27FC236}">
              <a16:creationId xmlns:a16="http://schemas.microsoft.com/office/drawing/2014/main" id="{7A1F9015-141D-42D6-B326-10735F218F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6" name="Text Box 6943">
          <a:extLst>
            <a:ext uri="{FF2B5EF4-FFF2-40B4-BE49-F238E27FC236}">
              <a16:creationId xmlns:a16="http://schemas.microsoft.com/office/drawing/2014/main" id="{D04B4EE5-514E-4F33-BAD0-B40FF78C2F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7" name="Text Box 6943">
          <a:extLst>
            <a:ext uri="{FF2B5EF4-FFF2-40B4-BE49-F238E27FC236}">
              <a16:creationId xmlns:a16="http://schemas.microsoft.com/office/drawing/2014/main" id="{81285BF2-0F9E-46E5-9CC7-CA116A68D9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8" name="Text Box 6943">
          <a:extLst>
            <a:ext uri="{FF2B5EF4-FFF2-40B4-BE49-F238E27FC236}">
              <a16:creationId xmlns:a16="http://schemas.microsoft.com/office/drawing/2014/main" id="{272EE3BC-78D8-4961-88E4-C942E98C2F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699" name="Text Box 6943">
          <a:extLst>
            <a:ext uri="{FF2B5EF4-FFF2-40B4-BE49-F238E27FC236}">
              <a16:creationId xmlns:a16="http://schemas.microsoft.com/office/drawing/2014/main" id="{18F2D8D1-6853-44CE-A37C-3F954FBD0C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0" name="Text Box 6943">
          <a:extLst>
            <a:ext uri="{FF2B5EF4-FFF2-40B4-BE49-F238E27FC236}">
              <a16:creationId xmlns:a16="http://schemas.microsoft.com/office/drawing/2014/main" id="{18B6EE07-7024-40CB-9BA0-3A3048A5E4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1" name="Text Box 6943">
          <a:extLst>
            <a:ext uri="{FF2B5EF4-FFF2-40B4-BE49-F238E27FC236}">
              <a16:creationId xmlns:a16="http://schemas.microsoft.com/office/drawing/2014/main" id="{EA7E05C0-178A-4E73-AAB6-588A384436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2" name="Text Box 6943">
          <a:extLst>
            <a:ext uri="{FF2B5EF4-FFF2-40B4-BE49-F238E27FC236}">
              <a16:creationId xmlns:a16="http://schemas.microsoft.com/office/drawing/2014/main" id="{E620745B-0178-4AF7-A5C9-25E09A6889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3" name="Text Box 6943">
          <a:extLst>
            <a:ext uri="{FF2B5EF4-FFF2-40B4-BE49-F238E27FC236}">
              <a16:creationId xmlns:a16="http://schemas.microsoft.com/office/drawing/2014/main" id="{4C95311E-7BD7-47BF-8A1D-8989C4623E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4" name="Text Box 6943">
          <a:extLst>
            <a:ext uri="{FF2B5EF4-FFF2-40B4-BE49-F238E27FC236}">
              <a16:creationId xmlns:a16="http://schemas.microsoft.com/office/drawing/2014/main" id="{880482FA-D010-4894-A96B-358A7DC503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5" name="Text Box 6943">
          <a:extLst>
            <a:ext uri="{FF2B5EF4-FFF2-40B4-BE49-F238E27FC236}">
              <a16:creationId xmlns:a16="http://schemas.microsoft.com/office/drawing/2014/main" id="{E579AC27-E7A2-4767-9E4E-49247A0CA5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6" name="Text Box 6943">
          <a:extLst>
            <a:ext uri="{FF2B5EF4-FFF2-40B4-BE49-F238E27FC236}">
              <a16:creationId xmlns:a16="http://schemas.microsoft.com/office/drawing/2014/main" id="{D5543F6A-F093-4C3D-9C89-479322E2DF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7" name="Text Box 6943">
          <a:extLst>
            <a:ext uri="{FF2B5EF4-FFF2-40B4-BE49-F238E27FC236}">
              <a16:creationId xmlns:a16="http://schemas.microsoft.com/office/drawing/2014/main" id="{69C57C90-0A11-4230-89EB-5D82205664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8" name="Text Box 6943">
          <a:extLst>
            <a:ext uri="{FF2B5EF4-FFF2-40B4-BE49-F238E27FC236}">
              <a16:creationId xmlns:a16="http://schemas.microsoft.com/office/drawing/2014/main" id="{9E52A5D0-195B-442C-854C-C0F0A7EED4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09" name="Text Box 6943">
          <a:extLst>
            <a:ext uri="{FF2B5EF4-FFF2-40B4-BE49-F238E27FC236}">
              <a16:creationId xmlns:a16="http://schemas.microsoft.com/office/drawing/2014/main" id="{51F713BC-F54D-4422-A49C-49592871FB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0" name="Text Box 6943">
          <a:extLst>
            <a:ext uri="{FF2B5EF4-FFF2-40B4-BE49-F238E27FC236}">
              <a16:creationId xmlns:a16="http://schemas.microsoft.com/office/drawing/2014/main" id="{82381BFE-67C2-4C83-8C6A-08043C98FE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1" name="Text Box 6943">
          <a:extLst>
            <a:ext uri="{FF2B5EF4-FFF2-40B4-BE49-F238E27FC236}">
              <a16:creationId xmlns:a16="http://schemas.microsoft.com/office/drawing/2014/main" id="{38E49020-B0E7-4450-ADF0-AF35F24D06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2" name="Text Box 6943">
          <a:extLst>
            <a:ext uri="{FF2B5EF4-FFF2-40B4-BE49-F238E27FC236}">
              <a16:creationId xmlns:a16="http://schemas.microsoft.com/office/drawing/2014/main" id="{DA82AD81-E006-4D3A-A4D0-F1D8569A78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3" name="Text Box 6943">
          <a:extLst>
            <a:ext uri="{FF2B5EF4-FFF2-40B4-BE49-F238E27FC236}">
              <a16:creationId xmlns:a16="http://schemas.microsoft.com/office/drawing/2014/main" id="{451840E2-0BDA-464A-8C52-2986CA7213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4" name="Text Box 6943">
          <a:extLst>
            <a:ext uri="{FF2B5EF4-FFF2-40B4-BE49-F238E27FC236}">
              <a16:creationId xmlns:a16="http://schemas.microsoft.com/office/drawing/2014/main" id="{CFA15E2E-5D51-408D-94C7-EDDF27F7D0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5" name="Text Box 6943">
          <a:extLst>
            <a:ext uri="{FF2B5EF4-FFF2-40B4-BE49-F238E27FC236}">
              <a16:creationId xmlns:a16="http://schemas.microsoft.com/office/drawing/2014/main" id="{68662930-BA3A-4B2D-916C-32AB60AA9F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6" name="Text Box 6943">
          <a:extLst>
            <a:ext uri="{FF2B5EF4-FFF2-40B4-BE49-F238E27FC236}">
              <a16:creationId xmlns:a16="http://schemas.microsoft.com/office/drawing/2014/main" id="{3752976D-BDB9-4D3F-AC52-30572E7AD4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7" name="Text Box 6943">
          <a:extLst>
            <a:ext uri="{FF2B5EF4-FFF2-40B4-BE49-F238E27FC236}">
              <a16:creationId xmlns:a16="http://schemas.microsoft.com/office/drawing/2014/main" id="{E7345A64-B236-4CFE-8450-7101F3F364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8" name="Text Box 6943">
          <a:extLst>
            <a:ext uri="{FF2B5EF4-FFF2-40B4-BE49-F238E27FC236}">
              <a16:creationId xmlns:a16="http://schemas.microsoft.com/office/drawing/2014/main" id="{0312F6E9-DCC3-4C00-B70C-DE8551A3DA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19" name="Text Box 6943">
          <a:extLst>
            <a:ext uri="{FF2B5EF4-FFF2-40B4-BE49-F238E27FC236}">
              <a16:creationId xmlns:a16="http://schemas.microsoft.com/office/drawing/2014/main" id="{EC832E39-3FC4-40FC-AC87-4BC6A1D99C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0" name="Text Box 6943">
          <a:extLst>
            <a:ext uri="{FF2B5EF4-FFF2-40B4-BE49-F238E27FC236}">
              <a16:creationId xmlns:a16="http://schemas.microsoft.com/office/drawing/2014/main" id="{263D3BDA-7135-438E-BEC3-BA2D21B65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1" name="Text Box 6943">
          <a:extLst>
            <a:ext uri="{FF2B5EF4-FFF2-40B4-BE49-F238E27FC236}">
              <a16:creationId xmlns:a16="http://schemas.microsoft.com/office/drawing/2014/main" id="{0933557D-AE55-4DEB-A1E8-481E5428A4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2" name="Text Box 6943">
          <a:extLst>
            <a:ext uri="{FF2B5EF4-FFF2-40B4-BE49-F238E27FC236}">
              <a16:creationId xmlns:a16="http://schemas.microsoft.com/office/drawing/2014/main" id="{EB9B1C37-BD60-4D01-A6E1-F9A938C555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3" name="Text Box 6943">
          <a:extLst>
            <a:ext uri="{FF2B5EF4-FFF2-40B4-BE49-F238E27FC236}">
              <a16:creationId xmlns:a16="http://schemas.microsoft.com/office/drawing/2014/main" id="{FEB4ADA4-6353-4402-8B36-EDC762092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4" name="Text Box 6943">
          <a:extLst>
            <a:ext uri="{FF2B5EF4-FFF2-40B4-BE49-F238E27FC236}">
              <a16:creationId xmlns:a16="http://schemas.microsoft.com/office/drawing/2014/main" id="{FDA9E4E7-8A2D-4A38-847D-5197104713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5" name="Text Box 6943">
          <a:extLst>
            <a:ext uri="{FF2B5EF4-FFF2-40B4-BE49-F238E27FC236}">
              <a16:creationId xmlns:a16="http://schemas.microsoft.com/office/drawing/2014/main" id="{271E353C-CBFB-4C97-9261-2EC29BFC79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6" name="Text Box 6943">
          <a:extLst>
            <a:ext uri="{FF2B5EF4-FFF2-40B4-BE49-F238E27FC236}">
              <a16:creationId xmlns:a16="http://schemas.microsoft.com/office/drawing/2014/main" id="{5D3F27DD-F2A1-4E3B-AA39-90D308E062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7" name="Text Box 6943">
          <a:extLst>
            <a:ext uri="{FF2B5EF4-FFF2-40B4-BE49-F238E27FC236}">
              <a16:creationId xmlns:a16="http://schemas.microsoft.com/office/drawing/2014/main" id="{6EE444C9-DCC7-481F-A800-2D1EED7B14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8" name="Text Box 6943">
          <a:extLst>
            <a:ext uri="{FF2B5EF4-FFF2-40B4-BE49-F238E27FC236}">
              <a16:creationId xmlns:a16="http://schemas.microsoft.com/office/drawing/2014/main" id="{E326769D-BF8F-4241-98B4-453D1CC11D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29" name="Text Box 6943">
          <a:extLst>
            <a:ext uri="{FF2B5EF4-FFF2-40B4-BE49-F238E27FC236}">
              <a16:creationId xmlns:a16="http://schemas.microsoft.com/office/drawing/2014/main" id="{9DB8BF07-6746-48D5-B302-CFD4FCF2DB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0" name="Text Box 6943">
          <a:extLst>
            <a:ext uri="{FF2B5EF4-FFF2-40B4-BE49-F238E27FC236}">
              <a16:creationId xmlns:a16="http://schemas.microsoft.com/office/drawing/2014/main" id="{A6E33127-671B-4B0B-8FAD-25285D57BE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1" name="Text Box 6943">
          <a:extLst>
            <a:ext uri="{FF2B5EF4-FFF2-40B4-BE49-F238E27FC236}">
              <a16:creationId xmlns:a16="http://schemas.microsoft.com/office/drawing/2014/main" id="{CA6D1443-C8A6-47B6-B561-67F28F688E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2" name="Text Box 6943">
          <a:extLst>
            <a:ext uri="{FF2B5EF4-FFF2-40B4-BE49-F238E27FC236}">
              <a16:creationId xmlns:a16="http://schemas.microsoft.com/office/drawing/2014/main" id="{9E3D813E-16C3-4264-A757-15F5EF22AC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3" name="Text Box 6943">
          <a:extLst>
            <a:ext uri="{FF2B5EF4-FFF2-40B4-BE49-F238E27FC236}">
              <a16:creationId xmlns:a16="http://schemas.microsoft.com/office/drawing/2014/main" id="{16D4AE5C-E0E7-4D05-9D03-20F98D8544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4" name="Text Box 6943">
          <a:extLst>
            <a:ext uri="{FF2B5EF4-FFF2-40B4-BE49-F238E27FC236}">
              <a16:creationId xmlns:a16="http://schemas.microsoft.com/office/drawing/2014/main" id="{A352FFB1-C58B-4CD8-9A6B-5EF0F25612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5" name="Text Box 6943">
          <a:extLst>
            <a:ext uri="{FF2B5EF4-FFF2-40B4-BE49-F238E27FC236}">
              <a16:creationId xmlns:a16="http://schemas.microsoft.com/office/drawing/2014/main" id="{4D32D820-2309-4743-9D9C-442C3D3C8B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6" name="Text Box 6943">
          <a:extLst>
            <a:ext uri="{FF2B5EF4-FFF2-40B4-BE49-F238E27FC236}">
              <a16:creationId xmlns:a16="http://schemas.microsoft.com/office/drawing/2014/main" id="{A0D4CB08-9915-4001-984B-ADB12D223E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7" name="Text Box 6943">
          <a:extLst>
            <a:ext uri="{FF2B5EF4-FFF2-40B4-BE49-F238E27FC236}">
              <a16:creationId xmlns:a16="http://schemas.microsoft.com/office/drawing/2014/main" id="{924A8CCB-5ACF-482B-9232-F27DB90749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8" name="Text Box 6943">
          <a:extLst>
            <a:ext uri="{FF2B5EF4-FFF2-40B4-BE49-F238E27FC236}">
              <a16:creationId xmlns:a16="http://schemas.microsoft.com/office/drawing/2014/main" id="{D2352356-AA2C-4DE6-9D5F-B3FB0EAF60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39" name="Text Box 6943">
          <a:extLst>
            <a:ext uri="{FF2B5EF4-FFF2-40B4-BE49-F238E27FC236}">
              <a16:creationId xmlns:a16="http://schemas.microsoft.com/office/drawing/2014/main" id="{CADE4A83-75DA-45E8-B679-5B49DA56A5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0" name="Text Box 6943">
          <a:extLst>
            <a:ext uri="{FF2B5EF4-FFF2-40B4-BE49-F238E27FC236}">
              <a16:creationId xmlns:a16="http://schemas.microsoft.com/office/drawing/2014/main" id="{C97FC6F4-03D0-458C-ABE0-FA5C7348EB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1" name="Text Box 6943">
          <a:extLst>
            <a:ext uri="{FF2B5EF4-FFF2-40B4-BE49-F238E27FC236}">
              <a16:creationId xmlns:a16="http://schemas.microsoft.com/office/drawing/2014/main" id="{74799983-479A-4B2D-999C-F03DBFB95E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2" name="Text Box 6943">
          <a:extLst>
            <a:ext uri="{FF2B5EF4-FFF2-40B4-BE49-F238E27FC236}">
              <a16:creationId xmlns:a16="http://schemas.microsoft.com/office/drawing/2014/main" id="{725E95C1-5B21-4660-95B0-4B4D35169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3" name="Text Box 6943">
          <a:extLst>
            <a:ext uri="{FF2B5EF4-FFF2-40B4-BE49-F238E27FC236}">
              <a16:creationId xmlns:a16="http://schemas.microsoft.com/office/drawing/2014/main" id="{DC1AD207-60E9-4DBA-B973-D8284A6526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4" name="Text Box 6943">
          <a:extLst>
            <a:ext uri="{FF2B5EF4-FFF2-40B4-BE49-F238E27FC236}">
              <a16:creationId xmlns:a16="http://schemas.microsoft.com/office/drawing/2014/main" id="{574219A5-C97D-485C-9D5A-48F23CE8FA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5" name="Text Box 6943">
          <a:extLst>
            <a:ext uri="{FF2B5EF4-FFF2-40B4-BE49-F238E27FC236}">
              <a16:creationId xmlns:a16="http://schemas.microsoft.com/office/drawing/2014/main" id="{E635DDE1-0A96-40F3-B40B-692F8A7FC2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6" name="Text Box 6943">
          <a:extLst>
            <a:ext uri="{FF2B5EF4-FFF2-40B4-BE49-F238E27FC236}">
              <a16:creationId xmlns:a16="http://schemas.microsoft.com/office/drawing/2014/main" id="{ECA9CC56-7E4C-43EE-88AE-D0CB79F8E7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7" name="Text Box 6943">
          <a:extLst>
            <a:ext uri="{FF2B5EF4-FFF2-40B4-BE49-F238E27FC236}">
              <a16:creationId xmlns:a16="http://schemas.microsoft.com/office/drawing/2014/main" id="{47B3491B-568E-4744-A278-B055951739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8" name="Text Box 6943">
          <a:extLst>
            <a:ext uri="{FF2B5EF4-FFF2-40B4-BE49-F238E27FC236}">
              <a16:creationId xmlns:a16="http://schemas.microsoft.com/office/drawing/2014/main" id="{CB0846F3-EAF7-4511-8EAF-AD9772DBD9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49" name="Text Box 6943">
          <a:extLst>
            <a:ext uri="{FF2B5EF4-FFF2-40B4-BE49-F238E27FC236}">
              <a16:creationId xmlns:a16="http://schemas.microsoft.com/office/drawing/2014/main" id="{E021132B-0F23-4335-97EB-2B8EE4142D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0" name="Text Box 6943">
          <a:extLst>
            <a:ext uri="{FF2B5EF4-FFF2-40B4-BE49-F238E27FC236}">
              <a16:creationId xmlns:a16="http://schemas.microsoft.com/office/drawing/2014/main" id="{CF732C9C-3882-42E9-9521-438C681C61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1" name="Text Box 6943">
          <a:extLst>
            <a:ext uri="{FF2B5EF4-FFF2-40B4-BE49-F238E27FC236}">
              <a16:creationId xmlns:a16="http://schemas.microsoft.com/office/drawing/2014/main" id="{58856219-8D67-4A71-95B9-B0C60484C5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2" name="Text Box 6943">
          <a:extLst>
            <a:ext uri="{FF2B5EF4-FFF2-40B4-BE49-F238E27FC236}">
              <a16:creationId xmlns:a16="http://schemas.microsoft.com/office/drawing/2014/main" id="{ACD1D94D-7527-4E26-BD13-0B46D4C4A9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3" name="Text Box 6943">
          <a:extLst>
            <a:ext uri="{FF2B5EF4-FFF2-40B4-BE49-F238E27FC236}">
              <a16:creationId xmlns:a16="http://schemas.microsoft.com/office/drawing/2014/main" id="{C92B88D1-B4CF-4059-9E07-2B6D54681F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4" name="Text Box 6943">
          <a:extLst>
            <a:ext uri="{FF2B5EF4-FFF2-40B4-BE49-F238E27FC236}">
              <a16:creationId xmlns:a16="http://schemas.microsoft.com/office/drawing/2014/main" id="{D03125CD-586B-4B06-BF32-098BD001C0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5" name="Text Box 6943">
          <a:extLst>
            <a:ext uri="{FF2B5EF4-FFF2-40B4-BE49-F238E27FC236}">
              <a16:creationId xmlns:a16="http://schemas.microsoft.com/office/drawing/2014/main" id="{A3AB5A2B-9B43-4553-9866-140D5E58AF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6" name="Text Box 6943">
          <a:extLst>
            <a:ext uri="{FF2B5EF4-FFF2-40B4-BE49-F238E27FC236}">
              <a16:creationId xmlns:a16="http://schemas.microsoft.com/office/drawing/2014/main" id="{09BB89AF-AF3A-4E6D-854D-E061A8A489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7" name="Text Box 6943">
          <a:extLst>
            <a:ext uri="{FF2B5EF4-FFF2-40B4-BE49-F238E27FC236}">
              <a16:creationId xmlns:a16="http://schemas.microsoft.com/office/drawing/2014/main" id="{B09066CF-657F-4857-8E09-E639973F93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8" name="Text Box 6943">
          <a:extLst>
            <a:ext uri="{FF2B5EF4-FFF2-40B4-BE49-F238E27FC236}">
              <a16:creationId xmlns:a16="http://schemas.microsoft.com/office/drawing/2014/main" id="{819B2EE9-4306-4070-87D2-E40A8351E1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59" name="Text Box 6943">
          <a:extLst>
            <a:ext uri="{FF2B5EF4-FFF2-40B4-BE49-F238E27FC236}">
              <a16:creationId xmlns:a16="http://schemas.microsoft.com/office/drawing/2014/main" id="{411E4E23-ECB7-44B9-BB21-3DC6C46B5C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0" name="Text Box 6943">
          <a:extLst>
            <a:ext uri="{FF2B5EF4-FFF2-40B4-BE49-F238E27FC236}">
              <a16:creationId xmlns:a16="http://schemas.microsoft.com/office/drawing/2014/main" id="{2E94FCD4-0E0C-4B8F-9BD3-3DB3610782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1" name="Text Box 6943">
          <a:extLst>
            <a:ext uri="{FF2B5EF4-FFF2-40B4-BE49-F238E27FC236}">
              <a16:creationId xmlns:a16="http://schemas.microsoft.com/office/drawing/2014/main" id="{521425AF-4F0C-48DA-900E-379427F545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2" name="Text Box 6943">
          <a:extLst>
            <a:ext uri="{FF2B5EF4-FFF2-40B4-BE49-F238E27FC236}">
              <a16:creationId xmlns:a16="http://schemas.microsoft.com/office/drawing/2014/main" id="{5D3DF943-79D0-4828-89DD-9FE4708012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3" name="Text Box 6943">
          <a:extLst>
            <a:ext uri="{FF2B5EF4-FFF2-40B4-BE49-F238E27FC236}">
              <a16:creationId xmlns:a16="http://schemas.microsoft.com/office/drawing/2014/main" id="{274B32EF-1130-4F56-AED2-880E869D1D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4" name="Text Box 6943">
          <a:extLst>
            <a:ext uri="{FF2B5EF4-FFF2-40B4-BE49-F238E27FC236}">
              <a16:creationId xmlns:a16="http://schemas.microsoft.com/office/drawing/2014/main" id="{804FC54C-975D-43C0-A202-93883AC1BF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5" name="Text Box 6943">
          <a:extLst>
            <a:ext uri="{FF2B5EF4-FFF2-40B4-BE49-F238E27FC236}">
              <a16:creationId xmlns:a16="http://schemas.microsoft.com/office/drawing/2014/main" id="{5BADCD9A-4D1F-47C7-8358-03F2080B67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6" name="Text Box 6943">
          <a:extLst>
            <a:ext uri="{FF2B5EF4-FFF2-40B4-BE49-F238E27FC236}">
              <a16:creationId xmlns:a16="http://schemas.microsoft.com/office/drawing/2014/main" id="{365DF0C8-ACDC-4D05-ADCA-B39B0C70F6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7" name="Text Box 6943">
          <a:extLst>
            <a:ext uri="{FF2B5EF4-FFF2-40B4-BE49-F238E27FC236}">
              <a16:creationId xmlns:a16="http://schemas.microsoft.com/office/drawing/2014/main" id="{58E0D344-0E2E-4825-BFA3-A2A04DC9EB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8" name="Text Box 6943">
          <a:extLst>
            <a:ext uri="{FF2B5EF4-FFF2-40B4-BE49-F238E27FC236}">
              <a16:creationId xmlns:a16="http://schemas.microsoft.com/office/drawing/2014/main" id="{B347165F-5AA9-4D6C-AE9F-B5773D7CF7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69" name="Text Box 6943">
          <a:extLst>
            <a:ext uri="{FF2B5EF4-FFF2-40B4-BE49-F238E27FC236}">
              <a16:creationId xmlns:a16="http://schemas.microsoft.com/office/drawing/2014/main" id="{C34C7098-2FE5-4F09-8DED-1D3CCF114F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0" name="Text Box 6943">
          <a:extLst>
            <a:ext uri="{FF2B5EF4-FFF2-40B4-BE49-F238E27FC236}">
              <a16:creationId xmlns:a16="http://schemas.microsoft.com/office/drawing/2014/main" id="{04633A59-E051-445E-BF2B-DEA7F9DCF2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1" name="Text Box 6943">
          <a:extLst>
            <a:ext uri="{FF2B5EF4-FFF2-40B4-BE49-F238E27FC236}">
              <a16:creationId xmlns:a16="http://schemas.microsoft.com/office/drawing/2014/main" id="{EDDF031F-E079-4544-99BD-FEAF55A6DF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2" name="Text Box 6943">
          <a:extLst>
            <a:ext uri="{FF2B5EF4-FFF2-40B4-BE49-F238E27FC236}">
              <a16:creationId xmlns:a16="http://schemas.microsoft.com/office/drawing/2014/main" id="{C948BC66-6C6C-43B2-BAF5-B0BAECEFCB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3" name="Text Box 6943">
          <a:extLst>
            <a:ext uri="{FF2B5EF4-FFF2-40B4-BE49-F238E27FC236}">
              <a16:creationId xmlns:a16="http://schemas.microsoft.com/office/drawing/2014/main" id="{D6D446AB-2680-4ED6-8524-7FA5F4855A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4" name="Text Box 6943">
          <a:extLst>
            <a:ext uri="{FF2B5EF4-FFF2-40B4-BE49-F238E27FC236}">
              <a16:creationId xmlns:a16="http://schemas.microsoft.com/office/drawing/2014/main" id="{9BA8EB49-1C56-488B-BAB6-3121EC0535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5" name="Text Box 6943">
          <a:extLst>
            <a:ext uri="{FF2B5EF4-FFF2-40B4-BE49-F238E27FC236}">
              <a16:creationId xmlns:a16="http://schemas.microsoft.com/office/drawing/2014/main" id="{82F544F7-EBB9-4651-A611-DDDAE280AE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6" name="Text Box 6943">
          <a:extLst>
            <a:ext uri="{FF2B5EF4-FFF2-40B4-BE49-F238E27FC236}">
              <a16:creationId xmlns:a16="http://schemas.microsoft.com/office/drawing/2014/main" id="{54BCB23C-7123-49F9-BA0C-FCF8C88A86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7" name="Text Box 6943">
          <a:extLst>
            <a:ext uri="{FF2B5EF4-FFF2-40B4-BE49-F238E27FC236}">
              <a16:creationId xmlns:a16="http://schemas.microsoft.com/office/drawing/2014/main" id="{29839A35-BEAD-4BF8-A6CE-E01504B668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8" name="Text Box 6943">
          <a:extLst>
            <a:ext uri="{FF2B5EF4-FFF2-40B4-BE49-F238E27FC236}">
              <a16:creationId xmlns:a16="http://schemas.microsoft.com/office/drawing/2014/main" id="{B3CDD768-DB49-4436-AA07-73E819044F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79" name="Text Box 6943">
          <a:extLst>
            <a:ext uri="{FF2B5EF4-FFF2-40B4-BE49-F238E27FC236}">
              <a16:creationId xmlns:a16="http://schemas.microsoft.com/office/drawing/2014/main" id="{7FF84302-256B-480C-989B-FFD73898CE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0" name="Text Box 6943">
          <a:extLst>
            <a:ext uri="{FF2B5EF4-FFF2-40B4-BE49-F238E27FC236}">
              <a16:creationId xmlns:a16="http://schemas.microsoft.com/office/drawing/2014/main" id="{E25D54D1-B93A-442E-AD40-45DF6AD6C4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1" name="Text Box 6943">
          <a:extLst>
            <a:ext uri="{FF2B5EF4-FFF2-40B4-BE49-F238E27FC236}">
              <a16:creationId xmlns:a16="http://schemas.microsoft.com/office/drawing/2014/main" id="{75A06F2D-AD3E-4E8F-AB21-0F6CD47268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2" name="Text Box 6943">
          <a:extLst>
            <a:ext uri="{FF2B5EF4-FFF2-40B4-BE49-F238E27FC236}">
              <a16:creationId xmlns:a16="http://schemas.microsoft.com/office/drawing/2014/main" id="{3B7EECE2-6C13-4799-91B6-861D742080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3" name="Text Box 6943">
          <a:extLst>
            <a:ext uri="{FF2B5EF4-FFF2-40B4-BE49-F238E27FC236}">
              <a16:creationId xmlns:a16="http://schemas.microsoft.com/office/drawing/2014/main" id="{112ACBFE-634E-42CC-B018-9289892D36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4" name="Text Box 6943">
          <a:extLst>
            <a:ext uri="{FF2B5EF4-FFF2-40B4-BE49-F238E27FC236}">
              <a16:creationId xmlns:a16="http://schemas.microsoft.com/office/drawing/2014/main" id="{0C989E62-48C7-491A-85EF-94E8B039C3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5" name="Text Box 6943">
          <a:extLst>
            <a:ext uri="{FF2B5EF4-FFF2-40B4-BE49-F238E27FC236}">
              <a16:creationId xmlns:a16="http://schemas.microsoft.com/office/drawing/2014/main" id="{532F510F-2E98-48EF-B573-1C4684C460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6" name="Text Box 6943">
          <a:extLst>
            <a:ext uri="{FF2B5EF4-FFF2-40B4-BE49-F238E27FC236}">
              <a16:creationId xmlns:a16="http://schemas.microsoft.com/office/drawing/2014/main" id="{0F8A04AA-385E-4C76-BD0D-F469F15185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7" name="Text Box 6943">
          <a:extLst>
            <a:ext uri="{FF2B5EF4-FFF2-40B4-BE49-F238E27FC236}">
              <a16:creationId xmlns:a16="http://schemas.microsoft.com/office/drawing/2014/main" id="{6F855CB3-52C6-4776-BBDA-0A7DDD39B8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8" name="Text Box 6943">
          <a:extLst>
            <a:ext uri="{FF2B5EF4-FFF2-40B4-BE49-F238E27FC236}">
              <a16:creationId xmlns:a16="http://schemas.microsoft.com/office/drawing/2014/main" id="{1C48250B-477F-48D7-AF69-024351DAB9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89" name="Text Box 6943">
          <a:extLst>
            <a:ext uri="{FF2B5EF4-FFF2-40B4-BE49-F238E27FC236}">
              <a16:creationId xmlns:a16="http://schemas.microsoft.com/office/drawing/2014/main" id="{EFFB4B1C-8D67-4753-AC31-FDF2E77DA3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0" name="Text Box 6943">
          <a:extLst>
            <a:ext uri="{FF2B5EF4-FFF2-40B4-BE49-F238E27FC236}">
              <a16:creationId xmlns:a16="http://schemas.microsoft.com/office/drawing/2014/main" id="{236FF892-8F88-4670-8B98-942B6B0659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1" name="Text Box 6943">
          <a:extLst>
            <a:ext uri="{FF2B5EF4-FFF2-40B4-BE49-F238E27FC236}">
              <a16:creationId xmlns:a16="http://schemas.microsoft.com/office/drawing/2014/main" id="{224CF481-16BA-489E-A190-90137FE71A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2" name="Text Box 6943">
          <a:extLst>
            <a:ext uri="{FF2B5EF4-FFF2-40B4-BE49-F238E27FC236}">
              <a16:creationId xmlns:a16="http://schemas.microsoft.com/office/drawing/2014/main" id="{299321C3-DB92-49C4-A62C-92B7328668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3" name="Text Box 6943">
          <a:extLst>
            <a:ext uri="{FF2B5EF4-FFF2-40B4-BE49-F238E27FC236}">
              <a16:creationId xmlns:a16="http://schemas.microsoft.com/office/drawing/2014/main" id="{1F44E5DC-4FEE-4317-A0E5-7EF565329B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4" name="Text Box 6943">
          <a:extLst>
            <a:ext uri="{FF2B5EF4-FFF2-40B4-BE49-F238E27FC236}">
              <a16:creationId xmlns:a16="http://schemas.microsoft.com/office/drawing/2014/main" id="{1484BD7A-FA4F-4DB3-B3DD-6CF6E7705A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5" name="Text Box 6943">
          <a:extLst>
            <a:ext uri="{FF2B5EF4-FFF2-40B4-BE49-F238E27FC236}">
              <a16:creationId xmlns:a16="http://schemas.microsoft.com/office/drawing/2014/main" id="{6D30C901-14C3-41C8-B632-0DE9BA72E4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6" name="Text Box 6943">
          <a:extLst>
            <a:ext uri="{FF2B5EF4-FFF2-40B4-BE49-F238E27FC236}">
              <a16:creationId xmlns:a16="http://schemas.microsoft.com/office/drawing/2014/main" id="{4CA399B5-D0B1-42A5-B915-C709BA0B90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7" name="Text Box 6943">
          <a:extLst>
            <a:ext uri="{FF2B5EF4-FFF2-40B4-BE49-F238E27FC236}">
              <a16:creationId xmlns:a16="http://schemas.microsoft.com/office/drawing/2014/main" id="{AB4C2C5B-FD27-4CB8-BB0C-B837C20254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8" name="Text Box 6943">
          <a:extLst>
            <a:ext uri="{FF2B5EF4-FFF2-40B4-BE49-F238E27FC236}">
              <a16:creationId xmlns:a16="http://schemas.microsoft.com/office/drawing/2014/main" id="{8D41D719-05D7-46E7-A8B6-5A57947B49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799" name="Text Box 6943">
          <a:extLst>
            <a:ext uri="{FF2B5EF4-FFF2-40B4-BE49-F238E27FC236}">
              <a16:creationId xmlns:a16="http://schemas.microsoft.com/office/drawing/2014/main" id="{04AD071A-89CE-4B9D-846C-145D08099D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0" name="Text Box 6943">
          <a:extLst>
            <a:ext uri="{FF2B5EF4-FFF2-40B4-BE49-F238E27FC236}">
              <a16:creationId xmlns:a16="http://schemas.microsoft.com/office/drawing/2014/main" id="{498E93FB-8AD0-4FEB-8BBA-16E40F8211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1" name="Text Box 6943">
          <a:extLst>
            <a:ext uri="{FF2B5EF4-FFF2-40B4-BE49-F238E27FC236}">
              <a16:creationId xmlns:a16="http://schemas.microsoft.com/office/drawing/2014/main" id="{7FBAB967-85CB-404C-9B39-3060CA4900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2" name="Text Box 6943">
          <a:extLst>
            <a:ext uri="{FF2B5EF4-FFF2-40B4-BE49-F238E27FC236}">
              <a16:creationId xmlns:a16="http://schemas.microsoft.com/office/drawing/2014/main" id="{4886D656-1A16-481E-8D23-55C82B810B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3" name="Text Box 6943">
          <a:extLst>
            <a:ext uri="{FF2B5EF4-FFF2-40B4-BE49-F238E27FC236}">
              <a16:creationId xmlns:a16="http://schemas.microsoft.com/office/drawing/2014/main" id="{46C674D1-A03C-4E9C-81B3-FCE81AB208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4" name="Text Box 6943">
          <a:extLst>
            <a:ext uri="{FF2B5EF4-FFF2-40B4-BE49-F238E27FC236}">
              <a16:creationId xmlns:a16="http://schemas.microsoft.com/office/drawing/2014/main" id="{19790C54-E6BF-4096-8A2D-0DFBB14286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5" name="Text Box 6943">
          <a:extLst>
            <a:ext uri="{FF2B5EF4-FFF2-40B4-BE49-F238E27FC236}">
              <a16:creationId xmlns:a16="http://schemas.microsoft.com/office/drawing/2014/main" id="{08C9BAAF-AA8E-4CC7-9EAB-7BD48E9E90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6" name="Text Box 6943">
          <a:extLst>
            <a:ext uri="{FF2B5EF4-FFF2-40B4-BE49-F238E27FC236}">
              <a16:creationId xmlns:a16="http://schemas.microsoft.com/office/drawing/2014/main" id="{33F4E8A9-10F0-44DE-A592-59E5F8FA82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7" name="Text Box 6943">
          <a:extLst>
            <a:ext uri="{FF2B5EF4-FFF2-40B4-BE49-F238E27FC236}">
              <a16:creationId xmlns:a16="http://schemas.microsoft.com/office/drawing/2014/main" id="{8453039E-E39D-4AEA-A27A-B53974A558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8" name="Text Box 6943">
          <a:extLst>
            <a:ext uri="{FF2B5EF4-FFF2-40B4-BE49-F238E27FC236}">
              <a16:creationId xmlns:a16="http://schemas.microsoft.com/office/drawing/2014/main" id="{11B94CD6-9F91-4E45-83AC-6DB073F3C9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09" name="Text Box 6943">
          <a:extLst>
            <a:ext uri="{FF2B5EF4-FFF2-40B4-BE49-F238E27FC236}">
              <a16:creationId xmlns:a16="http://schemas.microsoft.com/office/drawing/2014/main" id="{8FFFB8AF-D409-48CA-9BDF-33E1760E8C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0" name="Text Box 6943">
          <a:extLst>
            <a:ext uri="{FF2B5EF4-FFF2-40B4-BE49-F238E27FC236}">
              <a16:creationId xmlns:a16="http://schemas.microsoft.com/office/drawing/2014/main" id="{B6C4DAD6-CB8E-455B-B86D-9DE62EFD89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1" name="Text Box 6943">
          <a:extLst>
            <a:ext uri="{FF2B5EF4-FFF2-40B4-BE49-F238E27FC236}">
              <a16:creationId xmlns:a16="http://schemas.microsoft.com/office/drawing/2014/main" id="{06ED9319-E1FA-4547-B340-815490A5CD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2" name="Text Box 6943">
          <a:extLst>
            <a:ext uri="{FF2B5EF4-FFF2-40B4-BE49-F238E27FC236}">
              <a16:creationId xmlns:a16="http://schemas.microsoft.com/office/drawing/2014/main" id="{E89F5C34-B76E-44EC-AC85-6EEDBBC7E1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3" name="Text Box 6943">
          <a:extLst>
            <a:ext uri="{FF2B5EF4-FFF2-40B4-BE49-F238E27FC236}">
              <a16:creationId xmlns:a16="http://schemas.microsoft.com/office/drawing/2014/main" id="{701229F4-0EBA-4CFC-A6BD-66B9014652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4" name="Text Box 6943">
          <a:extLst>
            <a:ext uri="{FF2B5EF4-FFF2-40B4-BE49-F238E27FC236}">
              <a16:creationId xmlns:a16="http://schemas.microsoft.com/office/drawing/2014/main" id="{B931E8C2-2894-4928-BF0C-A4A2998751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5" name="Text Box 6943">
          <a:extLst>
            <a:ext uri="{FF2B5EF4-FFF2-40B4-BE49-F238E27FC236}">
              <a16:creationId xmlns:a16="http://schemas.microsoft.com/office/drawing/2014/main" id="{C02737FA-3E1B-4578-962C-39D96732DE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6" name="Text Box 6943">
          <a:extLst>
            <a:ext uri="{FF2B5EF4-FFF2-40B4-BE49-F238E27FC236}">
              <a16:creationId xmlns:a16="http://schemas.microsoft.com/office/drawing/2014/main" id="{DCAE3550-9936-4671-A4A6-2C7FB1928F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7" name="Text Box 6943">
          <a:extLst>
            <a:ext uri="{FF2B5EF4-FFF2-40B4-BE49-F238E27FC236}">
              <a16:creationId xmlns:a16="http://schemas.microsoft.com/office/drawing/2014/main" id="{89E857BD-4F2E-43B3-A137-5FEB1362D6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8" name="Text Box 6943">
          <a:extLst>
            <a:ext uri="{FF2B5EF4-FFF2-40B4-BE49-F238E27FC236}">
              <a16:creationId xmlns:a16="http://schemas.microsoft.com/office/drawing/2014/main" id="{24B7E2E1-0DA3-45E0-B4E5-D0DF9AF455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19" name="Text Box 6943">
          <a:extLst>
            <a:ext uri="{FF2B5EF4-FFF2-40B4-BE49-F238E27FC236}">
              <a16:creationId xmlns:a16="http://schemas.microsoft.com/office/drawing/2014/main" id="{E818C311-24FB-4078-8584-9828F4C3B9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0" name="Text Box 6943">
          <a:extLst>
            <a:ext uri="{FF2B5EF4-FFF2-40B4-BE49-F238E27FC236}">
              <a16:creationId xmlns:a16="http://schemas.microsoft.com/office/drawing/2014/main" id="{6E2FA78F-2961-405E-A624-90A3030C08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1" name="Text Box 6943">
          <a:extLst>
            <a:ext uri="{FF2B5EF4-FFF2-40B4-BE49-F238E27FC236}">
              <a16:creationId xmlns:a16="http://schemas.microsoft.com/office/drawing/2014/main" id="{66E37AAB-75A5-41BE-84EF-EB790438A1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2" name="Text Box 6943">
          <a:extLst>
            <a:ext uri="{FF2B5EF4-FFF2-40B4-BE49-F238E27FC236}">
              <a16:creationId xmlns:a16="http://schemas.microsoft.com/office/drawing/2014/main" id="{8CAD1180-40D2-4D7D-85C9-BAD17B7FCD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3" name="Text Box 6943">
          <a:extLst>
            <a:ext uri="{FF2B5EF4-FFF2-40B4-BE49-F238E27FC236}">
              <a16:creationId xmlns:a16="http://schemas.microsoft.com/office/drawing/2014/main" id="{C21323CD-719C-4CFC-975B-C72A0428FD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4" name="Text Box 6943">
          <a:extLst>
            <a:ext uri="{FF2B5EF4-FFF2-40B4-BE49-F238E27FC236}">
              <a16:creationId xmlns:a16="http://schemas.microsoft.com/office/drawing/2014/main" id="{AA75754F-0524-488A-B4EF-C0E48E2B79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5" name="Text Box 6943">
          <a:extLst>
            <a:ext uri="{FF2B5EF4-FFF2-40B4-BE49-F238E27FC236}">
              <a16:creationId xmlns:a16="http://schemas.microsoft.com/office/drawing/2014/main" id="{D5329DF6-BBDF-4454-A1D0-5335853B9B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6" name="Text Box 6943">
          <a:extLst>
            <a:ext uri="{FF2B5EF4-FFF2-40B4-BE49-F238E27FC236}">
              <a16:creationId xmlns:a16="http://schemas.microsoft.com/office/drawing/2014/main" id="{ED0D884D-CE73-4D91-9163-F267580526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7" name="Text Box 6943">
          <a:extLst>
            <a:ext uri="{FF2B5EF4-FFF2-40B4-BE49-F238E27FC236}">
              <a16:creationId xmlns:a16="http://schemas.microsoft.com/office/drawing/2014/main" id="{4F851CDB-F840-4C1E-A4ED-A3044984B6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8" name="Text Box 6943">
          <a:extLst>
            <a:ext uri="{FF2B5EF4-FFF2-40B4-BE49-F238E27FC236}">
              <a16:creationId xmlns:a16="http://schemas.microsoft.com/office/drawing/2014/main" id="{F6439FCC-7147-4B76-B3FE-12B6721422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29" name="Text Box 6943">
          <a:extLst>
            <a:ext uri="{FF2B5EF4-FFF2-40B4-BE49-F238E27FC236}">
              <a16:creationId xmlns:a16="http://schemas.microsoft.com/office/drawing/2014/main" id="{DD8A462E-9FBA-4E86-882C-F4E7C409FE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0" name="Text Box 6943">
          <a:extLst>
            <a:ext uri="{FF2B5EF4-FFF2-40B4-BE49-F238E27FC236}">
              <a16:creationId xmlns:a16="http://schemas.microsoft.com/office/drawing/2014/main" id="{32DB9032-D134-402C-ACA5-6CF6CE927D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1" name="Text Box 6943">
          <a:extLst>
            <a:ext uri="{FF2B5EF4-FFF2-40B4-BE49-F238E27FC236}">
              <a16:creationId xmlns:a16="http://schemas.microsoft.com/office/drawing/2014/main" id="{8DA92E40-DF37-4585-86E4-AB22862BEE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2" name="Text Box 6943">
          <a:extLst>
            <a:ext uri="{FF2B5EF4-FFF2-40B4-BE49-F238E27FC236}">
              <a16:creationId xmlns:a16="http://schemas.microsoft.com/office/drawing/2014/main" id="{6E3BED5A-CB3C-46AE-8133-F652D3D93B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3" name="Text Box 6943">
          <a:extLst>
            <a:ext uri="{FF2B5EF4-FFF2-40B4-BE49-F238E27FC236}">
              <a16:creationId xmlns:a16="http://schemas.microsoft.com/office/drawing/2014/main" id="{89BE11B5-FB69-43AC-81E1-71434CE8EA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4" name="Text Box 6943">
          <a:extLst>
            <a:ext uri="{FF2B5EF4-FFF2-40B4-BE49-F238E27FC236}">
              <a16:creationId xmlns:a16="http://schemas.microsoft.com/office/drawing/2014/main" id="{3D9BCEEA-FDD3-48D6-A40B-82492CAD1F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5" name="Text Box 6943">
          <a:extLst>
            <a:ext uri="{FF2B5EF4-FFF2-40B4-BE49-F238E27FC236}">
              <a16:creationId xmlns:a16="http://schemas.microsoft.com/office/drawing/2014/main" id="{4A08CE6B-1893-4E82-982C-419B87361D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6" name="Text Box 6943">
          <a:extLst>
            <a:ext uri="{FF2B5EF4-FFF2-40B4-BE49-F238E27FC236}">
              <a16:creationId xmlns:a16="http://schemas.microsoft.com/office/drawing/2014/main" id="{B005CCC6-FBDB-412D-830C-02ED66720E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7" name="Text Box 6943">
          <a:extLst>
            <a:ext uri="{FF2B5EF4-FFF2-40B4-BE49-F238E27FC236}">
              <a16:creationId xmlns:a16="http://schemas.microsoft.com/office/drawing/2014/main" id="{D0A0DC83-EFD0-40BF-BECB-33BEC504ED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8" name="Text Box 6943">
          <a:extLst>
            <a:ext uri="{FF2B5EF4-FFF2-40B4-BE49-F238E27FC236}">
              <a16:creationId xmlns:a16="http://schemas.microsoft.com/office/drawing/2014/main" id="{82951FA1-F6CA-4746-868B-A9BB14BCF0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39" name="Text Box 6943">
          <a:extLst>
            <a:ext uri="{FF2B5EF4-FFF2-40B4-BE49-F238E27FC236}">
              <a16:creationId xmlns:a16="http://schemas.microsoft.com/office/drawing/2014/main" id="{F79D85BA-4B84-4409-B64E-202F643F24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0" name="Text Box 6943">
          <a:extLst>
            <a:ext uri="{FF2B5EF4-FFF2-40B4-BE49-F238E27FC236}">
              <a16:creationId xmlns:a16="http://schemas.microsoft.com/office/drawing/2014/main" id="{5887E914-31F6-41F3-9AB3-951E10C7CF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1" name="Text Box 6943">
          <a:extLst>
            <a:ext uri="{FF2B5EF4-FFF2-40B4-BE49-F238E27FC236}">
              <a16:creationId xmlns:a16="http://schemas.microsoft.com/office/drawing/2014/main" id="{EE461283-6AD3-4FDE-B1D2-CDAE436AFD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2" name="Text Box 6943">
          <a:extLst>
            <a:ext uri="{FF2B5EF4-FFF2-40B4-BE49-F238E27FC236}">
              <a16:creationId xmlns:a16="http://schemas.microsoft.com/office/drawing/2014/main" id="{1F22E32C-7C42-4958-9B38-EB6CC12910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3" name="Text Box 6943">
          <a:extLst>
            <a:ext uri="{FF2B5EF4-FFF2-40B4-BE49-F238E27FC236}">
              <a16:creationId xmlns:a16="http://schemas.microsoft.com/office/drawing/2014/main" id="{8FA86C35-38C9-457A-9E7B-6AA00E8A1B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4" name="Text Box 6943">
          <a:extLst>
            <a:ext uri="{FF2B5EF4-FFF2-40B4-BE49-F238E27FC236}">
              <a16:creationId xmlns:a16="http://schemas.microsoft.com/office/drawing/2014/main" id="{E689BE6A-CAE6-46A8-8793-60B38C19E7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5" name="Text Box 6943">
          <a:extLst>
            <a:ext uri="{FF2B5EF4-FFF2-40B4-BE49-F238E27FC236}">
              <a16:creationId xmlns:a16="http://schemas.microsoft.com/office/drawing/2014/main" id="{BAE3874D-97C9-4C8A-845C-9CA2FC7BB4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6" name="Text Box 6943">
          <a:extLst>
            <a:ext uri="{FF2B5EF4-FFF2-40B4-BE49-F238E27FC236}">
              <a16:creationId xmlns:a16="http://schemas.microsoft.com/office/drawing/2014/main" id="{50B84C1F-766C-44DD-8EDD-561116BFF2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7" name="Text Box 6943">
          <a:extLst>
            <a:ext uri="{FF2B5EF4-FFF2-40B4-BE49-F238E27FC236}">
              <a16:creationId xmlns:a16="http://schemas.microsoft.com/office/drawing/2014/main" id="{42A07D41-1B15-466F-9E5B-B2B4C91CD8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8" name="Text Box 6943">
          <a:extLst>
            <a:ext uri="{FF2B5EF4-FFF2-40B4-BE49-F238E27FC236}">
              <a16:creationId xmlns:a16="http://schemas.microsoft.com/office/drawing/2014/main" id="{E9332B6B-2E02-4747-9EF4-D735CD7623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49" name="Text Box 6943">
          <a:extLst>
            <a:ext uri="{FF2B5EF4-FFF2-40B4-BE49-F238E27FC236}">
              <a16:creationId xmlns:a16="http://schemas.microsoft.com/office/drawing/2014/main" id="{651BDC60-267D-4407-A2F5-622FAF9C58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0" name="Text Box 6943">
          <a:extLst>
            <a:ext uri="{FF2B5EF4-FFF2-40B4-BE49-F238E27FC236}">
              <a16:creationId xmlns:a16="http://schemas.microsoft.com/office/drawing/2014/main" id="{B951BEF4-A0E6-41AC-AB6E-22D55C4678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1" name="Text Box 6943">
          <a:extLst>
            <a:ext uri="{FF2B5EF4-FFF2-40B4-BE49-F238E27FC236}">
              <a16:creationId xmlns:a16="http://schemas.microsoft.com/office/drawing/2014/main" id="{842E2B3A-77FB-4A7F-B7BF-6A69D769D5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2" name="Text Box 6943">
          <a:extLst>
            <a:ext uri="{FF2B5EF4-FFF2-40B4-BE49-F238E27FC236}">
              <a16:creationId xmlns:a16="http://schemas.microsoft.com/office/drawing/2014/main" id="{57560D8B-B693-4698-81B3-02B9B52564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3" name="Text Box 6943">
          <a:extLst>
            <a:ext uri="{FF2B5EF4-FFF2-40B4-BE49-F238E27FC236}">
              <a16:creationId xmlns:a16="http://schemas.microsoft.com/office/drawing/2014/main" id="{9CC64821-387B-4E64-841E-6C550F727D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4" name="Text Box 6943">
          <a:extLst>
            <a:ext uri="{FF2B5EF4-FFF2-40B4-BE49-F238E27FC236}">
              <a16:creationId xmlns:a16="http://schemas.microsoft.com/office/drawing/2014/main" id="{E4D1EF9E-2FF6-47A7-AF8F-F2A13F8F27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5" name="Text Box 6943">
          <a:extLst>
            <a:ext uri="{FF2B5EF4-FFF2-40B4-BE49-F238E27FC236}">
              <a16:creationId xmlns:a16="http://schemas.microsoft.com/office/drawing/2014/main" id="{2C4EAF89-3DB5-45A9-AB96-4F89ADD8DD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6" name="Text Box 6943">
          <a:extLst>
            <a:ext uri="{FF2B5EF4-FFF2-40B4-BE49-F238E27FC236}">
              <a16:creationId xmlns:a16="http://schemas.microsoft.com/office/drawing/2014/main" id="{70903DCF-C439-4D8C-A122-6FD11B25EA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7" name="Text Box 6943">
          <a:extLst>
            <a:ext uri="{FF2B5EF4-FFF2-40B4-BE49-F238E27FC236}">
              <a16:creationId xmlns:a16="http://schemas.microsoft.com/office/drawing/2014/main" id="{DCB9E4F2-2C24-4222-91C1-52B7A1D8E5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8" name="Text Box 6943">
          <a:extLst>
            <a:ext uri="{FF2B5EF4-FFF2-40B4-BE49-F238E27FC236}">
              <a16:creationId xmlns:a16="http://schemas.microsoft.com/office/drawing/2014/main" id="{FF5CEFFE-C9B4-4E42-878F-FBA697C6D6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59" name="Text Box 6943">
          <a:extLst>
            <a:ext uri="{FF2B5EF4-FFF2-40B4-BE49-F238E27FC236}">
              <a16:creationId xmlns:a16="http://schemas.microsoft.com/office/drawing/2014/main" id="{9C7F5669-30B8-4C11-9770-031B35B5DB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0" name="Text Box 6943">
          <a:extLst>
            <a:ext uri="{FF2B5EF4-FFF2-40B4-BE49-F238E27FC236}">
              <a16:creationId xmlns:a16="http://schemas.microsoft.com/office/drawing/2014/main" id="{4C75F4A5-B086-4AF4-B56A-232450341B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1" name="Text Box 6943">
          <a:extLst>
            <a:ext uri="{FF2B5EF4-FFF2-40B4-BE49-F238E27FC236}">
              <a16:creationId xmlns:a16="http://schemas.microsoft.com/office/drawing/2014/main" id="{8C21A189-D006-4D57-9800-66973800BB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2" name="Text Box 6943">
          <a:extLst>
            <a:ext uri="{FF2B5EF4-FFF2-40B4-BE49-F238E27FC236}">
              <a16:creationId xmlns:a16="http://schemas.microsoft.com/office/drawing/2014/main" id="{D6425A29-36AE-4E19-948F-8F03A85710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3" name="Text Box 6943">
          <a:extLst>
            <a:ext uri="{FF2B5EF4-FFF2-40B4-BE49-F238E27FC236}">
              <a16:creationId xmlns:a16="http://schemas.microsoft.com/office/drawing/2014/main" id="{C0DBAF71-677D-40F0-B5E9-C04AAF45BA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4" name="Text Box 6943">
          <a:extLst>
            <a:ext uri="{FF2B5EF4-FFF2-40B4-BE49-F238E27FC236}">
              <a16:creationId xmlns:a16="http://schemas.microsoft.com/office/drawing/2014/main" id="{B2F907DD-E315-4F25-A778-7848F0E348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5" name="Text Box 6943">
          <a:extLst>
            <a:ext uri="{FF2B5EF4-FFF2-40B4-BE49-F238E27FC236}">
              <a16:creationId xmlns:a16="http://schemas.microsoft.com/office/drawing/2014/main" id="{5D271C15-4863-421B-8153-9ED24F6B7F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6" name="Text Box 6943">
          <a:extLst>
            <a:ext uri="{FF2B5EF4-FFF2-40B4-BE49-F238E27FC236}">
              <a16:creationId xmlns:a16="http://schemas.microsoft.com/office/drawing/2014/main" id="{EF7DCE49-719B-4381-8AE2-FC35A6CFD0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7" name="Text Box 6943">
          <a:extLst>
            <a:ext uri="{FF2B5EF4-FFF2-40B4-BE49-F238E27FC236}">
              <a16:creationId xmlns:a16="http://schemas.microsoft.com/office/drawing/2014/main" id="{1707C98D-AA9F-4B12-B04C-35ED28A7C5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8" name="Text Box 6943">
          <a:extLst>
            <a:ext uri="{FF2B5EF4-FFF2-40B4-BE49-F238E27FC236}">
              <a16:creationId xmlns:a16="http://schemas.microsoft.com/office/drawing/2014/main" id="{3C4B0394-7586-44B1-8E48-13F49422E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69" name="Text Box 6943">
          <a:extLst>
            <a:ext uri="{FF2B5EF4-FFF2-40B4-BE49-F238E27FC236}">
              <a16:creationId xmlns:a16="http://schemas.microsoft.com/office/drawing/2014/main" id="{5AB391A3-56F1-470E-A6FB-835EED9B0F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0" name="Text Box 6943">
          <a:extLst>
            <a:ext uri="{FF2B5EF4-FFF2-40B4-BE49-F238E27FC236}">
              <a16:creationId xmlns:a16="http://schemas.microsoft.com/office/drawing/2014/main" id="{3447EC1A-2AEB-456B-82D8-6C04AD72E0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1" name="Text Box 6943">
          <a:extLst>
            <a:ext uri="{FF2B5EF4-FFF2-40B4-BE49-F238E27FC236}">
              <a16:creationId xmlns:a16="http://schemas.microsoft.com/office/drawing/2014/main" id="{C8ACE08A-0026-4284-927A-072D797581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2" name="Text Box 6943">
          <a:extLst>
            <a:ext uri="{FF2B5EF4-FFF2-40B4-BE49-F238E27FC236}">
              <a16:creationId xmlns:a16="http://schemas.microsoft.com/office/drawing/2014/main" id="{66B24BA5-F7DE-4026-ADC4-4D8570CA13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3" name="Text Box 6943">
          <a:extLst>
            <a:ext uri="{FF2B5EF4-FFF2-40B4-BE49-F238E27FC236}">
              <a16:creationId xmlns:a16="http://schemas.microsoft.com/office/drawing/2014/main" id="{BE3291EF-0219-4999-91AC-9FA7016B73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4" name="Text Box 6943">
          <a:extLst>
            <a:ext uri="{FF2B5EF4-FFF2-40B4-BE49-F238E27FC236}">
              <a16:creationId xmlns:a16="http://schemas.microsoft.com/office/drawing/2014/main" id="{C84F3D74-1647-4417-B84A-1EC6D3E4C0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5" name="Text Box 6943">
          <a:extLst>
            <a:ext uri="{FF2B5EF4-FFF2-40B4-BE49-F238E27FC236}">
              <a16:creationId xmlns:a16="http://schemas.microsoft.com/office/drawing/2014/main" id="{C2555B60-DB3F-4035-AD5C-13CC8BB014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6" name="Text Box 6943">
          <a:extLst>
            <a:ext uri="{FF2B5EF4-FFF2-40B4-BE49-F238E27FC236}">
              <a16:creationId xmlns:a16="http://schemas.microsoft.com/office/drawing/2014/main" id="{A1D25D3E-4324-4891-89A1-95F3339F33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7" name="Text Box 6943">
          <a:extLst>
            <a:ext uri="{FF2B5EF4-FFF2-40B4-BE49-F238E27FC236}">
              <a16:creationId xmlns:a16="http://schemas.microsoft.com/office/drawing/2014/main" id="{0009858E-B729-4B5D-B5AF-F82B6F6655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8" name="Text Box 6943">
          <a:extLst>
            <a:ext uri="{FF2B5EF4-FFF2-40B4-BE49-F238E27FC236}">
              <a16:creationId xmlns:a16="http://schemas.microsoft.com/office/drawing/2014/main" id="{97169F13-6A0D-49EC-86E6-9BD8E378CE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79" name="Text Box 6943">
          <a:extLst>
            <a:ext uri="{FF2B5EF4-FFF2-40B4-BE49-F238E27FC236}">
              <a16:creationId xmlns:a16="http://schemas.microsoft.com/office/drawing/2014/main" id="{3E6FEA32-FAE4-4A01-A8C5-E51C4ECABD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0" name="Text Box 6943">
          <a:extLst>
            <a:ext uri="{FF2B5EF4-FFF2-40B4-BE49-F238E27FC236}">
              <a16:creationId xmlns:a16="http://schemas.microsoft.com/office/drawing/2014/main" id="{88A07A5B-0EAD-4EA1-BEDA-2246DA1D85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1" name="Text Box 6943">
          <a:extLst>
            <a:ext uri="{FF2B5EF4-FFF2-40B4-BE49-F238E27FC236}">
              <a16:creationId xmlns:a16="http://schemas.microsoft.com/office/drawing/2014/main" id="{A32B725F-7462-43AE-A94A-B478F6CBA6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2" name="Text Box 6943">
          <a:extLst>
            <a:ext uri="{FF2B5EF4-FFF2-40B4-BE49-F238E27FC236}">
              <a16:creationId xmlns:a16="http://schemas.microsoft.com/office/drawing/2014/main" id="{081B1BB2-E7B4-4F1B-9ED4-1A7D5A34A6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3" name="Text Box 6943">
          <a:extLst>
            <a:ext uri="{FF2B5EF4-FFF2-40B4-BE49-F238E27FC236}">
              <a16:creationId xmlns:a16="http://schemas.microsoft.com/office/drawing/2014/main" id="{3351303C-B33E-4F7A-AFE5-74667D5E38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4" name="Text Box 6943">
          <a:extLst>
            <a:ext uri="{FF2B5EF4-FFF2-40B4-BE49-F238E27FC236}">
              <a16:creationId xmlns:a16="http://schemas.microsoft.com/office/drawing/2014/main" id="{D195C9DF-D7D4-41C2-82D1-AD1EE82931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5" name="Text Box 6943">
          <a:extLst>
            <a:ext uri="{FF2B5EF4-FFF2-40B4-BE49-F238E27FC236}">
              <a16:creationId xmlns:a16="http://schemas.microsoft.com/office/drawing/2014/main" id="{78835E57-E1F4-4CFE-8986-72F2EF2E6E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6" name="Text Box 6943">
          <a:extLst>
            <a:ext uri="{FF2B5EF4-FFF2-40B4-BE49-F238E27FC236}">
              <a16:creationId xmlns:a16="http://schemas.microsoft.com/office/drawing/2014/main" id="{AEAE77D3-1E58-4C5D-91D7-47BABD45B5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7" name="Text Box 6943">
          <a:extLst>
            <a:ext uri="{FF2B5EF4-FFF2-40B4-BE49-F238E27FC236}">
              <a16:creationId xmlns:a16="http://schemas.microsoft.com/office/drawing/2014/main" id="{999A3AF9-596C-4411-B305-CFC67CE9C1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8" name="Text Box 6943">
          <a:extLst>
            <a:ext uri="{FF2B5EF4-FFF2-40B4-BE49-F238E27FC236}">
              <a16:creationId xmlns:a16="http://schemas.microsoft.com/office/drawing/2014/main" id="{0B64A8CE-FA83-45B6-B6FF-D3D3B2CC83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89" name="Text Box 6943">
          <a:extLst>
            <a:ext uri="{FF2B5EF4-FFF2-40B4-BE49-F238E27FC236}">
              <a16:creationId xmlns:a16="http://schemas.microsoft.com/office/drawing/2014/main" id="{D7025980-81E7-4363-83CD-9C7AB9923C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0" name="Text Box 6943">
          <a:extLst>
            <a:ext uri="{FF2B5EF4-FFF2-40B4-BE49-F238E27FC236}">
              <a16:creationId xmlns:a16="http://schemas.microsoft.com/office/drawing/2014/main" id="{871FB761-9F64-4259-8C19-7085D711BF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1" name="Text Box 6943">
          <a:extLst>
            <a:ext uri="{FF2B5EF4-FFF2-40B4-BE49-F238E27FC236}">
              <a16:creationId xmlns:a16="http://schemas.microsoft.com/office/drawing/2014/main" id="{D87FF5E8-A410-4F9E-BB55-D9761D21E5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2" name="Text Box 6943">
          <a:extLst>
            <a:ext uri="{FF2B5EF4-FFF2-40B4-BE49-F238E27FC236}">
              <a16:creationId xmlns:a16="http://schemas.microsoft.com/office/drawing/2014/main" id="{9539BD16-1A0B-40BE-A4D6-B868EC519F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3" name="Text Box 6943">
          <a:extLst>
            <a:ext uri="{FF2B5EF4-FFF2-40B4-BE49-F238E27FC236}">
              <a16:creationId xmlns:a16="http://schemas.microsoft.com/office/drawing/2014/main" id="{D37D87E1-B234-47B7-8459-A5296A62BE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4" name="Text Box 6943">
          <a:extLst>
            <a:ext uri="{FF2B5EF4-FFF2-40B4-BE49-F238E27FC236}">
              <a16:creationId xmlns:a16="http://schemas.microsoft.com/office/drawing/2014/main" id="{385BD28C-F90C-409C-8C36-F2A1E49246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5" name="Text Box 6943">
          <a:extLst>
            <a:ext uri="{FF2B5EF4-FFF2-40B4-BE49-F238E27FC236}">
              <a16:creationId xmlns:a16="http://schemas.microsoft.com/office/drawing/2014/main" id="{D0866FF4-58AC-4DFC-A764-49BF0CFDB2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6" name="Text Box 6943">
          <a:extLst>
            <a:ext uri="{FF2B5EF4-FFF2-40B4-BE49-F238E27FC236}">
              <a16:creationId xmlns:a16="http://schemas.microsoft.com/office/drawing/2014/main" id="{7DC18301-4704-42DB-9277-FFFFA62172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7" name="Text Box 6943">
          <a:extLst>
            <a:ext uri="{FF2B5EF4-FFF2-40B4-BE49-F238E27FC236}">
              <a16:creationId xmlns:a16="http://schemas.microsoft.com/office/drawing/2014/main" id="{3F5CB476-1E3B-46A1-A77A-AADAB04C31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8" name="Text Box 6943">
          <a:extLst>
            <a:ext uri="{FF2B5EF4-FFF2-40B4-BE49-F238E27FC236}">
              <a16:creationId xmlns:a16="http://schemas.microsoft.com/office/drawing/2014/main" id="{F095DCED-1981-48D8-8954-5CC3A82ED5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899" name="Text Box 6943">
          <a:extLst>
            <a:ext uri="{FF2B5EF4-FFF2-40B4-BE49-F238E27FC236}">
              <a16:creationId xmlns:a16="http://schemas.microsoft.com/office/drawing/2014/main" id="{C39A0CBE-2C04-4B6C-A844-321ABE8096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0" name="Text Box 6943">
          <a:extLst>
            <a:ext uri="{FF2B5EF4-FFF2-40B4-BE49-F238E27FC236}">
              <a16:creationId xmlns:a16="http://schemas.microsoft.com/office/drawing/2014/main" id="{AAC55D03-0024-43D9-A1AE-A686EC0726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1" name="Text Box 6943">
          <a:extLst>
            <a:ext uri="{FF2B5EF4-FFF2-40B4-BE49-F238E27FC236}">
              <a16:creationId xmlns:a16="http://schemas.microsoft.com/office/drawing/2014/main" id="{515E1525-CB81-4190-B0D0-37CD5496D7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2" name="Text Box 6943">
          <a:extLst>
            <a:ext uri="{FF2B5EF4-FFF2-40B4-BE49-F238E27FC236}">
              <a16:creationId xmlns:a16="http://schemas.microsoft.com/office/drawing/2014/main" id="{B24D3DC0-2040-43D0-9B25-38B061001E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3" name="Text Box 6943">
          <a:extLst>
            <a:ext uri="{FF2B5EF4-FFF2-40B4-BE49-F238E27FC236}">
              <a16:creationId xmlns:a16="http://schemas.microsoft.com/office/drawing/2014/main" id="{A7D79E45-B675-4312-BA79-9DA9655C6D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4" name="Text Box 6943">
          <a:extLst>
            <a:ext uri="{FF2B5EF4-FFF2-40B4-BE49-F238E27FC236}">
              <a16:creationId xmlns:a16="http://schemas.microsoft.com/office/drawing/2014/main" id="{C99E93F9-CD73-4DFF-A678-04026CFE8F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5" name="Text Box 6943">
          <a:extLst>
            <a:ext uri="{FF2B5EF4-FFF2-40B4-BE49-F238E27FC236}">
              <a16:creationId xmlns:a16="http://schemas.microsoft.com/office/drawing/2014/main" id="{284D5BEB-0A48-4CDC-B285-4693F0D01E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6" name="Text Box 6943">
          <a:extLst>
            <a:ext uri="{FF2B5EF4-FFF2-40B4-BE49-F238E27FC236}">
              <a16:creationId xmlns:a16="http://schemas.microsoft.com/office/drawing/2014/main" id="{463776A3-719B-4638-AE60-E3A8942992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7" name="Text Box 6943">
          <a:extLst>
            <a:ext uri="{FF2B5EF4-FFF2-40B4-BE49-F238E27FC236}">
              <a16:creationId xmlns:a16="http://schemas.microsoft.com/office/drawing/2014/main" id="{725BD2B0-760E-4721-9E5F-49AE55A7EE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8" name="Text Box 6943">
          <a:extLst>
            <a:ext uri="{FF2B5EF4-FFF2-40B4-BE49-F238E27FC236}">
              <a16:creationId xmlns:a16="http://schemas.microsoft.com/office/drawing/2014/main" id="{D0EC6D5C-791F-47AD-B893-039C399899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09" name="Text Box 6943">
          <a:extLst>
            <a:ext uri="{FF2B5EF4-FFF2-40B4-BE49-F238E27FC236}">
              <a16:creationId xmlns:a16="http://schemas.microsoft.com/office/drawing/2014/main" id="{AAB710C9-1F77-48B5-B8DE-77928CB69C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0" name="Text Box 6943">
          <a:extLst>
            <a:ext uri="{FF2B5EF4-FFF2-40B4-BE49-F238E27FC236}">
              <a16:creationId xmlns:a16="http://schemas.microsoft.com/office/drawing/2014/main" id="{09AC67E9-FB9B-4920-AAA3-3B7481F058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1" name="Text Box 6943">
          <a:extLst>
            <a:ext uri="{FF2B5EF4-FFF2-40B4-BE49-F238E27FC236}">
              <a16:creationId xmlns:a16="http://schemas.microsoft.com/office/drawing/2014/main" id="{AC6DBE5F-35BE-4895-87A5-012B7A940D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2" name="Text Box 6943">
          <a:extLst>
            <a:ext uri="{FF2B5EF4-FFF2-40B4-BE49-F238E27FC236}">
              <a16:creationId xmlns:a16="http://schemas.microsoft.com/office/drawing/2014/main" id="{35DE60D1-73FD-4713-94FA-AF4881FB2C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3" name="Text Box 6943">
          <a:extLst>
            <a:ext uri="{FF2B5EF4-FFF2-40B4-BE49-F238E27FC236}">
              <a16:creationId xmlns:a16="http://schemas.microsoft.com/office/drawing/2014/main" id="{C4D3FE89-DF0B-4388-9242-CC22946B17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4" name="Text Box 6943">
          <a:extLst>
            <a:ext uri="{FF2B5EF4-FFF2-40B4-BE49-F238E27FC236}">
              <a16:creationId xmlns:a16="http://schemas.microsoft.com/office/drawing/2014/main" id="{16EABEF4-D28A-4E37-8688-ED624202A3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5" name="Text Box 6943">
          <a:extLst>
            <a:ext uri="{FF2B5EF4-FFF2-40B4-BE49-F238E27FC236}">
              <a16:creationId xmlns:a16="http://schemas.microsoft.com/office/drawing/2014/main" id="{8AB5B779-8617-476F-8A58-5298D92F5E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6" name="Text Box 6943">
          <a:extLst>
            <a:ext uri="{FF2B5EF4-FFF2-40B4-BE49-F238E27FC236}">
              <a16:creationId xmlns:a16="http://schemas.microsoft.com/office/drawing/2014/main" id="{33EB1327-E92B-4D8A-AF20-B6A2E1980D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7" name="Text Box 6943">
          <a:extLst>
            <a:ext uri="{FF2B5EF4-FFF2-40B4-BE49-F238E27FC236}">
              <a16:creationId xmlns:a16="http://schemas.microsoft.com/office/drawing/2014/main" id="{06C34E79-29F3-4D36-8FE4-D5E1469D84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8" name="Text Box 6943">
          <a:extLst>
            <a:ext uri="{FF2B5EF4-FFF2-40B4-BE49-F238E27FC236}">
              <a16:creationId xmlns:a16="http://schemas.microsoft.com/office/drawing/2014/main" id="{A4F44372-4DE5-4159-BF89-D117E0E585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19" name="Text Box 6943">
          <a:extLst>
            <a:ext uri="{FF2B5EF4-FFF2-40B4-BE49-F238E27FC236}">
              <a16:creationId xmlns:a16="http://schemas.microsoft.com/office/drawing/2014/main" id="{475DDF54-3FC0-4B59-AFE3-D2D948C7DC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0" name="Text Box 6943">
          <a:extLst>
            <a:ext uri="{FF2B5EF4-FFF2-40B4-BE49-F238E27FC236}">
              <a16:creationId xmlns:a16="http://schemas.microsoft.com/office/drawing/2014/main" id="{F94DFA8F-718E-47A4-BF11-B33B1F2DA1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1" name="Text Box 6943">
          <a:extLst>
            <a:ext uri="{FF2B5EF4-FFF2-40B4-BE49-F238E27FC236}">
              <a16:creationId xmlns:a16="http://schemas.microsoft.com/office/drawing/2014/main" id="{D0AD5A17-6AB4-48B6-8203-5E930D2538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2" name="Text Box 6943">
          <a:extLst>
            <a:ext uri="{FF2B5EF4-FFF2-40B4-BE49-F238E27FC236}">
              <a16:creationId xmlns:a16="http://schemas.microsoft.com/office/drawing/2014/main" id="{4609153E-81DC-4439-8B1D-A769ED2A4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3" name="Text Box 6943">
          <a:extLst>
            <a:ext uri="{FF2B5EF4-FFF2-40B4-BE49-F238E27FC236}">
              <a16:creationId xmlns:a16="http://schemas.microsoft.com/office/drawing/2014/main" id="{DC5575BF-3DB0-4B9C-8B7D-A789663A83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4" name="Text Box 6943">
          <a:extLst>
            <a:ext uri="{FF2B5EF4-FFF2-40B4-BE49-F238E27FC236}">
              <a16:creationId xmlns:a16="http://schemas.microsoft.com/office/drawing/2014/main" id="{CD5F6606-05D1-486B-816B-AD872DE1FB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5" name="Text Box 6943">
          <a:extLst>
            <a:ext uri="{FF2B5EF4-FFF2-40B4-BE49-F238E27FC236}">
              <a16:creationId xmlns:a16="http://schemas.microsoft.com/office/drawing/2014/main" id="{0BDA5B95-CBC0-476B-A3B1-B74BA7748C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6" name="Text Box 6943">
          <a:extLst>
            <a:ext uri="{FF2B5EF4-FFF2-40B4-BE49-F238E27FC236}">
              <a16:creationId xmlns:a16="http://schemas.microsoft.com/office/drawing/2014/main" id="{36CEFED6-870A-4095-94F4-07F3122EC6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7" name="Text Box 6943">
          <a:extLst>
            <a:ext uri="{FF2B5EF4-FFF2-40B4-BE49-F238E27FC236}">
              <a16:creationId xmlns:a16="http://schemas.microsoft.com/office/drawing/2014/main" id="{A5AD2217-2F05-46BB-AC0B-55C2A86E3F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8" name="Text Box 6943">
          <a:extLst>
            <a:ext uri="{FF2B5EF4-FFF2-40B4-BE49-F238E27FC236}">
              <a16:creationId xmlns:a16="http://schemas.microsoft.com/office/drawing/2014/main" id="{A51F3B58-BC70-4507-88D6-FF2BEC71AB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29" name="Text Box 6943">
          <a:extLst>
            <a:ext uri="{FF2B5EF4-FFF2-40B4-BE49-F238E27FC236}">
              <a16:creationId xmlns:a16="http://schemas.microsoft.com/office/drawing/2014/main" id="{79FC2367-E004-44FC-9F32-7C8F45A7B2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0" name="Text Box 6943">
          <a:extLst>
            <a:ext uri="{FF2B5EF4-FFF2-40B4-BE49-F238E27FC236}">
              <a16:creationId xmlns:a16="http://schemas.microsoft.com/office/drawing/2014/main" id="{1044F128-89AD-4245-9DA8-2CBCC1A2DB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1" name="Text Box 6943">
          <a:extLst>
            <a:ext uri="{FF2B5EF4-FFF2-40B4-BE49-F238E27FC236}">
              <a16:creationId xmlns:a16="http://schemas.microsoft.com/office/drawing/2014/main" id="{FB58732D-89C2-4E6D-9274-EA5D98CD54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2" name="Text Box 6943">
          <a:extLst>
            <a:ext uri="{FF2B5EF4-FFF2-40B4-BE49-F238E27FC236}">
              <a16:creationId xmlns:a16="http://schemas.microsoft.com/office/drawing/2014/main" id="{DF482CD3-EA28-4856-A395-921CB5D7B1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3" name="Text Box 6943">
          <a:extLst>
            <a:ext uri="{FF2B5EF4-FFF2-40B4-BE49-F238E27FC236}">
              <a16:creationId xmlns:a16="http://schemas.microsoft.com/office/drawing/2014/main" id="{CB82F036-3488-422B-9926-A28FF524CE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4" name="Text Box 6943">
          <a:extLst>
            <a:ext uri="{FF2B5EF4-FFF2-40B4-BE49-F238E27FC236}">
              <a16:creationId xmlns:a16="http://schemas.microsoft.com/office/drawing/2014/main" id="{96F7C64C-1456-459B-813B-F547EBCB3E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5" name="Text Box 6943">
          <a:extLst>
            <a:ext uri="{FF2B5EF4-FFF2-40B4-BE49-F238E27FC236}">
              <a16:creationId xmlns:a16="http://schemas.microsoft.com/office/drawing/2014/main" id="{26BD95CB-5980-4F80-8548-348320704D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6" name="Text Box 6943">
          <a:extLst>
            <a:ext uri="{FF2B5EF4-FFF2-40B4-BE49-F238E27FC236}">
              <a16:creationId xmlns:a16="http://schemas.microsoft.com/office/drawing/2014/main" id="{FEBD4F2F-71DB-48BE-8676-56DC3C0B9D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7" name="Text Box 6943">
          <a:extLst>
            <a:ext uri="{FF2B5EF4-FFF2-40B4-BE49-F238E27FC236}">
              <a16:creationId xmlns:a16="http://schemas.microsoft.com/office/drawing/2014/main" id="{CFBC96D2-7975-45EB-B543-5CB270EC37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8" name="Text Box 6943">
          <a:extLst>
            <a:ext uri="{FF2B5EF4-FFF2-40B4-BE49-F238E27FC236}">
              <a16:creationId xmlns:a16="http://schemas.microsoft.com/office/drawing/2014/main" id="{E30B11D1-A9A7-4E68-808F-33F79131DB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39" name="Text Box 6943">
          <a:extLst>
            <a:ext uri="{FF2B5EF4-FFF2-40B4-BE49-F238E27FC236}">
              <a16:creationId xmlns:a16="http://schemas.microsoft.com/office/drawing/2014/main" id="{22B8D6C6-E94D-479B-92B0-0BD6129BAB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0" name="Text Box 6943">
          <a:extLst>
            <a:ext uri="{FF2B5EF4-FFF2-40B4-BE49-F238E27FC236}">
              <a16:creationId xmlns:a16="http://schemas.microsoft.com/office/drawing/2014/main" id="{F57CD961-0699-46C5-8CB4-CB3A300F2C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1" name="Text Box 6943">
          <a:extLst>
            <a:ext uri="{FF2B5EF4-FFF2-40B4-BE49-F238E27FC236}">
              <a16:creationId xmlns:a16="http://schemas.microsoft.com/office/drawing/2014/main" id="{5071DFF2-0C10-46EE-A6BF-75D8A76FD6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2" name="Text Box 6943">
          <a:extLst>
            <a:ext uri="{FF2B5EF4-FFF2-40B4-BE49-F238E27FC236}">
              <a16:creationId xmlns:a16="http://schemas.microsoft.com/office/drawing/2014/main" id="{41A04AFB-DF77-448E-854B-D598A0AB75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3" name="Text Box 6943">
          <a:extLst>
            <a:ext uri="{FF2B5EF4-FFF2-40B4-BE49-F238E27FC236}">
              <a16:creationId xmlns:a16="http://schemas.microsoft.com/office/drawing/2014/main" id="{1760534F-C344-44E1-B6E6-52A70DA615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4" name="Text Box 6943">
          <a:extLst>
            <a:ext uri="{FF2B5EF4-FFF2-40B4-BE49-F238E27FC236}">
              <a16:creationId xmlns:a16="http://schemas.microsoft.com/office/drawing/2014/main" id="{24F50EC4-D7BB-44E5-8123-0E4F9D175D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5" name="Text Box 6943">
          <a:extLst>
            <a:ext uri="{FF2B5EF4-FFF2-40B4-BE49-F238E27FC236}">
              <a16:creationId xmlns:a16="http://schemas.microsoft.com/office/drawing/2014/main" id="{066BBC70-AEB3-4731-9206-84B5901726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6" name="Text Box 6943">
          <a:extLst>
            <a:ext uri="{FF2B5EF4-FFF2-40B4-BE49-F238E27FC236}">
              <a16:creationId xmlns:a16="http://schemas.microsoft.com/office/drawing/2014/main" id="{81F334FF-5C73-44D3-B467-C924681070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7" name="Text Box 6943">
          <a:extLst>
            <a:ext uri="{FF2B5EF4-FFF2-40B4-BE49-F238E27FC236}">
              <a16:creationId xmlns:a16="http://schemas.microsoft.com/office/drawing/2014/main" id="{B114584E-E93D-4ABE-BF1B-67FFA00205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8" name="Text Box 6943">
          <a:extLst>
            <a:ext uri="{FF2B5EF4-FFF2-40B4-BE49-F238E27FC236}">
              <a16:creationId xmlns:a16="http://schemas.microsoft.com/office/drawing/2014/main" id="{E3F80106-48E5-4603-AAED-0DC878B3A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49" name="Text Box 6943">
          <a:extLst>
            <a:ext uri="{FF2B5EF4-FFF2-40B4-BE49-F238E27FC236}">
              <a16:creationId xmlns:a16="http://schemas.microsoft.com/office/drawing/2014/main" id="{3431227E-A063-421E-AEEE-DE985085F1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0" name="Text Box 6943">
          <a:extLst>
            <a:ext uri="{FF2B5EF4-FFF2-40B4-BE49-F238E27FC236}">
              <a16:creationId xmlns:a16="http://schemas.microsoft.com/office/drawing/2014/main" id="{D40356B8-CC2C-4036-9F5A-0EA779271E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1" name="Text Box 6943">
          <a:extLst>
            <a:ext uri="{FF2B5EF4-FFF2-40B4-BE49-F238E27FC236}">
              <a16:creationId xmlns:a16="http://schemas.microsoft.com/office/drawing/2014/main" id="{D4310F40-04FC-4193-8820-47A221C648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2" name="Text Box 6943">
          <a:extLst>
            <a:ext uri="{FF2B5EF4-FFF2-40B4-BE49-F238E27FC236}">
              <a16:creationId xmlns:a16="http://schemas.microsoft.com/office/drawing/2014/main" id="{B7007168-B91A-4AF4-AAFC-857305D68A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3" name="Text Box 6943">
          <a:extLst>
            <a:ext uri="{FF2B5EF4-FFF2-40B4-BE49-F238E27FC236}">
              <a16:creationId xmlns:a16="http://schemas.microsoft.com/office/drawing/2014/main" id="{EE36888D-F9CE-48B8-9326-61F62D5B1A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4" name="Text Box 6943">
          <a:extLst>
            <a:ext uri="{FF2B5EF4-FFF2-40B4-BE49-F238E27FC236}">
              <a16:creationId xmlns:a16="http://schemas.microsoft.com/office/drawing/2014/main" id="{17A4AFD8-979F-432F-9861-EB98D3C296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5" name="Text Box 6943">
          <a:extLst>
            <a:ext uri="{FF2B5EF4-FFF2-40B4-BE49-F238E27FC236}">
              <a16:creationId xmlns:a16="http://schemas.microsoft.com/office/drawing/2014/main" id="{A97F3636-C48B-47ED-98C2-02854748AC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6" name="Text Box 6943">
          <a:extLst>
            <a:ext uri="{FF2B5EF4-FFF2-40B4-BE49-F238E27FC236}">
              <a16:creationId xmlns:a16="http://schemas.microsoft.com/office/drawing/2014/main" id="{62153780-A9BC-4E9A-91B2-B291EE2DAE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7" name="Text Box 6943">
          <a:extLst>
            <a:ext uri="{FF2B5EF4-FFF2-40B4-BE49-F238E27FC236}">
              <a16:creationId xmlns:a16="http://schemas.microsoft.com/office/drawing/2014/main" id="{7BD852E0-136A-44D4-BA96-96DEA1CB36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8" name="Text Box 6943">
          <a:extLst>
            <a:ext uri="{FF2B5EF4-FFF2-40B4-BE49-F238E27FC236}">
              <a16:creationId xmlns:a16="http://schemas.microsoft.com/office/drawing/2014/main" id="{C1F7B178-3327-4AA3-BC79-758A96AC78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59" name="Text Box 6943">
          <a:extLst>
            <a:ext uri="{FF2B5EF4-FFF2-40B4-BE49-F238E27FC236}">
              <a16:creationId xmlns:a16="http://schemas.microsoft.com/office/drawing/2014/main" id="{EFD68980-1F49-46F9-93FA-C8896CCAC2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0" name="Text Box 6943">
          <a:extLst>
            <a:ext uri="{FF2B5EF4-FFF2-40B4-BE49-F238E27FC236}">
              <a16:creationId xmlns:a16="http://schemas.microsoft.com/office/drawing/2014/main" id="{42E4604D-FF7E-4542-BA8A-4A3D787208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1" name="Text Box 6943">
          <a:extLst>
            <a:ext uri="{FF2B5EF4-FFF2-40B4-BE49-F238E27FC236}">
              <a16:creationId xmlns:a16="http://schemas.microsoft.com/office/drawing/2014/main" id="{EE52BD66-5025-4FED-AB26-38413BE1E9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2" name="Text Box 6943">
          <a:extLst>
            <a:ext uri="{FF2B5EF4-FFF2-40B4-BE49-F238E27FC236}">
              <a16:creationId xmlns:a16="http://schemas.microsoft.com/office/drawing/2014/main" id="{EDF68FC4-B907-4870-A556-01CC3CF6C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3" name="Text Box 6943">
          <a:extLst>
            <a:ext uri="{FF2B5EF4-FFF2-40B4-BE49-F238E27FC236}">
              <a16:creationId xmlns:a16="http://schemas.microsoft.com/office/drawing/2014/main" id="{54EC88E7-CFB1-453F-AB1B-10CDBE10D2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4" name="Text Box 6943">
          <a:extLst>
            <a:ext uri="{FF2B5EF4-FFF2-40B4-BE49-F238E27FC236}">
              <a16:creationId xmlns:a16="http://schemas.microsoft.com/office/drawing/2014/main" id="{19369C78-457B-4342-8EF9-2B42EBB006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5" name="Text Box 6943">
          <a:extLst>
            <a:ext uri="{FF2B5EF4-FFF2-40B4-BE49-F238E27FC236}">
              <a16:creationId xmlns:a16="http://schemas.microsoft.com/office/drawing/2014/main" id="{477A5B73-485A-4D1B-B34D-A943D3FA81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6" name="Text Box 6943">
          <a:extLst>
            <a:ext uri="{FF2B5EF4-FFF2-40B4-BE49-F238E27FC236}">
              <a16:creationId xmlns:a16="http://schemas.microsoft.com/office/drawing/2014/main" id="{973972AB-6953-4F21-B6FB-8B807F93D9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7" name="Text Box 6943">
          <a:extLst>
            <a:ext uri="{FF2B5EF4-FFF2-40B4-BE49-F238E27FC236}">
              <a16:creationId xmlns:a16="http://schemas.microsoft.com/office/drawing/2014/main" id="{4FF9B349-0732-4BBF-AF44-65F0D3D29E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8" name="Text Box 6943">
          <a:extLst>
            <a:ext uri="{FF2B5EF4-FFF2-40B4-BE49-F238E27FC236}">
              <a16:creationId xmlns:a16="http://schemas.microsoft.com/office/drawing/2014/main" id="{448C74A7-1266-4FCE-8D47-D55B92C61E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69" name="Text Box 6943">
          <a:extLst>
            <a:ext uri="{FF2B5EF4-FFF2-40B4-BE49-F238E27FC236}">
              <a16:creationId xmlns:a16="http://schemas.microsoft.com/office/drawing/2014/main" id="{4672EE52-C40D-49CA-BC53-ECA59C1239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0" name="Text Box 6943">
          <a:extLst>
            <a:ext uri="{FF2B5EF4-FFF2-40B4-BE49-F238E27FC236}">
              <a16:creationId xmlns:a16="http://schemas.microsoft.com/office/drawing/2014/main" id="{47778534-28A9-4731-951D-598C5ED122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1" name="Text Box 6943">
          <a:extLst>
            <a:ext uri="{FF2B5EF4-FFF2-40B4-BE49-F238E27FC236}">
              <a16:creationId xmlns:a16="http://schemas.microsoft.com/office/drawing/2014/main" id="{52D5C830-9717-49F0-BDF9-270332CBE1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2" name="Text Box 6943">
          <a:extLst>
            <a:ext uri="{FF2B5EF4-FFF2-40B4-BE49-F238E27FC236}">
              <a16:creationId xmlns:a16="http://schemas.microsoft.com/office/drawing/2014/main" id="{2B275E8F-DA7C-44CF-BD81-5E89CCA2D9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3" name="Text Box 6943">
          <a:extLst>
            <a:ext uri="{FF2B5EF4-FFF2-40B4-BE49-F238E27FC236}">
              <a16:creationId xmlns:a16="http://schemas.microsoft.com/office/drawing/2014/main" id="{5407B60C-2642-4893-B272-0689064F13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4" name="Text Box 6943">
          <a:extLst>
            <a:ext uri="{FF2B5EF4-FFF2-40B4-BE49-F238E27FC236}">
              <a16:creationId xmlns:a16="http://schemas.microsoft.com/office/drawing/2014/main" id="{4BD9C15C-B4B4-4EA4-949D-2CB786054D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5" name="Text Box 6943">
          <a:extLst>
            <a:ext uri="{FF2B5EF4-FFF2-40B4-BE49-F238E27FC236}">
              <a16:creationId xmlns:a16="http://schemas.microsoft.com/office/drawing/2014/main" id="{A86D573B-18B3-4C5A-A0FA-480B6D4B2D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6" name="Text Box 6943">
          <a:extLst>
            <a:ext uri="{FF2B5EF4-FFF2-40B4-BE49-F238E27FC236}">
              <a16:creationId xmlns:a16="http://schemas.microsoft.com/office/drawing/2014/main" id="{A60E28C8-9236-44B7-BBF3-C9D0197DAD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7" name="Text Box 6943">
          <a:extLst>
            <a:ext uri="{FF2B5EF4-FFF2-40B4-BE49-F238E27FC236}">
              <a16:creationId xmlns:a16="http://schemas.microsoft.com/office/drawing/2014/main" id="{C0133D71-8EC4-42D1-A8F6-8009AE3ED9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8" name="Text Box 6943">
          <a:extLst>
            <a:ext uri="{FF2B5EF4-FFF2-40B4-BE49-F238E27FC236}">
              <a16:creationId xmlns:a16="http://schemas.microsoft.com/office/drawing/2014/main" id="{19B0886D-BF52-4114-92CA-2BA66C27FD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79" name="Text Box 6943">
          <a:extLst>
            <a:ext uri="{FF2B5EF4-FFF2-40B4-BE49-F238E27FC236}">
              <a16:creationId xmlns:a16="http://schemas.microsoft.com/office/drawing/2014/main" id="{A6698200-EB7E-4237-AEF7-F13B8781C5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0" name="Text Box 6943">
          <a:extLst>
            <a:ext uri="{FF2B5EF4-FFF2-40B4-BE49-F238E27FC236}">
              <a16:creationId xmlns:a16="http://schemas.microsoft.com/office/drawing/2014/main" id="{6AFF71DC-0605-4EE5-A369-B8D65789B1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1" name="Text Box 6943">
          <a:extLst>
            <a:ext uri="{FF2B5EF4-FFF2-40B4-BE49-F238E27FC236}">
              <a16:creationId xmlns:a16="http://schemas.microsoft.com/office/drawing/2014/main" id="{A4E3EC90-F9B3-4130-8A73-1EF8FD8CB4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2" name="Text Box 6943">
          <a:extLst>
            <a:ext uri="{FF2B5EF4-FFF2-40B4-BE49-F238E27FC236}">
              <a16:creationId xmlns:a16="http://schemas.microsoft.com/office/drawing/2014/main" id="{4E95CF55-597A-4FA4-B39D-76C4E22DAD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3" name="Text Box 6943">
          <a:extLst>
            <a:ext uri="{FF2B5EF4-FFF2-40B4-BE49-F238E27FC236}">
              <a16:creationId xmlns:a16="http://schemas.microsoft.com/office/drawing/2014/main" id="{ADA838BC-F747-46C7-97D9-4CB608BD5C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4" name="Text Box 6943">
          <a:extLst>
            <a:ext uri="{FF2B5EF4-FFF2-40B4-BE49-F238E27FC236}">
              <a16:creationId xmlns:a16="http://schemas.microsoft.com/office/drawing/2014/main" id="{0EE3D98F-FD46-4B08-9B49-F0C884E277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5" name="Text Box 6943">
          <a:extLst>
            <a:ext uri="{FF2B5EF4-FFF2-40B4-BE49-F238E27FC236}">
              <a16:creationId xmlns:a16="http://schemas.microsoft.com/office/drawing/2014/main" id="{C7073351-6C67-462A-90F7-DA4C01B890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6" name="Text Box 6943">
          <a:extLst>
            <a:ext uri="{FF2B5EF4-FFF2-40B4-BE49-F238E27FC236}">
              <a16:creationId xmlns:a16="http://schemas.microsoft.com/office/drawing/2014/main" id="{5B5CA91C-E02F-4161-8D86-3DA57D82AE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7" name="Text Box 6943">
          <a:extLst>
            <a:ext uri="{FF2B5EF4-FFF2-40B4-BE49-F238E27FC236}">
              <a16:creationId xmlns:a16="http://schemas.microsoft.com/office/drawing/2014/main" id="{3D70CACC-CB29-4352-B8DF-D80DD326DC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8" name="Text Box 6943">
          <a:extLst>
            <a:ext uri="{FF2B5EF4-FFF2-40B4-BE49-F238E27FC236}">
              <a16:creationId xmlns:a16="http://schemas.microsoft.com/office/drawing/2014/main" id="{3BF4E68D-F8A2-4246-A94E-3002093FA2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89" name="Text Box 6943">
          <a:extLst>
            <a:ext uri="{FF2B5EF4-FFF2-40B4-BE49-F238E27FC236}">
              <a16:creationId xmlns:a16="http://schemas.microsoft.com/office/drawing/2014/main" id="{A03432A4-2477-450E-863E-2A7CB41E31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0" name="Text Box 6943">
          <a:extLst>
            <a:ext uri="{FF2B5EF4-FFF2-40B4-BE49-F238E27FC236}">
              <a16:creationId xmlns:a16="http://schemas.microsoft.com/office/drawing/2014/main" id="{29867282-C520-46EB-A4B1-E336E9032D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1" name="Text Box 6943">
          <a:extLst>
            <a:ext uri="{FF2B5EF4-FFF2-40B4-BE49-F238E27FC236}">
              <a16:creationId xmlns:a16="http://schemas.microsoft.com/office/drawing/2014/main" id="{4D6AC3F0-2909-4B1E-B29A-2C135A7759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2" name="Text Box 6943">
          <a:extLst>
            <a:ext uri="{FF2B5EF4-FFF2-40B4-BE49-F238E27FC236}">
              <a16:creationId xmlns:a16="http://schemas.microsoft.com/office/drawing/2014/main" id="{B9122DE4-CDAC-4838-9367-4C83D42025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3" name="Text Box 6943">
          <a:extLst>
            <a:ext uri="{FF2B5EF4-FFF2-40B4-BE49-F238E27FC236}">
              <a16:creationId xmlns:a16="http://schemas.microsoft.com/office/drawing/2014/main" id="{DE60AEF9-FF91-4310-9995-30C0867BFB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4" name="Text Box 6943">
          <a:extLst>
            <a:ext uri="{FF2B5EF4-FFF2-40B4-BE49-F238E27FC236}">
              <a16:creationId xmlns:a16="http://schemas.microsoft.com/office/drawing/2014/main" id="{9A19D8DC-34B6-4346-A283-B79D80128D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5" name="Text Box 6943">
          <a:extLst>
            <a:ext uri="{FF2B5EF4-FFF2-40B4-BE49-F238E27FC236}">
              <a16:creationId xmlns:a16="http://schemas.microsoft.com/office/drawing/2014/main" id="{347B0E7F-652D-4714-8E2A-AA8925C6EC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6" name="Text Box 6943">
          <a:extLst>
            <a:ext uri="{FF2B5EF4-FFF2-40B4-BE49-F238E27FC236}">
              <a16:creationId xmlns:a16="http://schemas.microsoft.com/office/drawing/2014/main" id="{C919C9AC-E76F-4F6F-8322-AA5F987B3F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7" name="Text Box 6943">
          <a:extLst>
            <a:ext uri="{FF2B5EF4-FFF2-40B4-BE49-F238E27FC236}">
              <a16:creationId xmlns:a16="http://schemas.microsoft.com/office/drawing/2014/main" id="{D9CA44BE-4D99-4D1B-97BE-9B1D8D4E65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8" name="Text Box 6943">
          <a:extLst>
            <a:ext uri="{FF2B5EF4-FFF2-40B4-BE49-F238E27FC236}">
              <a16:creationId xmlns:a16="http://schemas.microsoft.com/office/drawing/2014/main" id="{CEE6426C-DDC2-4F9A-B9EA-88124DAE4A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1999" name="Text Box 6943">
          <a:extLst>
            <a:ext uri="{FF2B5EF4-FFF2-40B4-BE49-F238E27FC236}">
              <a16:creationId xmlns:a16="http://schemas.microsoft.com/office/drawing/2014/main" id="{1FD2C629-CB34-491C-ACF9-64834EF010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0" name="Text Box 6943">
          <a:extLst>
            <a:ext uri="{FF2B5EF4-FFF2-40B4-BE49-F238E27FC236}">
              <a16:creationId xmlns:a16="http://schemas.microsoft.com/office/drawing/2014/main" id="{0576A31C-B6D3-4362-A87F-32B9E5C2FF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1" name="Text Box 6943">
          <a:extLst>
            <a:ext uri="{FF2B5EF4-FFF2-40B4-BE49-F238E27FC236}">
              <a16:creationId xmlns:a16="http://schemas.microsoft.com/office/drawing/2014/main" id="{F44AE9C7-D036-4019-AAAD-C90C2935BF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2" name="Text Box 6943">
          <a:extLst>
            <a:ext uri="{FF2B5EF4-FFF2-40B4-BE49-F238E27FC236}">
              <a16:creationId xmlns:a16="http://schemas.microsoft.com/office/drawing/2014/main" id="{80ECD770-FDD5-46DD-8ED4-9810B4A264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3" name="Text Box 6943">
          <a:extLst>
            <a:ext uri="{FF2B5EF4-FFF2-40B4-BE49-F238E27FC236}">
              <a16:creationId xmlns:a16="http://schemas.microsoft.com/office/drawing/2014/main" id="{4C3FA4E9-C75C-4F99-A61C-4DF65BCACD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4" name="Text Box 6943">
          <a:extLst>
            <a:ext uri="{FF2B5EF4-FFF2-40B4-BE49-F238E27FC236}">
              <a16:creationId xmlns:a16="http://schemas.microsoft.com/office/drawing/2014/main" id="{6D477CAC-99F9-4849-8799-21B460BB29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5" name="Text Box 6943">
          <a:extLst>
            <a:ext uri="{FF2B5EF4-FFF2-40B4-BE49-F238E27FC236}">
              <a16:creationId xmlns:a16="http://schemas.microsoft.com/office/drawing/2014/main" id="{FA6AD07F-DD46-45E2-AC61-9F6DAAAFF3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6" name="Text Box 6943">
          <a:extLst>
            <a:ext uri="{FF2B5EF4-FFF2-40B4-BE49-F238E27FC236}">
              <a16:creationId xmlns:a16="http://schemas.microsoft.com/office/drawing/2014/main" id="{D6CF4D09-754F-4257-91F0-FCF4FF9033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7" name="Text Box 6943">
          <a:extLst>
            <a:ext uri="{FF2B5EF4-FFF2-40B4-BE49-F238E27FC236}">
              <a16:creationId xmlns:a16="http://schemas.microsoft.com/office/drawing/2014/main" id="{109B08F3-589A-44CB-8355-3D8C663CD7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8" name="Text Box 6943">
          <a:extLst>
            <a:ext uri="{FF2B5EF4-FFF2-40B4-BE49-F238E27FC236}">
              <a16:creationId xmlns:a16="http://schemas.microsoft.com/office/drawing/2014/main" id="{EA577118-C639-4F08-9EFC-F757DDC2E3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09" name="Text Box 6943">
          <a:extLst>
            <a:ext uri="{FF2B5EF4-FFF2-40B4-BE49-F238E27FC236}">
              <a16:creationId xmlns:a16="http://schemas.microsoft.com/office/drawing/2014/main" id="{DDA2376E-47D0-4A7F-AD60-B3CB4DD40F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0" name="Text Box 6943">
          <a:extLst>
            <a:ext uri="{FF2B5EF4-FFF2-40B4-BE49-F238E27FC236}">
              <a16:creationId xmlns:a16="http://schemas.microsoft.com/office/drawing/2014/main" id="{EC64724A-27C5-4807-92D2-C9F836E7D0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1" name="Text Box 6943">
          <a:extLst>
            <a:ext uri="{FF2B5EF4-FFF2-40B4-BE49-F238E27FC236}">
              <a16:creationId xmlns:a16="http://schemas.microsoft.com/office/drawing/2014/main" id="{24BFA5F4-5C4D-422D-B9E2-C52E6A07BD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2" name="Text Box 6943">
          <a:extLst>
            <a:ext uri="{FF2B5EF4-FFF2-40B4-BE49-F238E27FC236}">
              <a16:creationId xmlns:a16="http://schemas.microsoft.com/office/drawing/2014/main" id="{26A62C00-21BB-4234-A117-837ED40D5E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3" name="Text Box 6943">
          <a:extLst>
            <a:ext uri="{FF2B5EF4-FFF2-40B4-BE49-F238E27FC236}">
              <a16:creationId xmlns:a16="http://schemas.microsoft.com/office/drawing/2014/main" id="{3B4A4B71-8EF1-48BA-AE08-57E8DBD931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4" name="Text Box 6943">
          <a:extLst>
            <a:ext uri="{FF2B5EF4-FFF2-40B4-BE49-F238E27FC236}">
              <a16:creationId xmlns:a16="http://schemas.microsoft.com/office/drawing/2014/main" id="{5B35B155-AFD1-4B1D-A223-558EB449C1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5" name="Text Box 6943">
          <a:extLst>
            <a:ext uri="{FF2B5EF4-FFF2-40B4-BE49-F238E27FC236}">
              <a16:creationId xmlns:a16="http://schemas.microsoft.com/office/drawing/2014/main" id="{706873D7-FE17-4D45-BF53-DC58D651B5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6" name="Text Box 6943">
          <a:extLst>
            <a:ext uri="{FF2B5EF4-FFF2-40B4-BE49-F238E27FC236}">
              <a16:creationId xmlns:a16="http://schemas.microsoft.com/office/drawing/2014/main" id="{78C7F265-FA73-4EC8-BD56-B132717224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7" name="Text Box 6943">
          <a:extLst>
            <a:ext uri="{FF2B5EF4-FFF2-40B4-BE49-F238E27FC236}">
              <a16:creationId xmlns:a16="http://schemas.microsoft.com/office/drawing/2014/main" id="{61A12DAA-F3C9-4266-B206-3B96B6FE61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8" name="Text Box 6943">
          <a:extLst>
            <a:ext uri="{FF2B5EF4-FFF2-40B4-BE49-F238E27FC236}">
              <a16:creationId xmlns:a16="http://schemas.microsoft.com/office/drawing/2014/main" id="{FB69A8AA-B0B3-4AD9-BD8E-E73751EA49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19" name="Text Box 6943">
          <a:extLst>
            <a:ext uri="{FF2B5EF4-FFF2-40B4-BE49-F238E27FC236}">
              <a16:creationId xmlns:a16="http://schemas.microsoft.com/office/drawing/2014/main" id="{0BA6925B-D9AD-4CF8-8BCD-0825E63E53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0" name="Text Box 6943">
          <a:extLst>
            <a:ext uri="{FF2B5EF4-FFF2-40B4-BE49-F238E27FC236}">
              <a16:creationId xmlns:a16="http://schemas.microsoft.com/office/drawing/2014/main" id="{BBE4A498-31AD-456F-BA86-4B962402DE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1" name="Text Box 6943">
          <a:extLst>
            <a:ext uri="{FF2B5EF4-FFF2-40B4-BE49-F238E27FC236}">
              <a16:creationId xmlns:a16="http://schemas.microsoft.com/office/drawing/2014/main" id="{0E09381F-DDE7-494D-AEAF-537DA4639E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2" name="Text Box 6943">
          <a:extLst>
            <a:ext uri="{FF2B5EF4-FFF2-40B4-BE49-F238E27FC236}">
              <a16:creationId xmlns:a16="http://schemas.microsoft.com/office/drawing/2014/main" id="{9C5FC780-231C-4B44-81DD-4721B599B3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3" name="Text Box 6943">
          <a:extLst>
            <a:ext uri="{FF2B5EF4-FFF2-40B4-BE49-F238E27FC236}">
              <a16:creationId xmlns:a16="http://schemas.microsoft.com/office/drawing/2014/main" id="{4C489BC6-4D95-47B9-94D0-F89383CA62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4" name="Text Box 6943">
          <a:extLst>
            <a:ext uri="{FF2B5EF4-FFF2-40B4-BE49-F238E27FC236}">
              <a16:creationId xmlns:a16="http://schemas.microsoft.com/office/drawing/2014/main" id="{EABB7A4B-61A4-4F0F-ABD0-88BB64D5DF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5" name="Text Box 6943">
          <a:extLst>
            <a:ext uri="{FF2B5EF4-FFF2-40B4-BE49-F238E27FC236}">
              <a16:creationId xmlns:a16="http://schemas.microsoft.com/office/drawing/2014/main" id="{4AE564AE-6E70-49F7-A764-C24C2E9119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6" name="Text Box 6943">
          <a:extLst>
            <a:ext uri="{FF2B5EF4-FFF2-40B4-BE49-F238E27FC236}">
              <a16:creationId xmlns:a16="http://schemas.microsoft.com/office/drawing/2014/main" id="{E8B18FA6-1C1E-4678-8BF5-650BB36063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7" name="Text Box 6943">
          <a:extLst>
            <a:ext uri="{FF2B5EF4-FFF2-40B4-BE49-F238E27FC236}">
              <a16:creationId xmlns:a16="http://schemas.microsoft.com/office/drawing/2014/main" id="{A60D9687-859C-440B-A25D-E3F8C0EA81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8" name="Text Box 6943">
          <a:extLst>
            <a:ext uri="{FF2B5EF4-FFF2-40B4-BE49-F238E27FC236}">
              <a16:creationId xmlns:a16="http://schemas.microsoft.com/office/drawing/2014/main" id="{416408F0-BB4C-4FC5-B32B-B3492B9FC2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29" name="Text Box 6943">
          <a:extLst>
            <a:ext uri="{FF2B5EF4-FFF2-40B4-BE49-F238E27FC236}">
              <a16:creationId xmlns:a16="http://schemas.microsoft.com/office/drawing/2014/main" id="{12914148-759A-462F-9651-2006EBA562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0" name="Text Box 6943">
          <a:extLst>
            <a:ext uri="{FF2B5EF4-FFF2-40B4-BE49-F238E27FC236}">
              <a16:creationId xmlns:a16="http://schemas.microsoft.com/office/drawing/2014/main" id="{031918EC-B935-45B2-A166-33F833F21F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1" name="Text Box 6943">
          <a:extLst>
            <a:ext uri="{FF2B5EF4-FFF2-40B4-BE49-F238E27FC236}">
              <a16:creationId xmlns:a16="http://schemas.microsoft.com/office/drawing/2014/main" id="{C00BA3A4-C2A1-4DC2-A857-1AA46678A3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2" name="Text Box 6943">
          <a:extLst>
            <a:ext uri="{FF2B5EF4-FFF2-40B4-BE49-F238E27FC236}">
              <a16:creationId xmlns:a16="http://schemas.microsoft.com/office/drawing/2014/main" id="{FCFB3580-6521-4564-92F8-BFA0272376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3" name="Text Box 6943">
          <a:extLst>
            <a:ext uri="{FF2B5EF4-FFF2-40B4-BE49-F238E27FC236}">
              <a16:creationId xmlns:a16="http://schemas.microsoft.com/office/drawing/2014/main" id="{2D95AA16-2C58-48F7-BE92-FD1FB9D6D7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4" name="Text Box 6943">
          <a:extLst>
            <a:ext uri="{FF2B5EF4-FFF2-40B4-BE49-F238E27FC236}">
              <a16:creationId xmlns:a16="http://schemas.microsoft.com/office/drawing/2014/main" id="{C9C95424-98DC-4A38-B8B1-5DB38010DD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5" name="Text Box 6943">
          <a:extLst>
            <a:ext uri="{FF2B5EF4-FFF2-40B4-BE49-F238E27FC236}">
              <a16:creationId xmlns:a16="http://schemas.microsoft.com/office/drawing/2014/main" id="{D21A0E7B-B0C9-4AF0-8071-9FE671AB55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6" name="Text Box 6943">
          <a:extLst>
            <a:ext uri="{FF2B5EF4-FFF2-40B4-BE49-F238E27FC236}">
              <a16:creationId xmlns:a16="http://schemas.microsoft.com/office/drawing/2014/main" id="{6F98876C-1459-408E-ADC6-A6CC9E716E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7" name="Text Box 6943">
          <a:extLst>
            <a:ext uri="{FF2B5EF4-FFF2-40B4-BE49-F238E27FC236}">
              <a16:creationId xmlns:a16="http://schemas.microsoft.com/office/drawing/2014/main" id="{829FEC0B-A56D-4223-A6D8-D112C270E2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8" name="Text Box 6943">
          <a:extLst>
            <a:ext uri="{FF2B5EF4-FFF2-40B4-BE49-F238E27FC236}">
              <a16:creationId xmlns:a16="http://schemas.microsoft.com/office/drawing/2014/main" id="{84B1942E-173D-4931-BA06-9884F008BE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39" name="Text Box 6943">
          <a:extLst>
            <a:ext uri="{FF2B5EF4-FFF2-40B4-BE49-F238E27FC236}">
              <a16:creationId xmlns:a16="http://schemas.microsoft.com/office/drawing/2014/main" id="{26D8CA28-BF72-461D-9E70-73B16EA60A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0" name="Text Box 6943">
          <a:extLst>
            <a:ext uri="{FF2B5EF4-FFF2-40B4-BE49-F238E27FC236}">
              <a16:creationId xmlns:a16="http://schemas.microsoft.com/office/drawing/2014/main" id="{2934EB83-15D4-45E3-8852-9B302825A9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1" name="Text Box 6943">
          <a:extLst>
            <a:ext uri="{FF2B5EF4-FFF2-40B4-BE49-F238E27FC236}">
              <a16:creationId xmlns:a16="http://schemas.microsoft.com/office/drawing/2014/main" id="{9FDE3224-CF46-450D-8573-4D71F68BDB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2" name="Text Box 6943">
          <a:extLst>
            <a:ext uri="{FF2B5EF4-FFF2-40B4-BE49-F238E27FC236}">
              <a16:creationId xmlns:a16="http://schemas.microsoft.com/office/drawing/2014/main" id="{5045FA59-AD3B-4418-9B8D-702375918F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3" name="Text Box 6943">
          <a:extLst>
            <a:ext uri="{FF2B5EF4-FFF2-40B4-BE49-F238E27FC236}">
              <a16:creationId xmlns:a16="http://schemas.microsoft.com/office/drawing/2014/main" id="{5F05E1BF-5C3A-4C43-B0E8-E2835F5BF7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4" name="Text Box 6943">
          <a:extLst>
            <a:ext uri="{FF2B5EF4-FFF2-40B4-BE49-F238E27FC236}">
              <a16:creationId xmlns:a16="http://schemas.microsoft.com/office/drawing/2014/main" id="{58E74BD3-BC42-471E-943B-68B0BB2130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5" name="Text Box 6943">
          <a:extLst>
            <a:ext uri="{FF2B5EF4-FFF2-40B4-BE49-F238E27FC236}">
              <a16:creationId xmlns:a16="http://schemas.microsoft.com/office/drawing/2014/main" id="{767F3C3F-A882-413E-BFD5-77B16D2AA3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6" name="Text Box 6943">
          <a:extLst>
            <a:ext uri="{FF2B5EF4-FFF2-40B4-BE49-F238E27FC236}">
              <a16:creationId xmlns:a16="http://schemas.microsoft.com/office/drawing/2014/main" id="{32469414-218C-4B37-BB85-3E3E09A457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7" name="Text Box 6943">
          <a:extLst>
            <a:ext uri="{FF2B5EF4-FFF2-40B4-BE49-F238E27FC236}">
              <a16:creationId xmlns:a16="http://schemas.microsoft.com/office/drawing/2014/main" id="{42D376B6-36E0-4A41-8E2A-A51BAEE912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8" name="Text Box 6943">
          <a:extLst>
            <a:ext uri="{FF2B5EF4-FFF2-40B4-BE49-F238E27FC236}">
              <a16:creationId xmlns:a16="http://schemas.microsoft.com/office/drawing/2014/main" id="{4AE861D4-C917-4C53-8E58-D598209032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49" name="Text Box 6943">
          <a:extLst>
            <a:ext uri="{FF2B5EF4-FFF2-40B4-BE49-F238E27FC236}">
              <a16:creationId xmlns:a16="http://schemas.microsoft.com/office/drawing/2014/main" id="{85730498-4A37-496A-A4EA-0B486BCB11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0" name="Text Box 6943">
          <a:extLst>
            <a:ext uri="{FF2B5EF4-FFF2-40B4-BE49-F238E27FC236}">
              <a16:creationId xmlns:a16="http://schemas.microsoft.com/office/drawing/2014/main" id="{87A0FC7C-8DAD-4937-8AEB-53284BDE98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1" name="Text Box 6943">
          <a:extLst>
            <a:ext uri="{FF2B5EF4-FFF2-40B4-BE49-F238E27FC236}">
              <a16:creationId xmlns:a16="http://schemas.microsoft.com/office/drawing/2014/main" id="{1D42E3EE-A89D-4287-B5C4-934C4E07AB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2" name="Text Box 6943">
          <a:extLst>
            <a:ext uri="{FF2B5EF4-FFF2-40B4-BE49-F238E27FC236}">
              <a16:creationId xmlns:a16="http://schemas.microsoft.com/office/drawing/2014/main" id="{E4096A1E-9A65-4A04-9B28-0B393B2C2D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3" name="Text Box 6943">
          <a:extLst>
            <a:ext uri="{FF2B5EF4-FFF2-40B4-BE49-F238E27FC236}">
              <a16:creationId xmlns:a16="http://schemas.microsoft.com/office/drawing/2014/main" id="{F38D91AA-82A1-43A4-AF3B-FF25A1FB3A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4" name="Text Box 6943">
          <a:extLst>
            <a:ext uri="{FF2B5EF4-FFF2-40B4-BE49-F238E27FC236}">
              <a16:creationId xmlns:a16="http://schemas.microsoft.com/office/drawing/2014/main" id="{BDCC0871-1F71-48E9-BA55-317DD5CE34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5" name="Text Box 6943">
          <a:extLst>
            <a:ext uri="{FF2B5EF4-FFF2-40B4-BE49-F238E27FC236}">
              <a16:creationId xmlns:a16="http://schemas.microsoft.com/office/drawing/2014/main" id="{8E6E3CB3-0DD1-44C5-B6F4-5736C1387A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6" name="Text Box 6943">
          <a:extLst>
            <a:ext uri="{FF2B5EF4-FFF2-40B4-BE49-F238E27FC236}">
              <a16:creationId xmlns:a16="http://schemas.microsoft.com/office/drawing/2014/main" id="{9E4CE9AC-DDCC-45B1-BC9C-E4D62B5296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7" name="Text Box 6943">
          <a:extLst>
            <a:ext uri="{FF2B5EF4-FFF2-40B4-BE49-F238E27FC236}">
              <a16:creationId xmlns:a16="http://schemas.microsoft.com/office/drawing/2014/main" id="{5B6DF42F-5877-4D15-BBF5-9ADD33D85F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8" name="Text Box 6943">
          <a:extLst>
            <a:ext uri="{FF2B5EF4-FFF2-40B4-BE49-F238E27FC236}">
              <a16:creationId xmlns:a16="http://schemas.microsoft.com/office/drawing/2014/main" id="{6FDE656E-C7F1-4C56-983D-B57154D641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59" name="Text Box 6943">
          <a:extLst>
            <a:ext uri="{FF2B5EF4-FFF2-40B4-BE49-F238E27FC236}">
              <a16:creationId xmlns:a16="http://schemas.microsoft.com/office/drawing/2014/main" id="{9AB44FEC-6942-4480-A6AF-BB846E1DCF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0" name="Text Box 6943">
          <a:extLst>
            <a:ext uri="{FF2B5EF4-FFF2-40B4-BE49-F238E27FC236}">
              <a16:creationId xmlns:a16="http://schemas.microsoft.com/office/drawing/2014/main" id="{194684BE-DBEB-4C87-AA5A-BF99A052A7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1" name="Text Box 6943">
          <a:extLst>
            <a:ext uri="{FF2B5EF4-FFF2-40B4-BE49-F238E27FC236}">
              <a16:creationId xmlns:a16="http://schemas.microsoft.com/office/drawing/2014/main" id="{D56C96C4-09C1-4635-AD6D-88E3E5E59E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2" name="Text Box 6943">
          <a:extLst>
            <a:ext uri="{FF2B5EF4-FFF2-40B4-BE49-F238E27FC236}">
              <a16:creationId xmlns:a16="http://schemas.microsoft.com/office/drawing/2014/main" id="{41676AA9-B247-4034-949E-5D6AF04A3C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3" name="Text Box 6943">
          <a:extLst>
            <a:ext uri="{FF2B5EF4-FFF2-40B4-BE49-F238E27FC236}">
              <a16:creationId xmlns:a16="http://schemas.microsoft.com/office/drawing/2014/main" id="{A48FF62E-C90E-4ECA-9E15-498AE44225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4" name="Text Box 6943">
          <a:extLst>
            <a:ext uri="{FF2B5EF4-FFF2-40B4-BE49-F238E27FC236}">
              <a16:creationId xmlns:a16="http://schemas.microsoft.com/office/drawing/2014/main" id="{33549010-10BD-4793-9A1B-9FA0BFBE5D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5" name="Text Box 6943">
          <a:extLst>
            <a:ext uri="{FF2B5EF4-FFF2-40B4-BE49-F238E27FC236}">
              <a16:creationId xmlns:a16="http://schemas.microsoft.com/office/drawing/2014/main" id="{1741EE03-A29F-4EAE-A846-AC9FC18753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6" name="Text Box 6943">
          <a:extLst>
            <a:ext uri="{FF2B5EF4-FFF2-40B4-BE49-F238E27FC236}">
              <a16:creationId xmlns:a16="http://schemas.microsoft.com/office/drawing/2014/main" id="{2B841D9D-0FD8-413C-B493-1A6D127B44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7" name="Text Box 6943">
          <a:extLst>
            <a:ext uri="{FF2B5EF4-FFF2-40B4-BE49-F238E27FC236}">
              <a16:creationId xmlns:a16="http://schemas.microsoft.com/office/drawing/2014/main" id="{3C3096DB-8AB5-405D-B378-DEBD4C8BA9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8" name="Text Box 6943">
          <a:extLst>
            <a:ext uri="{FF2B5EF4-FFF2-40B4-BE49-F238E27FC236}">
              <a16:creationId xmlns:a16="http://schemas.microsoft.com/office/drawing/2014/main" id="{4342777C-2A62-4308-8964-E2BD2604D2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69" name="Text Box 6943">
          <a:extLst>
            <a:ext uri="{FF2B5EF4-FFF2-40B4-BE49-F238E27FC236}">
              <a16:creationId xmlns:a16="http://schemas.microsoft.com/office/drawing/2014/main" id="{91CA8C31-47B6-4C9A-A0BC-42BD3D373C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0" name="Text Box 6943">
          <a:extLst>
            <a:ext uri="{FF2B5EF4-FFF2-40B4-BE49-F238E27FC236}">
              <a16:creationId xmlns:a16="http://schemas.microsoft.com/office/drawing/2014/main" id="{9CBDF575-DC1E-46BE-871A-DDA0BBBF4D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1" name="Text Box 6943">
          <a:extLst>
            <a:ext uri="{FF2B5EF4-FFF2-40B4-BE49-F238E27FC236}">
              <a16:creationId xmlns:a16="http://schemas.microsoft.com/office/drawing/2014/main" id="{0EFB5ED1-10C9-4B42-8FDE-DFF7F36F64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2" name="Text Box 6943">
          <a:extLst>
            <a:ext uri="{FF2B5EF4-FFF2-40B4-BE49-F238E27FC236}">
              <a16:creationId xmlns:a16="http://schemas.microsoft.com/office/drawing/2014/main" id="{61C5778E-3D39-436C-85A8-BDD8D8FBA1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3" name="Text Box 6943">
          <a:extLst>
            <a:ext uri="{FF2B5EF4-FFF2-40B4-BE49-F238E27FC236}">
              <a16:creationId xmlns:a16="http://schemas.microsoft.com/office/drawing/2014/main" id="{0DFD1B37-B0A7-45D4-B7F4-BEF389D983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4" name="Text Box 6943">
          <a:extLst>
            <a:ext uri="{FF2B5EF4-FFF2-40B4-BE49-F238E27FC236}">
              <a16:creationId xmlns:a16="http://schemas.microsoft.com/office/drawing/2014/main" id="{A2CFDF37-C3CF-4F6E-9E79-9B2A790113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5" name="Text Box 6943">
          <a:extLst>
            <a:ext uri="{FF2B5EF4-FFF2-40B4-BE49-F238E27FC236}">
              <a16:creationId xmlns:a16="http://schemas.microsoft.com/office/drawing/2014/main" id="{B2102290-387D-4C32-8B5B-F8A45F08CA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6" name="Text Box 6943">
          <a:extLst>
            <a:ext uri="{FF2B5EF4-FFF2-40B4-BE49-F238E27FC236}">
              <a16:creationId xmlns:a16="http://schemas.microsoft.com/office/drawing/2014/main" id="{08691756-88B8-49DC-AD10-A19B4466CE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7" name="Text Box 6943">
          <a:extLst>
            <a:ext uri="{FF2B5EF4-FFF2-40B4-BE49-F238E27FC236}">
              <a16:creationId xmlns:a16="http://schemas.microsoft.com/office/drawing/2014/main" id="{C0FBC08E-B015-4D08-952C-09DB365049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8" name="Text Box 6943">
          <a:extLst>
            <a:ext uri="{FF2B5EF4-FFF2-40B4-BE49-F238E27FC236}">
              <a16:creationId xmlns:a16="http://schemas.microsoft.com/office/drawing/2014/main" id="{0E0A7B6B-4C61-4B9C-9091-D4AA6B54FE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79" name="Text Box 6943">
          <a:extLst>
            <a:ext uri="{FF2B5EF4-FFF2-40B4-BE49-F238E27FC236}">
              <a16:creationId xmlns:a16="http://schemas.microsoft.com/office/drawing/2014/main" id="{D60C3633-72B8-4DAB-A7C7-D1A0B33CBD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0" name="Text Box 6943">
          <a:extLst>
            <a:ext uri="{FF2B5EF4-FFF2-40B4-BE49-F238E27FC236}">
              <a16:creationId xmlns:a16="http://schemas.microsoft.com/office/drawing/2014/main" id="{2C7635DF-2FA8-4529-8541-6FA1488EB1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1" name="Text Box 6943">
          <a:extLst>
            <a:ext uri="{FF2B5EF4-FFF2-40B4-BE49-F238E27FC236}">
              <a16:creationId xmlns:a16="http://schemas.microsoft.com/office/drawing/2014/main" id="{9BA3917A-465F-46E2-BC6D-80AE69DB20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2" name="Text Box 6943">
          <a:extLst>
            <a:ext uri="{FF2B5EF4-FFF2-40B4-BE49-F238E27FC236}">
              <a16:creationId xmlns:a16="http://schemas.microsoft.com/office/drawing/2014/main" id="{6BF633AD-7FBE-4863-9AC8-55D5980B84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3" name="Text Box 6943">
          <a:extLst>
            <a:ext uri="{FF2B5EF4-FFF2-40B4-BE49-F238E27FC236}">
              <a16:creationId xmlns:a16="http://schemas.microsoft.com/office/drawing/2014/main" id="{6515F37D-8697-4C26-955D-2801E9FE6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4" name="Text Box 6943">
          <a:extLst>
            <a:ext uri="{FF2B5EF4-FFF2-40B4-BE49-F238E27FC236}">
              <a16:creationId xmlns:a16="http://schemas.microsoft.com/office/drawing/2014/main" id="{B8DBF858-DA29-4FEA-B187-1220E44EC7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5" name="Text Box 6943">
          <a:extLst>
            <a:ext uri="{FF2B5EF4-FFF2-40B4-BE49-F238E27FC236}">
              <a16:creationId xmlns:a16="http://schemas.microsoft.com/office/drawing/2014/main" id="{A80E2D07-1CC5-4346-B9FC-CA5CC007D7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6" name="Text Box 6943">
          <a:extLst>
            <a:ext uri="{FF2B5EF4-FFF2-40B4-BE49-F238E27FC236}">
              <a16:creationId xmlns:a16="http://schemas.microsoft.com/office/drawing/2014/main" id="{385C1BF8-7AA2-4197-8E36-78047C109B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7" name="Text Box 6943">
          <a:extLst>
            <a:ext uri="{FF2B5EF4-FFF2-40B4-BE49-F238E27FC236}">
              <a16:creationId xmlns:a16="http://schemas.microsoft.com/office/drawing/2014/main" id="{D6EDB9D8-3193-43CB-916B-8D15E9C352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8" name="Text Box 6943">
          <a:extLst>
            <a:ext uri="{FF2B5EF4-FFF2-40B4-BE49-F238E27FC236}">
              <a16:creationId xmlns:a16="http://schemas.microsoft.com/office/drawing/2014/main" id="{08E969EE-1838-4270-92DA-9BCAE4F785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89" name="Text Box 6943">
          <a:extLst>
            <a:ext uri="{FF2B5EF4-FFF2-40B4-BE49-F238E27FC236}">
              <a16:creationId xmlns:a16="http://schemas.microsoft.com/office/drawing/2014/main" id="{D6183F4E-FF46-4CE6-A4C4-8727B93FB9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0" name="Text Box 6943">
          <a:extLst>
            <a:ext uri="{FF2B5EF4-FFF2-40B4-BE49-F238E27FC236}">
              <a16:creationId xmlns:a16="http://schemas.microsoft.com/office/drawing/2014/main" id="{208FE135-2F60-4FCB-ABAE-DC2CFEA622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1" name="Text Box 6943">
          <a:extLst>
            <a:ext uri="{FF2B5EF4-FFF2-40B4-BE49-F238E27FC236}">
              <a16:creationId xmlns:a16="http://schemas.microsoft.com/office/drawing/2014/main" id="{0596A264-4164-4FF8-95A9-03FCCBFED7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2" name="Text Box 6943">
          <a:extLst>
            <a:ext uri="{FF2B5EF4-FFF2-40B4-BE49-F238E27FC236}">
              <a16:creationId xmlns:a16="http://schemas.microsoft.com/office/drawing/2014/main" id="{C9D35E6B-B641-4A29-BCA8-7D8C00ECDD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3" name="Text Box 6943">
          <a:extLst>
            <a:ext uri="{FF2B5EF4-FFF2-40B4-BE49-F238E27FC236}">
              <a16:creationId xmlns:a16="http://schemas.microsoft.com/office/drawing/2014/main" id="{FB6C2FFB-C1BA-4A85-9E77-A36AF662A6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4" name="Text Box 6943">
          <a:extLst>
            <a:ext uri="{FF2B5EF4-FFF2-40B4-BE49-F238E27FC236}">
              <a16:creationId xmlns:a16="http://schemas.microsoft.com/office/drawing/2014/main" id="{7685CCE6-AD1F-47C5-B709-3A07EB7BBC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5" name="Text Box 6943">
          <a:extLst>
            <a:ext uri="{FF2B5EF4-FFF2-40B4-BE49-F238E27FC236}">
              <a16:creationId xmlns:a16="http://schemas.microsoft.com/office/drawing/2014/main" id="{1A5DC64F-5A8A-4A3E-8364-F01B8E7888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6" name="Text Box 6943">
          <a:extLst>
            <a:ext uri="{FF2B5EF4-FFF2-40B4-BE49-F238E27FC236}">
              <a16:creationId xmlns:a16="http://schemas.microsoft.com/office/drawing/2014/main" id="{57463C1B-7070-4BC8-B280-DD805ACF80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7" name="Text Box 6943">
          <a:extLst>
            <a:ext uri="{FF2B5EF4-FFF2-40B4-BE49-F238E27FC236}">
              <a16:creationId xmlns:a16="http://schemas.microsoft.com/office/drawing/2014/main" id="{D1F2CC3B-E237-4E67-850D-AAB1985350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8" name="Text Box 6943">
          <a:extLst>
            <a:ext uri="{FF2B5EF4-FFF2-40B4-BE49-F238E27FC236}">
              <a16:creationId xmlns:a16="http://schemas.microsoft.com/office/drawing/2014/main" id="{FDEC0EEB-E537-4C35-8A8E-BCBEA9BB57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099" name="Text Box 6943">
          <a:extLst>
            <a:ext uri="{FF2B5EF4-FFF2-40B4-BE49-F238E27FC236}">
              <a16:creationId xmlns:a16="http://schemas.microsoft.com/office/drawing/2014/main" id="{817E7C65-2453-4DD4-AB81-3576EE05FB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0" name="Text Box 6943">
          <a:extLst>
            <a:ext uri="{FF2B5EF4-FFF2-40B4-BE49-F238E27FC236}">
              <a16:creationId xmlns:a16="http://schemas.microsoft.com/office/drawing/2014/main" id="{E9586CFE-3210-4269-A8C9-A2862677D5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1" name="Text Box 6943">
          <a:extLst>
            <a:ext uri="{FF2B5EF4-FFF2-40B4-BE49-F238E27FC236}">
              <a16:creationId xmlns:a16="http://schemas.microsoft.com/office/drawing/2014/main" id="{0782106E-9C9C-48D4-9DDB-7647FAF2C3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2" name="Text Box 6943">
          <a:extLst>
            <a:ext uri="{FF2B5EF4-FFF2-40B4-BE49-F238E27FC236}">
              <a16:creationId xmlns:a16="http://schemas.microsoft.com/office/drawing/2014/main" id="{2F8F2E8C-C2A0-4E9C-85E4-8F22EF4FE8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3" name="Text Box 6943">
          <a:extLst>
            <a:ext uri="{FF2B5EF4-FFF2-40B4-BE49-F238E27FC236}">
              <a16:creationId xmlns:a16="http://schemas.microsoft.com/office/drawing/2014/main" id="{FF9F0267-8640-47ED-89FF-E501B184DF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4" name="Text Box 6943">
          <a:extLst>
            <a:ext uri="{FF2B5EF4-FFF2-40B4-BE49-F238E27FC236}">
              <a16:creationId xmlns:a16="http://schemas.microsoft.com/office/drawing/2014/main" id="{E8B28AA6-8B52-4107-A36C-3D4B07612B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5" name="Text Box 6943">
          <a:extLst>
            <a:ext uri="{FF2B5EF4-FFF2-40B4-BE49-F238E27FC236}">
              <a16:creationId xmlns:a16="http://schemas.microsoft.com/office/drawing/2014/main" id="{1E5C452C-0B60-456C-96BF-76A9C772B0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6" name="Text Box 6943">
          <a:extLst>
            <a:ext uri="{FF2B5EF4-FFF2-40B4-BE49-F238E27FC236}">
              <a16:creationId xmlns:a16="http://schemas.microsoft.com/office/drawing/2014/main" id="{8A295A76-7EB1-42E0-B8E0-3AD02EEAD8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7" name="Text Box 6943">
          <a:extLst>
            <a:ext uri="{FF2B5EF4-FFF2-40B4-BE49-F238E27FC236}">
              <a16:creationId xmlns:a16="http://schemas.microsoft.com/office/drawing/2014/main" id="{43A6CB1C-EF17-4B72-9FEE-941DD6CA07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8" name="Text Box 6943">
          <a:extLst>
            <a:ext uri="{FF2B5EF4-FFF2-40B4-BE49-F238E27FC236}">
              <a16:creationId xmlns:a16="http://schemas.microsoft.com/office/drawing/2014/main" id="{EF6C27B1-B86E-46BA-8438-F9747F9D8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09" name="Text Box 6943">
          <a:extLst>
            <a:ext uri="{FF2B5EF4-FFF2-40B4-BE49-F238E27FC236}">
              <a16:creationId xmlns:a16="http://schemas.microsoft.com/office/drawing/2014/main" id="{C4BA492E-6591-4648-821B-4E92D9DF3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0" name="Text Box 6943">
          <a:extLst>
            <a:ext uri="{FF2B5EF4-FFF2-40B4-BE49-F238E27FC236}">
              <a16:creationId xmlns:a16="http://schemas.microsoft.com/office/drawing/2014/main" id="{B2BBF2D2-D603-46FA-A4F9-FD3261D18A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1" name="Text Box 6943">
          <a:extLst>
            <a:ext uri="{FF2B5EF4-FFF2-40B4-BE49-F238E27FC236}">
              <a16:creationId xmlns:a16="http://schemas.microsoft.com/office/drawing/2014/main" id="{ECEAC39F-71CD-4698-9016-032119F4E9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2" name="Text Box 6943">
          <a:extLst>
            <a:ext uri="{FF2B5EF4-FFF2-40B4-BE49-F238E27FC236}">
              <a16:creationId xmlns:a16="http://schemas.microsoft.com/office/drawing/2014/main" id="{4597135C-436D-4BC0-A22B-1DCD839B02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3" name="Text Box 6943">
          <a:extLst>
            <a:ext uri="{FF2B5EF4-FFF2-40B4-BE49-F238E27FC236}">
              <a16:creationId xmlns:a16="http://schemas.microsoft.com/office/drawing/2014/main" id="{6F628122-7D67-4FAC-94ED-B0D81BEA4C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4" name="Text Box 6943">
          <a:extLst>
            <a:ext uri="{FF2B5EF4-FFF2-40B4-BE49-F238E27FC236}">
              <a16:creationId xmlns:a16="http://schemas.microsoft.com/office/drawing/2014/main" id="{28164D46-A260-4EB4-8AA3-6F27562B13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5" name="Text Box 6943">
          <a:extLst>
            <a:ext uri="{FF2B5EF4-FFF2-40B4-BE49-F238E27FC236}">
              <a16:creationId xmlns:a16="http://schemas.microsoft.com/office/drawing/2014/main" id="{9ABB75B0-B20C-4D39-802D-16B2F3BE57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6" name="Text Box 6943">
          <a:extLst>
            <a:ext uri="{FF2B5EF4-FFF2-40B4-BE49-F238E27FC236}">
              <a16:creationId xmlns:a16="http://schemas.microsoft.com/office/drawing/2014/main" id="{6C263866-A791-4231-A3CC-B437A9F649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7" name="Text Box 6943">
          <a:extLst>
            <a:ext uri="{FF2B5EF4-FFF2-40B4-BE49-F238E27FC236}">
              <a16:creationId xmlns:a16="http://schemas.microsoft.com/office/drawing/2014/main" id="{7BA04A8F-1690-44ED-8091-31C19DC0E3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8" name="Text Box 6943">
          <a:extLst>
            <a:ext uri="{FF2B5EF4-FFF2-40B4-BE49-F238E27FC236}">
              <a16:creationId xmlns:a16="http://schemas.microsoft.com/office/drawing/2014/main" id="{E1748719-5114-4858-A2A4-D57C42964C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19" name="Text Box 6943">
          <a:extLst>
            <a:ext uri="{FF2B5EF4-FFF2-40B4-BE49-F238E27FC236}">
              <a16:creationId xmlns:a16="http://schemas.microsoft.com/office/drawing/2014/main" id="{EF07FA9E-7E07-4515-BF58-2C87F7BD67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0" name="Text Box 6943">
          <a:extLst>
            <a:ext uri="{FF2B5EF4-FFF2-40B4-BE49-F238E27FC236}">
              <a16:creationId xmlns:a16="http://schemas.microsoft.com/office/drawing/2014/main" id="{EDF32D4A-E68D-44BB-A702-A95A398BE1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1" name="Text Box 6943">
          <a:extLst>
            <a:ext uri="{FF2B5EF4-FFF2-40B4-BE49-F238E27FC236}">
              <a16:creationId xmlns:a16="http://schemas.microsoft.com/office/drawing/2014/main" id="{25F01C05-7412-488F-AF8E-638C52CBD9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2" name="Text Box 6943">
          <a:extLst>
            <a:ext uri="{FF2B5EF4-FFF2-40B4-BE49-F238E27FC236}">
              <a16:creationId xmlns:a16="http://schemas.microsoft.com/office/drawing/2014/main" id="{003D570D-35EB-4DCA-896B-4FF1C95323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3" name="Text Box 6943">
          <a:extLst>
            <a:ext uri="{FF2B5EF4-FFF2-40B4-BE49-F238E27FC236}">
              <a16:creationId xmlns:a16="http://schemas.microsoft.com/office/drawing/2014/main" id="{1E5636C0-6EC8-498A-ABB9-7E46A4415E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4" name="Text Box 6943">
          <a:extLst>
            <a:ext uri="{FF2B5EF4-FFF2-40B4-BE49-F238E27FC236}">
              <a16:creationId xmlns:a16="http://schemas.microsoft.com/office/drawing/2014/main" id="{A45B1FB0-7A43-4C8C-B3B9-CCB62CB36B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5" name="Text Box 6943">
          <a:extLst>
            <a:ext uri="{FF2B5EF4-FFF2-40B4-BE49-F238E27FC236}">
              <a16:creationId xmlns:a16="http://schemas.microsoft.com/office/drawing/2014/main" id="{324CC0E2-86D3-470B-AEDC-D19239A59C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6" name="Text Box 6943">
          <a:extLst>
            <a:ext uri="{FF2B5EF4-FFF2-40B4-BE49-F238E27FC236}">
              <a16:creationId xmlns:a16="http://schemas.microsoft.com/office/drawing/2014/main" id="{811F7D28-211D-4FF1-B9E6-3C0FB25F33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7" name="Text Box 6943">
          <a:extLst>
            <a:ext uri="{FF2B5EF4-FFF2-40B4-BE49-F238E27FC236}">
              <a16:creationId xmlns:a16="http://schemas.microsoft.com/office/drawing/2014/main" id="{004BA2D5-F729-411B-8E50-2B96534410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8" name="Text Box 6943">
          <a:extLst>
            <a:ext uri="{FF2B5EF4-FFF2-40B4-BE49-F238E27FC236}">
              <a16:creationId xmlns:a16="http://schemas.microsoft.com/office/drawing/2014/main" id="{96A88072-3C7D-40FD-ADA3-B35C62CA1F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29" name="Text Box 6943">
          <a:extLst>
            <a:ext uri="{FF2B5EF4-FFF2-40B4-BE49-F238E27FC236}">
              <a16:creationId xmlns:a16="http://schemas.microsoft.com/office/drawing/2014/main" id="{6B278E21-3C04-4231-AD9F-18C38196B8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0" name="Text Box 6943">
          <a:extLst>
            <a:ext uri="{FF2B5EF4-FFF2-40B4-BE49-F238E27FC236}">
              <a16:creationId xmlns:a16="http://schemas.microsoft.com/office/drawing/2014/main" id="{7643704E-EDE8-4E5D-BC13-5BD9CA8F79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1" name="Text Box 6943">
          <a:extLst>
            <a:ext uri="{FF2B5EF4-FFF2-40B4-BE49-F238E27FC236}">
              <a16:creationId xmlns:a16="http://schemas.microsoft.com/office/drawing/2014/main" id="{A2D5C343-92C4-487E-8557-4193F5A14A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2" name="Text Box 6943">
          <a:extLst>
            <a:ext uri="{FF2B5EF4-FFF2-40B4-BE49-F238E27FC236}">
              <a16:creationId xmlns:a16="http://schemas.microsoft.com/office/drawing/2014/main" id="{9488CF3B-7C15-4E0E-9F98-2976CC3A9E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3" name="Text Box 6943">
          <a:extLst>
            <a:ext uri="{FF2B5EF4-FFF2-40B4-BE49-F238E27FC236}">
              <a16:creationId xmlns:a16="http://schemas.microsoft.com/office/drawing/2014/main" id="{5F9BBACC-E604-481B-92B7-77310127A6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4" name="Text Box 6943">
          <a:extLst>
            <a:ext uri="{FF2B5EF4-FFF2-40B4-BE49-F238E27FC236}">
              <a16:creationId xmlns:a16="http://schemas.microsoft.com/office/drawing/2014/main" id="{9B9DE80D-F27E-428E-9263-EB3DC09A01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5" name="Text Box 6943">
          <a:extLst>
            <a:ext uri="{FF2B5EF4-FFF2-40B4-BE49-F238E27FC236}">
              <a16:creationId xmlns:a16="http://schemas.microsoft.com/office/drawing/2014/main" id="{A3121B0C-165C-44E4-939E-243C659215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6" name="Text Box 6943">
          <a:extLst>
            <a:ext uri="{FF2B5EF4-FFF2-40B4-BE49-F238E27FC236}">
              <a16:creationId xmlns:a16="http://schemas.microsoft.com/office/drawing/2014/main" id="{2E687497-90F7-4779-AA2F-5701F14E14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7" name="Text Box 6943">
          <a:extLst>
            <a:ext uri="{FF2B5EF4-FFF2-40B4-BE49-F238E27FC236}">
              <a16:creationId xmlns:a16="http://schemas.microsoft.com/office/drawing/2014/main" id="{F5DB54A7-06FD-4326-B624-0D41DF6647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8" name="Text Box 6943">
          <a:extLst>
            <a:ext uri="{FF2B5EF4-FFF2-40B4-BE49-F238E27FC236}">
              <a16:creationId xmlns:a16="http://schemas.microsoft.com/office/drawing/2014/main" id="{792A4D0D-D15B-47AA-BBEB-3B613DB446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39" name="Text Box 6943">
          <a:extLst>
            <a:ext uri="{FF2B5EF4-FFF2-40B4-BE49-F238E27FC236}">
              <a16:creationId xmlns:a16="http://schemas.microsoft.com/office/drawing/2014/main" id="{548CAF8C-0723-45D3-8733-C0CC70B178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0" name="Text Box 6943">
          <a:extLst>
            <a:ext uri="{FF2B5EF4-FFF2-40B4-BE49-F238E27FC236}">
              <a16:creationId xmlns:a16="http://schemas.microsoft.com/office/drawing/2014/main" id="{060FAC3B-595C-49D4-B4B6-786D3E2612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1" name="Text Box 6943">
          <a:extLst>
            <a:ext uri="{FF2B5EF4-FFF2-40B4-BE49-F238E27FC236}">
              <a16:creationId xmlns:a16="http://schemas.microsoft.com/office/drawing/2014/main" id="{B5A7DD0E-C3A2-416A-B927-79EE55E5B4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2" name="Text Box 6943">
          <a:extLst>
            <a:ext uri="{FF2B5EF4-FFF2-40B4-BE49-F238E27FC236}">
              <a16:creationId xmlns:a16="http://schemas.microsoft.com/office/drawing/2014/main" id="{A33C0791-2547-4B0F-B733-6D139BB6E7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3" name="Text Box 6943">
          <a:extLst>
            <a:ext uri="{FF2B5EF4-FFF2-40B4-BE49-F238E27FC236}">
              <a16:creationId xmlns:a16="http://schemas.microsoft.com/office/drawing/2014/main" id="{D7DF3938-4742-4222-9047-01411DE9CD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4" name="Text Box 6943">
          <a:extLst>
            <a:ext uri="{FF2B5EF4-FFF2-40B4-BE49-F238E27FC236}">
              <a16:creationId xmlns:a16="http://schemas.microsoft.com/office/drawing/2014/main" id="{70C44569-CFEA-408D-B974-4E3C2B0CD1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5" name="Text Box 6943">
          <a:extLst>
            <a:ext uri="{FF2B5EF4-FFF2-40B4-BE49-F238E27FC236}">
              <a16:creationId xmlns:a16="http://schemas.microsoft.com/office/drawing/2014/main" id="{C1B639B8-4D86-46F9-A36F-E02B89FCD1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6" name="Text Box 6943">
          <a:extLst>
            <a:ext uri="{FF2B5EF4-FFF2-40B4-BE49-F238E27FC236}">
              <a16:creationId xmlns:a16="http://schemas.microsoft.com/office/drawing/2014/main" id="{F651C92A-983D-4CC4-903C-6C22AACE54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7" name="Text Box 6943">
          <a:extLst>
            <a:ext uri="{FF2B5EF4-FFF2-40B4-BE49-F238E27FC236}">
              <a16:creationId xmlns:a16="http://schemas.microsoft.com/office/drawing/2014/main" id="{D67CDFC6-F6BD-4806-A5BC-0295055E9F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8" name="Text Box 6943">
          <a:extLst>
            <a:ext uri="{FF2B5EF4-FFF2-40B4-BE49-F238E27FC236}">
              <a16:creationId xmlns:a16="http://schemas.microsoft.com/office/drawing/2014/main" id="{59F1681C-7E5A-4DC1-A5F6-4EB6DD9EFE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49" name="Text Box 6943">
          <a:extLst>
            <a:ext uri="{FF2B5EF4-FFF2-40B4-BE49-F238E27FC236}">
              <a16:creationId xmlns:a16="http://schemas.microsoft.com/office/drawing/2014/main" id="{19A00487-CB63-429A-9185-BE953CD3A6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0" name="Text Box 6943">
          <a:extLst>
            <a:ext uri="{FF2B5EF4-FFF2-40B4-BE49-F238E27FC236}">
              <a16:creationId xmlns:a16="http://schemas.microsoft.com/office/drawing/2014/main" id="{668D09A2-D637-4EEE-9A03-A415711BA0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1" name="Text Box 6943">
          <a:extLst>
            <a:ext uri="{FF2B5EF4-FFF2-40B4-BE49-F238E27FC236}">
              <a16:creationId xmlns:a16="http://schemas.microsoft.com/office/drawing/2014/main" id="{AD243D37-9F91-46E8-9312-E141401D50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2" name="Text Box 6943">
          <a:extLst>
            <a:ext uri="{FF2B5EF4-FFF2-40B4-BE49-F238E27FC236}">
              <a16:creationId xmlns:a16="http://schemas.microsoft.com/office/drawing/2014/main" id="{33303AC5-7F3B-4993-9F69-AA18E377CE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3" name="Text Box 6943">
          <a:extLst>
            <a:ext uri="{FF2B5EF4-FFF2-40B4-BE49-F238E27FC236}">
              <a16:creationId xmlns:a16="http://schemas.microsoft.com/office/drawing/2014/main" id="{83D960FC-DEC1-4617-80DD-EFE70BC66A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4" name="Text Box 6943">
          <a:extLst>
            <a:ext uri="{FF2B5EF4-FFF2-40B4-BE49-F238E27FC236}">
              <a16:creationId xmlns:a16="http://schemas.microsoft.com/office/drawing/2014/main" id="{75423A26-547C-4F5A-A74A-8813805184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5" name="Text Box 6943">
          <a:extLst>
            <a:ext uri="{FF2B5EF4-FFF2-40B4-BE49-F238E27FC236}">
              <a16:creationId xmlns:a16="http://schemas.microsoft.com/office/drawing/2014/main" id="{348A10F6-05B9-4B67-93C2-1512657265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6" name="Text Box 6943">
          <a:extLst>
            <a:ext uri="{FF2B5EF4-FFF2-40B4-BE49-F238E27FC236}">
              <a16:creationId xmlns:a16="http://schemas.microsoft.com/office/drawing/2014/main" id="{7BA385D7-A5C9-4D5A-8E0D-E8DDA49F56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7" name="Text Box 6943">
          <a:extLst>
            <a:ext uri="{FF2B5EF4-FFF2-40B4-BE49-F238E27FC236}">
              <a16:creationId xmlns:a16="http://schemas.microsoft.com/office/drawing/2014/main" id="{69E394CA-7F45-4EEA-BAF7-55D097A4FC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8" name="Text Box 6943">
          <a:extLst>
            <a:ext uri="{FF2B5EF4-FFF2-40B4-BE49-F238E27FC236}">
              <a16:creationId xmlns:a16="http://schemas.microsoft.com/office/drawing/2014/main" id="{009B3B3A-16B4-4BEC-8849-D87E596C87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59" name="Text Box 6943">
          <a:extLst>
            <a:ext uri="{FF2B5EF4-FFF2-40B4-BE49-F238E27FC236}">
              <a16:creationId xmlns:a16="http://schemas.microsoft.com/office/drawing/2014/main" id="{456A6660-430A-486F-84E3-D5FD840220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0" name="Text Box 6943">
          <a:extLst>
            <a:ext uri="{FF2B5EF4-FFF2-40B4-BE49-F238E27FC236}">
              <a16:creationId xmlns:a16="http://schemas.microsoft.com/office/drawing/2014/main" id="{F6597C05-EB1B-41DB-B058-B0D282C619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1" name="Text Box 6943">
          <a:extLst>
            <a:ext uri="{FF2B5EF4-FFF2-40B4-BE49-F238E27FC236}">
              <a16:creationId xmlns:a16="http://schemas.microsoft.com/office/drawing/2014/main" id="{583AD6E8-D6D8-47A1-B4A9-6B91A85BD0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2" name="Text Box 6943">
          <a:extLst>
            <a:ext uri="{FF2B5EF4-FFF2-40B4-BE49-F238E27FC236}">
              <a16:creationId xmlns:a16="http://schemas.microsoft.com/office/drawing/2014/main" id="{EDAC5EA3-3A85-40A9-973E-08A9676CF4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3" name="Text Box 6943">
          <a:extLst>
            <a:ext uri="{FF2B5EF4-FFF2-40B4-BE49-F238E27FC236}">
              <a16:creationId xmlns:a16="http://schemas.microsoft.com/office/drawing/2014/main" id="{B9622BA6-4D9C-466E-B4D9-385D121025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4" name="Text Box 6943">
          <a:extLst>
            <a:ext uri="{FF2B5EF4-FFF2-40B4-BE49-F238E27FC236}">
              <a16:creationId xmlns:a16="http://schemas.microsoft.com/office/drawing/2014/main" id="{FCCEA4BF-7F78-42B0-9032-A7ECE79389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5" name="Text Box 6943">
          <a:extLst>
            <a:ext uri="{FF2B5EF4-FFF2-40B4-BE49-F238E27FC236}">
              <a16:creationId xmlns:a16="http://schemas.microsoft.com/office/drawing/2014/main" id="{C30CC64C-1ABE-4B86-845E-2B3A1AFD3F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6" name="Text Box 6943">
          <a:extLst>
            <a:ext uri="{FF2B5EF4-FFF2-40B4-BE49-F238E27FC236}">
              <a16:creationId xmlns:a16="http://schemas.microsoft.com/office/drawing/2014/main" id="{8F80C6C0-709B-4E08-A46A-FFC36A71E6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7" name="Text Box 6943">
          <a:extLst>
            <a:ext uri="{FF2B5EF4-FFF2-40B4-BE49-F238E27FC236}">
              <a16:creationId xmlns:a16="http://schemas.microsoft.com/office/drawing/2014/main" id="{1EE703CC-8BC6-45E6-9FF5-B069D13C5A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8" name="Text Box 6943">
          <a:extLst>
            <a:ext uri="{FF2B5EF4-FFF2-40B4-BE49-F238E27FC236}">
              <a16:creationId xmlns:a16="http://schemas.microsoft.com/office/drawing/2014/main" id="{036C9647-0D50-45B0-A48E-0AE279C255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69" name="Text Box 6943">
          <a:extLst>
            <a:ext uri="{FF2B5EF4-FFF2-40B4-BE49-F238E27FC236}">
              <a16:creationId xmlns:a16="http://schemas.microsoft.com/office/drawing/2014/main" id="{02EE05CC-8078-4EAB-84A7-CBBE1AF987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0" name="Text Box 6943">
          <a:extLst>
            <a:ext uri="{FF2B5EF4-FFF2-40B4-BE49-F238E27FC236}">
              <a16:creationId xmlns:a16="http://schemas.microsoft.com/office/drawing/2014/main" id="{27ED19AA-49C1-42B4-B37D-B290F787DF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1" name="Text Box 6943">
          <a:extLst>
            <a:ext uri="{FF2B5EF4-FFF2-40B4-BE49-F238E27FC236}">
              <a16:creationId xmlns:a16="http://schemas.microsoft.com/office/drawing/2014/main" id="{86A6C8C0-2248-4D02-A4BB-48C0D98769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2" name="Text Box 6943">
          <a:extLst>
            <a:ext uri="{FF2B5EF4-FFF2-40B4-BE49-F238E27FC236}">
              <a16:creationId xmlns:a16="http://schemas.microsoft.com/office/drawing/2014/main" id="{D00DCACB-2D81-4733-AA65-EA9627482F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3" name="Text Box 6943">
          <a:extLst>
            <a:ext uri="{FF2B5EF4-FFF2-40B4-BE49-F238E27FC236}">
              <a16:creationId xmlns:a16="http://schemas.microsoft.com/office/drawing/2014/main" id="{BF369DB8-27E5-4261-95D4-D8D4ECBCFC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4" name="Text Box 6943">
          <a:extLst>
            <a:ext uri="{FF2B5EF4-FFF2-40B4-BE49-F238E27FC236}">
              <a16:creationId xmlns:a16="http://schemas.microsoft.com/office/drawing/2014/main" id="{BAC91436-2E8B-4E1D-9E9E-85F049452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5" name="Text Box 6943">
          <a:extLst>
            <a:ext uri="{FF2B5EF4-FFF2-40B4-BE49-F238E27FC236}">
              <a16:creationId xmlns:a16="http://schemas.microsoft.com/office/drawing/2014/main" id="{FDE6569F-74D5-4A8C-924B-0F6B0BED89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6" name="Text Box 6943">
          <a:extLst>
            <a:ext uri="{FF2B5EF4-FFF2-40B4-BE49-F238E27FC236}">
              <a16:creationId xmlns:a16="http://schemas.microsoft.com/office/drawing/2014/main" id="{3754A888-B365-466E-A0C6-07640639E0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7" name="Text Box 6943">
          <a:extLst>
            <a:ext uri="{FF2B5EF4-FFF2-40B4-BE49-F238E27FC236}">
              <a16:creationId xmlns:a16="http://schemas.microsoft.com/office/drawing/2014/main" id="{9B3F408A-998E-4E55-96BB-C5C499986A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8" name="Text Box 6943">
          <a:extLst>
            <a:ext uri="{FF2B5EF4-FFF2-40B4-BE49-F238E27FC236}">
              <a16:creationId xmlns:a16="http://schemas.microsoft.com/office/drawing/2014/main" id="{8B164443-79CE-4031-B002-80FC97B527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79" name="Text Box 6943">
          <a:extLst>
            <a:ext uri="{FF2B5EF4-FFF2-40B4-BE49-F238E27FC236}">
              <a16:creationId xmlns:a16="http://schemas.microsoft.com/office/drawing/2014/main" id="{23E5A974-C69E-41A1-A871-873FCF2589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0" name="Text Box 6943">
          <a:extLst>
            <a:ext uri="{FF2B5EF4-FFF2-40B4-BE49-F238E27FC236}">
              <a16:creationId xmlns:a16="http://schemas.microsoft.com/office/drawing/2014/main" id="{95BCDF56-366A-453E-8910-AB9F927AED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1" name="Text Box 6943">
          <a:extLst>
            <a:ext uri="{FF2B5EF4-FFF2-40B4-BE49-F238E27FC236}">
              <a16:creationId xmlns:a16="http://schemas.microsoft.com/office/drawing/2014/main" id="{270C7D49-47C5-454A-BED0-331E58F31E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2" name="Text Box 6943">
          <a:extLst>
            <a:ext uri="{FF2B5EF4-FFF2-40B4-BE49-F238E27FC236}">
              <a16:creationId xmlns:a16="http://schemas.microsoft.com/office/drawing/2014/main" id="{5CB5A6E4-A429-4603-9577-8642A3AE0E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3" name="Text Box 6943">
          <a:extLst>
            <a:ext uri="{FF2B5EF4-FFF2-40B4-BE49-F238E27FC236}">
              <a16:creationId xmlns:a16="http://schemas.microsoft.com/office/drawing/2014/main" id="{FF410CAC-536E-492F-8A91-3108D26414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4" name="Text Box 6943">
          <a:extLst>
            <a:ext uri="{FF2B5EF4-FFF2-40B4-BE49-F238E27FC236}">
              <a16:creationId xmlns:a16="http://schemas.microsoft.com/office/drawing/2014/main" id="{22A5DCC0-5DD8-4ED0-9157-6ADCA124E0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5" name="Text Box 6943">
          <a:extLst>
            <a:ext uri="{FF2B5EF4-FFF2-40B4-BE49-F238E27FC236}">
              <a16:creationId xmlns:a16="http://schemas.microsoft.com/office/drawing/2014/main" id="{D6473F42-7588-49A7-A187-6D1FD0E863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6" name="Text Box 6943">
          <a:extLst>
            <a:ext uri="{FF2B5EF4-FFF2-40B4-BE49-F238E27FC236}">
              <a16:creationId xmlns:a16="http://schemas.microsoft.com/office/drawing/2014/main" id="{0B225046-2690-44B9-BA8C-B8B8FDE599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7" name="Text Box 6943">
          <a:extLst>
            <a:ext uri="{FF2B5EF4-FFF2-40B4-BE49-F238E27FC236}">
              <a16:creationId xmlns:a16="http://schemas.microsoft.com/office/drawing/2014/main" id="{917869A5-9622-412A-95FC-5DBD7CAA54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8" name="Text Box 6943">
          <a:extLst>
            <a:ext uri="{FF2B5EF4-FFF2-40B4-BE49-F238E27FC236}">
              <a16:creationId xmlns:a16="http://schemas.microsoft.com/office/drawing/2014/main" id="{D5884317-BB96-4F37-AFA1-2FA1F3587B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89" name="Text Box 6943">
          <a:extLst>
            <a:ext uri="{FF2B5EF4-FFF2-40B4-BE49-F238E27FC236}">
              <a16:creationId xmlns:a16="http://schemas.microsoft.com/office/drawing/2014/main" id="{ED1D2D06-999F-4CD5-817C-69FDCF08CB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0" name="Text Box 6943">
          <a:extLst>
            <a:ext uri="{FF2B5EF4-FFF2-40B4-BE49-F238E27FC236}">
              <a16:creationId xmlns:a16="http://schemas.microsoft.com/office/drawing/2014/main" id="{CD11D8A2-0A62-46B1-BEB8-EB3FC822A1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1" name="Text Box 6943">
          <a:extLst>
            <a:ext uri="{FF2B5EF4-FFF2-40B4-BE49-F238E27FC236}">
              <a16:creationId xmlns:a16="http://schemas.microsoft.com/office/drawing/2014/main" id="{CAE380DB-88B5-493B-B637-C12994715D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2" name="Text Box 6943">
          <a:extLst>
            <a:ext uri="{FF2B5EF4-FFF2-40B4-BE49-F238E27FC236}">
              <a16:creationId xmlns:a16="http://schemas.microsoft.com/office/drawing/2014/main" id="{0F02C36E-0A67-47E7-83AE-7D642EBEE0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3" name="Text Box 6943">
          <a:extLst>
            <a:ext uri="{FF2B5EF4-FFF2-40B4-BE49-F238E27FC236}">
              <a16:creationId xmlns:a16="http://schemas.microsoft.com/office/drawing/2014/main" id="{146F9A1D-291F-4437-8B1A-172DE4B460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4" name="Text Box 6943">
          <a:extLst>
            <a:ext uri="{FF2B5EF4-FFF2-40B4-BE49-F238E27FC236}">
              <a16:creationId xmlns:a16="http://schemas.microsoft.com/office/drawing/2014/main" id="{39C6A035-F62A-4030-B451-389CC96871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5" name="Text Box 6943">
          <a:extLst>
            <a:ext uri="{FF2B5EF4-FFF2-40B4-BE49-F238E27FC236}">
              <a16:creationId xmlns:a16="http://schemas.microsoft.com/office/drawing/2014/main" id="{BB523AEC-7420-469E-9E58-A7D9874FEE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6" name="Text Box 6943">
          <a:extLst>
            <a:ext uri="{FF2B5EF4-FFF2-40B4-BE49-F238E27FC236}">
              <a16:creationId xmlns:a16="http://schemas.microsoft.com/office/drawing/2014/main" id="{25BBF83A-4C01-4031-A7C4-8078FDAEC0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7" name="Text Box 6943">
          <a:extLst>
            <a:ext uri="{FF2B5EF4-FFF2-40B4-BE49-F238E27FC236}">
              <a16:creationId xmlns:a16="http://schemas.microsoft.com/office/drawing/2014/main" id="{E744CAB3-A505-4672-840D-0330B45EBC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8" name="Text Box 6943">
          <a:extLst>
            <a:ext uri="{FF2B5EF4-FFF2-40B4-BE49-F238E27FC236}">
              <a16:creationId xmlns:a16="http://schemas.microsoft.com/office/drawing/2014/main" id="{51D5C038-5653-45CA-9338-B16844BAAC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199" name="Text Box 6943">
          <a:extLst>
            <a:ext uri="{FF2B5EF4-FFF2-40B4-BE49-F238E27FC236}">
              <a16:creationId xmlns:a16="http://schemas.microsoft.com/office/drawing/2014/main" id="{94EBCE1D-6439-4AF2-828E-62BCC0854B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0" name="Text Box 6943">
          <a:extLst>
            <a:ext uri="{FF2B5EF4-FFF2-40B4-BE49-F238E27FC236}">
              <a16:creationId xmlns:a16="http://schemas.microsoft.com/office/drawing/2014/main" id="{648F9F90-C684-4435-A3C0-55BBD5557F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1" name="Text Box 6943">
          <a:extLst>
            <a:ext uri="{FF2B5EF4-FFF2-40B4-BE49-F238E27FC236}">
              <a16:creationId xmlns:a16="http://schemas.microsoft.com/office/drawing/2014/main" id="{8E3E82C8-CB0B-422C-994D-F38F77D027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2" name="Text Box 6943">
          <a:extLst>
            <a:ext uri="{FF2B5EF4-FFF2-40B4-BE49-F238E27FC236}">
              <a16:creationId xmlns:a16="http://schemas.microsoft.com/office/drawing/2014/main" id="{6AAD7181-BFE1-43C5-A3AE-99371B2E57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3" name="Text Box 6943">
          <a:extLst>
            <a:ext uri="{FF2B5EF4-FFF2-40B4-BE49-F238E27FC236}">
              <a16:creationId xmlns:a16="http://schemas.microsoft.com/office/drawing/2014/main" id="{C1F5E80B-5CD1-47E3-A043-D50E83B474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4" name="Text Box 6943">
          <a:extLst>
            <a:ext uri="{FF2B5EF4-FFF2-40B4-BE49-F238E27FC236}">
              <a16:creationId xmlns:a16="http://schemas.microsoft.com/office/drawing/2014/main" id="{9889809C-F063-439A-826A-AAD36FF458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5" name="Text Box 6943">
          <a:extLst>
            <a:ext uri="{FF2B5EF4-FFF2-40B4-BE49-F238E27FC236}">
              <a16:creationId xmlns:a16="http://schemas.microsoft.com/office/drawing/2014/main" id="{EA7839E2-C143-4B22-A6C7-2D4A1249B9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6" name="Text Box 6943">
          <a:extLst>
            <a:ext uri="{FF2B5EF4-FFF2-40B4-BE49-F238E27FC236}">
              <a16:creationId xmlns:a16="http://schemas.microsoft.com/office/drawing/2014/main" id="{D2E70D4C-0D61-438F-A8EB-66D7E7EA3B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7" name="Text Box 6943">
          <a:extLst>
            <a:ext uri="{FF2B5EF4-FFF2-40B4-BE49-F238E27FC236}">
              <a16:creationId xmlns:a16="http://schemas.microsoft.com/office/drawing/2014/main" id="{43D645DC-3E48-4B1F-AE58-38B8310C96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8" name="Text Box 6943">
          <a:extLst>
            <a:ext uri="{FF2B5EF4-FFF2-40B4-BE49-F238E27FC236}">
              <a16:creationId xmlns:a16="http://schemas.microsoft.com/office/drawing/2014/main" id="{09778723-D43A-47A6-BF27-8F201BE1B0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09" name="Text Box 6943">
          <a:extLst>
            <a:ext uri="{FF2B5EF4-FFF2-40B4-BE49-F238E27FC236}">
              <a16:creationId xmlns:a16="http://schemas.microsoft.com/office/drawing/2014/main" id="{8F7F574E-B6E0-4529-908D-FEA83817BC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0" name="Text Box 6943">
          <a:extLst>
            <a:ext uri="{FF2B5EF4-FFF2-40B4-BE49-F238E27FC236}">
              <a16:creationId xmlns:a16="http://schemas.microsoft.com/office/drawing/2014/main" id="{2301CD26-1FBC-4FC5-BC2F-F840CB4C5C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1" name="Text Box 6943">
          <a:extLst>
            <a:ext uri="{FF2B5EF4-FFF2-40B4-BE49-F238E27FC236}">
              <a16:creationId xmlns:a16="http://schemas.microsoft.com/office/drawing/2014/main" id="{59FA7D87-B4E7-4DA1-B692-2C828543D7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2" name="Text Box 6943">
          <a:extLst>
            <a:ext uri="{FF2B5EF4-FFF2-40B4-BE49-F238E27FC236}">
              <a16:creationId xmlns:a16="http://schemas.microsoft.com/office/drawing/2014/main" id="{BEC4F22B-5843-459D-A287-8E5DDBF94E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3" name="Text Box 6943">
          <a:extLst>
            <a:ext uri="{FF2B5EF4-FFF2-40B4-BE49-F238E27FC236}">
              <a16:creationId xmlns:a16="http://schemas.microsoft.com/office/drawing/2014/main" id="{06A7C676-6DE9-49DE-80E9-111C0E8005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4" name="Text Box 6943">
          <a:extLst>
            <a:ext uri="{FF2B5EF4-FFF2-40B4-BE49-F238E27FC236}">
              <a16:creationId xmlns:a16="http://schemas.microsoft.com/office/drawing/2014/main" id="{95CE50FD-1139-4988-85EF-C5B2EFDF96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5" name="Text Box 6943">
          <a:extLst>
            <a:ext uri="{FF2B5EF4-FFF2-40B4-BE49-F238E27FC236}">
              <a16:creationId xmlns:a16="http://schemas.microsoft.com/office/drawing/2014/main" id="{A676F672-72CD-486D-9E71-2CDC1D8977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6" name="Text Box 6943">
          <a:extLst>
            <a:ext uri="{FF2B5EF4-FFF2-40B4-BE49-F238E27FC236}">
              <a16:creationId xmlns:a16="http://schemas.microsoft.com/office/drawing/2014/main" id="{DFE6CAEA-AA36-483A-97C6-0D256ED286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7" name="Text Box 6943">
          <a:extLst>
            <a:ext uri="{FF2B5EF4-FFF2-40B4-BE49-F238E27FC236}">
              <a16:creationId xmlns:a16="http://schemas.microsoft.com/office/drawing/2014/main" id="{881B3D33-0E8C-4195-84D8-21EE6C9A5B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8" name="Text Box 6943">
          <a:extLst>
            <a:ext uri="{FF2B5EF4-FFF2-40B4-BE49-F238E27FC236}">
              <a16:creationId xmlns:a16="http://schemas.microsoft.com/office/drawing/2014/main" id="{4C5C73EA-EDB5-47F3-9CD5-85B611D926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19" name="Text Box 6943">
          <a:extLst>
            <a:ext uri="{FF2B5EF4-FFF2-40B4-BE49-F238E27FC236}">
              <a16:creationId xmlns:a16="http://schemas.microsoft.com/office/drawing/2014/main" id="{768314AF-2B7A-44A3-82D5-5FC627AB4D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0" name="Text Box 6943">
          <a:extLst>
            <a:ext uri="{FF2B5EF4-FFF2-40B4-BE49-F238E27FC236}">
              <a16:creationId xmlns:a16="http://schemas.microsoft.com/office/drawing/2014/main" id="{E8336C59-3F37-44A1-BAB9-76A402365B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1" name="Text Box 6943">
          <a:extLst>
            <a:ext uri="{FF2B5EF4-FFF2-40B4-BE49-F238E27FC236}">
              <a16:creationId xmlns:a16="http://schemas.microsoft.com/office/drawing/2014/main" id="{D05C9CAD-F0AF-4F2D-B2AD-FDAEA34CC9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2" name="Text Box 6943">
          <a:extLst>
            <a:ext uri="{FF2B5EF4-FFF2-40B4-BE49-F238E27FC236}">
              <a16:creationId xmlns:a16="http://schemas.microsoft.com/office/drawing/2014/main" id="{437A9581-38A0-4F4B-A85E-2D9A7EE9E9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3" name="Text Box 6943">
          <a:extLst>
            <a:ext uri="{FF2B5EF4-FFF2-40B4-BE49-F238E27FC236}">
              <a16:creationId xmlns:a16="http://schemas.microsoft.com/office/drawing/2014/main" id="{F76D89BE-2A21-4C2D-9E0C-28006E4FA8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4" name="Text Box 6943">
          <a:extLst>
            <a:ext uri="{FF2B5EF4-FFF2-40B4-BE49-F238E27FC236}">
              <a16:creationId xmlns:a16="http://schemas.microsoft.com/office/drawing/2014/main" id="{79628572-1C0A-447E-824E-06FC709049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5" name="Text Box 6943">
          <a:extLst>
            <a:ext uri="{FF2B5EF4-FFF2-40B4-BE49-F238E27FC236}">
              <a16:creationId xmlns:a16="http://schemas.microsoft.com/office/drawing/2014/main" id="{2D31B71C-678B-4C5E-ADEA-FC50404C62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6" name="Text Box 6943">
          <a:extLst>
            <a:ext uri="{FF2B5EF4-FFF2-40B4-BE49-F238E27FC236}">
              <a16:creationId xmlns:a16="http://schemas.microsoft.com/office/drawing/2014/main" id="{939F5E6D-72F0-4DF4-A4D0-8DA105F56D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7" name="Text Box 6943">
          <a:extLst>
            <a:ext uri="{FF2B5EF4-FFF2-40B4-BE49-F238E27FC236}">
              <a16:creationId xmlns:a16="http://schemas.microsoft.com/office/drawing/2014/main" id="{D28C9ED5-52FE-4225-B22B-51433CF18A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8" name="Text Box 6943">
          <a:extLst>
            <a:ext uri="{FF2B5EF4-FFF2-40B4-BE49-F238E27FC236}">
              <a16:creationId xmlns:a16="http://schemas.microsoft.com/office/drawing/2014/main" id="{430C0885-4608-4237-A893-EFD517DD62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29" name="Text Box 6943">
          <a:extLst>
            <a:ext uri="{FF2B5EF4-FFF2-40B4-BE49-F238E27FC236}">
              <a16:creationId xmlns:a16="http://schemas.microsoft.com/office/drawing/2014/main" id="{7C9C1E5B-EEC2-41AA-814D-A0A6DEE5A3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0" name="Text Box 6943">
          <a:extLst>
            <a:ext uri="{FF2B5EF4-FFF2-40B4-BE49-F238E27FC236}">
              <a16:creationId xmlns:a16="http://schemas.microsoft.com/office/drawing/2014/main" id="{53D4CD01-BC6B-4446-B809-2915BCD397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1" name="Text Box 6943">
          <a:extLst>
            <a:ext uri="{FF2B5EF4-FFF2-40B4-BE49-F238E27FC236}">
              <a16:creationId xmlns:a16="http://schemas.microsoft.com/office/drawing/2014/main" id="{D7374C72-4B4D-48CA-A123-CEA025E10B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2" name="Text Box 6943">
          <a:extLst>
            <a:ext uri="{FF2B5EF4-FFF2-40B4-BE49-F238E27FC236}">
              <a16:creationId xmlns:a16="http://schemas.microsoft.com/office/drawing/2014/main" id="{04CA38C9-D0F8-4527-AE9C-6B5190EE6C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3" name="Text Box 6943">
          <a:extLst>
            <a:ext uri="{FF2B5EF4-FFF2-40B4-BE49-F238E27FC236}">
              <a16:creationId xmlns:a16="http://schemas.microsoft.com/office/drawing/2014/main" id="{C0AFA236-0F3C-43D6-B787-D280DF52DF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4" name="Text Box 6943">
          <a:extLst>
            <a:ext uri="{FF2B5EF4-FFF2-40B4-BE49-F238E27FC236}">
              <a16:creationId xmlns:a16="http://schemas.microsoft.com/office/drawing/2014/main" id="{86464D25-FF75-4BE4-9A72-CE7FC86181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5" name="Text Box 6943">
          <a:extLst>
            <a:ext uri="{FF2B5EF4-FFF2-40B4-BE49-F238E27FC236}">
              <a16:creationId xmlns:a16="http://schemas.microsoft.com/office/drawing/2014/main" id="{A103980A-25EA-495C-A0B4-33B4DF7FEB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6" name="Text Box 6943">
          <a:extLst>
            <a:ext uri="{FF2B5EF4-FFF2-40B4-BE49-F238E27FC236}">
              <a16:creationId xmlns:a16="http://schemas.microsoft.com/office/drawing/2014/main" id="{2377067F-7EBD-48AA-A59D-87D51F8706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7" name="Text Box 6943">
          <a:extLst>
            <a:ext uri="{FF2B5EF4-FFF2-40B4-BE49-F238E27FC236}">
              <a16:creationId xmlns:a16="http://schemas.microsoft.com/office/drawing/2014/main" id="{81190668-7AC3-405F-A348-13BE267D37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8" name="Text Box 6943">
          <a:extLst>
            <a:ext uri="{FF2B5EF4-FFF2-40B4-BE49-F238E27FC236}">
              <a16:creationId xmlns:a16="http://schemas.microsoft.com/office/drawing/2014/main" id="{3AB41F74-7EA4-44F1-8924-94D58FE8C9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39" name="Text Box 6943">
          <a:extLst>
            <a:ext uri="{FF2B5EF4-FFF2-40B4-BE49-F238E27FC236}">
              <a16:creationId xmlns:a16="http://schemas.microsoft.com/office/drawing/2014/main" id="{7D2ACC3F-B693-4A52-8FA6-FC76043D0E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0" name="Text Box 6943">
          <a:extLst>
            <a:ext uri="{FF2B5EF4-FFF2-40B4-BE49-F238E27FC236}">
              <a16:creationId xmlns:a16="http://schemas.microsoft.com/office/drawing/2014/main" id="{BFD58C4D-D89A-40EE-B194-2D88A565E4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1" name="Text Box 6943">
          <a:extLst>
            <a:ext uri="{FF2B5EF4-FFF2-40B4-BE49-F238E27FC236}">
              <a16:creationId xmlns:a16="http://schemas.microsoft.com/office/drawing/2014/main" id="{69777BCB-1FE1-4B95-8ADC-B7D8F0508A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2" name="Text Box 6943">
          <a:extLst>
            <a:ext uri="{FF2B5EF4-FFF2-40B4-BE49-F238E27FC236}">
              <a16:creationId xmlns:a16="http://schemas.microsoft.com/office/drawing/2014/main" id="{D19DA78C-C0D6-46B4-9417-2D8E05C0B3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3" name="Text Box 6943">
          <a:extLst>
            <a:ext uri="{FF2B5EF4-FFF2-40B4-BE49-F238E27FC236}">
              <a16:creationId xmlns:a16="http://schemas.microsoft.com/office/drawing/2014/main" id="{729AF887-A8B6-4A41-83D6-F1E45BA351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4" name="Text Box 6943">
          <a:extLst>
            <a:ext uri="{FF2B5EF4-FFF2-40B4-BE49-F238E27FC236}">
              <a16:creationId xmlns:a16="http://schemas.microsoft.com/office/drawing/2014/main" id="{C2920F2F-E49A-4F30-AB61-F23469A3CD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5" name="Text Box 6943">
          <a:extLst>
            <a:ext uri="{FF2B5EF4-FFF2-40B4-BE49-F238E27FC236}">
              <a16:creationId xmlns:a16="http://schemas.microsoft.com/office/drawing/2014/main" id="{C62B444E-48CF-459B-A681-5921D54347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6" name="Text Box 6943">
          <a:extLst>
            <a:ext uri="{FF2B5EF4-FFF2-40B4-BE49-F238E27FC236}">
              <a16:creationId xmlns:a16="http://schemas.microsoft.com/office/drawing/2014/main" id="{0EA43579-6076-44D3-ABA4-6953E33C1C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7" name="Text Box 6943">
          <a:extLst>
            <a:ext uri="{FF2B5EF4-FFF2-40B4-BE49-F238E27FC236}">
              <a16:creationId xmlns:a16="http://schemas.microsoft.com/office/drawing/2014/main" id="{66DD5226-43C5-4B1A-BBD0-855AB83906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8" name="Text Box 6943">
          <a:extLst>
            <a:ext uri="{FF2B5EF4-FFF2-40B4-BE49-F238E27FC236}">
              <a16:creationId xmlns:a16="http://schemas.microsoft.com/office/drawing/2014/main" id="{A08C2CE1-0555-4792-97E3-34D64411D9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49" name="Text Box 6943">
          <a:extLst>
            <a:ext uri="{FF2B5EF4-FFF2-40B4-BE49-F238E27FC236}">
              <a16:creationId xmlns:a16="http://schemas.microsoft.com/office/drawing/2014/main" id="{9012A15C-2748-41BF-86F4-E9A9D52CC8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0" name="Text Box 6943">
          <a:extLst>
            <a:ext uri="{FF2B5EF4-FFF2-40B4-BE49-F238E27FC236}">
              <a16:creationId xmlns:a16="http://schemas.microsoft.com/office/drawing/2014/main" id="{7B145C34-3A7D-48E8-8E5B-9B307ECA87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1" name="Text Box 6943">
          <a:extLst>
            <a:ext uri="{FF2B5EF4-FFF2-40B4-BE49-F238E27FC236}">
              <a16:creationId xmlns:a16="http://schemas.microsoft.com/office/drawing/2014/main" id="{CB25850A-3E9F-458C-9AB0-DDE8EE22A7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2" name="Text Box 6943">
          <a:extLst>
            <a:ext uri="{FF2B5EF4-FFF2-40B4-BE49-F238E27FC236}">
              <a16:creationId xmlns:a16="http://schemas.microsoft.com/office/drawing/2014/main" id="{9D07B6A7-92D3-43B3-827B-5AA7845350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3" name="Text Box 6943">
          <a:extLst>
            <a:ext uri="{FF2B5EF4-FFF2-40B4-BE49-F238E27FC236}">
              <a16:creationId xmlns:a16="http://schemas.microsoft.com/office/drawing/2014/main" id="{FCE1D987-9FE9-4D12-A130-1B0E611847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4" name="Text Box 6943">
          <a:extLst>
            <a:ext uri="{FF2B5EF4-FFF2-40B4-BE49-F238E27FC236}">
              <a16:creationId xmlns:a16="http://schemas.microsoft.com/office/drawing/2014/main" id="{51387747-7878-42A6-86E7-F928A60EE6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5" name="Text Box 6943">
          <a:extLst>
            <a:ext uri="{FF2B5EF4-FFF2-40B4-BE49-F238E27FC236}">
              <a16:creationId xmlns:a16="http://schemas.microsoft.com/office/drawing/2014/main" id="{755C1A86-5D53-4708-AB13-4B540DFC9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6" name="Text Box 6943">
          <a:extLst>
            <a:ext uri="{FF2B5EF4-FFF2-40B4-BE49-F238E27FC236}">
              <a16:creationId xmlns:a16="http://schemas.microsoft.com/office/drawing/2014/main" id="{294DD565-5CEA-46A6-9ADF-71CE99C8A3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7" name="Text Box 6943">
          <a:extLst>
            <a:ext uri="{FF2B5EF4-FFF2-40B4-BE49-F238E27FC236}">
              <a16:creationId xmlns:a16="http://schemas.microsoft.com/office/drawing/2014/main" id="{6C6748DF-08A4-4D43-A8A4-87AB9D1EE1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8" name="Text Box 6943">
          <a:extLst>
            <a:ext uri="{FF2B5EF4-FFF2-40B4-BE49-F238E27FC236}">
              <a16:creationId xmlns:a16="http://schemas.microsoft.com/office/drawing/2014/main" id="{D753FBDC-CFC2-4C67-9E68-1DD199A011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59" name="Text Box 6943">
          <a:extLst>
            <a:ext uri="{FF2B5EF4-FFF2-40B4-BE49-F238E27FC236}">
              <a16:creationId xmlns:a16="http://schemas.microsoft.com/office/drawing/2014/main" id="{AEACBEE0-60D9-49B7-ACB5-F4AF40694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0" name="Text Box 6943">
          <a:extLst>
            <a:ext uri="{FF2B5EF4-FFF2-40B4-BE49-F238E27FC236}">
              <a16:creationId xmlns:a16="http://schemas.microsoft.com/office/drawing/2014/main" id="{C3000F85-C624-43C6-A182-ED6871694F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1" name="Text Box 6943">
          <a:extLst>
            <a:ext uri="{FF2B5EF4-FFF2-40B4-BE49-F238E27FC236}">
              <a16:creationId xmlns:a16="http://schemas.microsoft.com/office/drawing/2014/main" id="{307E6F6E-9063-44DC-9584-9D649A8BB3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2" name="Text Box 6943">
          <a:extLst>
            <a:ext uri="{FF2B5EF4-FFF2-40B4-BE49-F238E27FC236}">
              <a16:creationId xmlns:a16="http://schemas.microsoft.com/office/drawing/2014/main" id="{DF6BA5AD-0324-4417-B876-73A998FC4B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3" name="Text Box 6943">
          <a:extLst>
            <a:ext uri="{FF2B5EF4-FFF2-40B4-BE49-F238E27FC236}">
              <a16:creationId xmlns:a16="http://schemas.microsoft.com/office/drawing/2014/main" id="{B2C55639-8D32-45C6-AE2C-13F76FDD44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4" name="Text Box 6943">
          <a:extLst>
            <a:ext uri="{FF2B5EF4-FFF2-40B4-BE49-F238E27FC236}">
              <a16:creationId xmlns:a16="http://schemas.microsoft.com/office/drawing/2014/main" id="{A2639063-E68A-43B0-832F-9205551F7B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5" name="Text Box 6943">
          <a:extLst>
            <a:ext uri="{FF2B5EF4-FFF2-40B4-BE49-F238E27FC236}">
              <a16:creationId xmlns:a16="http://schemas.microsoft.com/office/drawing/2014/main" id="{8F34A9B5-F9A7-4F76-B2E9-73B541B10F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6" name="Text Box 6943">
          <a:extLst>
            <a:ext uri="{FF2B5EF4-FFF2-40B4-BE49-F238E27FC236}">
              <a16:creationId xmlns:a16="http://schemas.microsoft.com/office/drawing/2014/main" id="{558AB014-5DF8-4C9B-B67C-3402323B40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7" name="Text Box 6943">
          <a:extLst>
            <a:ext uri="{FF2B5EF4-FFF2-40B4-BE49-F238E27FC236}">
              <a16:creationId xmlns:a16="http://schemas.microsoft.com/office/drawing/2014/main" id="{2931D93C-FDD9-4164-A408-0624F95216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8" name="Text Box 6943">
          <a:extLst>
            <a:ext uri="{FF2B5EF4-FFF2-40B4-BE49-F238E27FC236}">
              <a16:creationId xmlns:a16="http://schemas.microsoft.com/office/drawing/2014/main" id="{EDBCD0B1-DFDE-4495-A2C5-3A210EC8A1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69" name="Text Box 6943">
          <a:extLst>
            <a:ext uri="{FF2B5EF4-FFF2-40B4-BE49-F238E27FC236}">
              <a16:creationId xmlns:a16="http://schemas.microsoft.com/office/drawing/2014/main" id="{690B92B8-8BB0-4FC6-ABDB-5AB95FFAC1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0" name="Text Box 6943">
          <a:extLst>
            <a:ext uri="{FF2B5EF4-FFF2-40B4-BE49-F238E27FC236}">
              <a16:creationId xmlns:a16="http://schemas.microsoft.com/office/drawing/2014/main" id="{869AAEE9-4D51-41DE-B42D-04F9D24FB3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1" name="Text Box 6943">
          <a:extLst>
            <a:ext uri="{FF2B5EF4-FFF2-40B4-BE49-F238E27FC236}">
              <a16:creationId xmlns:a16="http://schemas.microsoft.com/office/drawing/2014/main" id="{48994E0A-B2BC-46D4-A6DA-58EC3EDD1C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2" name="Text Box 6943">
          <a:extLst>
            <a:ext uri="{FF2B5EF4-FFF2-40B4-BE49-F238E27FC236}">
              <a16:creationId xmlns:a16="http://schemas.microsoft.com/office/drawing/2014/main" id="{AD0EA697-1345-47A0-AC09-7CA310FB30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3" name="Text Box 6943">
          <a:extLst>
            <a:ext uri="{FF2B5EF4-FFF2-40B4-BE49-F238E27FC236}">
              <a16:creationId xmlns:a16="http://schemas.microsoft.com/office/drawing/2014/main" id="{660839AB-8272-4259-A8DB-578C0E358E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4" name="Text Box 6943">
          <a:extLst>
            <a:ext uri="{FF2B5EF4-FFF2-40B4-BE49-F238E27FC236}">
              <a16:creationId xmlns:a16="http://schemas.microsoft.com/office/drawing/2014/main" id="{DF167953-D6F7-49D5-9B5C-4A63960DBA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5" name="Text Box 6943">
          <a:extLst>
            <a:ext uri="{FF2B5EF4-FFF2-40B4-BE49-F238E27FC236}">
              <a16:creationId xmlns:a16="http://schemas.microsoft.com/office/drawing/2014/main" id="{5C797554-4E1A-4180-A5C8-CDD61784DE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6" name="Text Box 6943">
          <a:extLst>
            <a:ext uri="{FF2B5EF4-FFF2-40B4-BE49-F238E27FC236}">
              <a16:creationId xmlns:a16="http://schemas.microsoft.com/office/drawing/2014/main" id="{4FF63B22-E0AF-4980-8A2D-9E80456FD8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7" name="Text Box 6943">
          <a:extLst>
            <a:ext uri="{FF2B5EF4-FFF2-40B4-BE49-F238E27FC236}">
              <a16:creationId xmlns:a16="http://schemas.microsoft.com/office/drawing/2014/main" id="{96C40C4F-E60F-460E-827C-67C8602124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8" name="Text Box 6943">
          <a:extLst>
            <a:ext uri="{FF2B5EF4-FFF2-40B4-BE49-F238E27FC236}">
              <a16:creationId xmlns:a16="http://schemas.microsoft.com/office/drawing/2014/main" id="{C7F9BB06-2D26-4D82-8DED-A878974FBF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79" name="Text Box 6943">
          <a:extLst>
            <a:ext uri="{FF2B5EF4-FFF2-40B4-BE49-F238E27FC236}">
              <a16:creationId xmlns:a16="http://schemas.microsoft.com/office/drawing/2014/main" id="{C04A7AF2-0977-4463-9AD1-A5C7C00250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0" name="Text Box 6943">
          <a:extLst>
            <a:ext uri="{FF2B5EF4-FFF2-40B4-BE49-F238E27FC236}">
              <a16:creationId xmlns:a16="http://schemas.microsoft.com/office/drawing/2014/main" id="{293D7D94-D58D-454C-9C83-562EBF022E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1" name="Text Box 6943">
          <a:extLst>
            <a:ext uri="{FF2B5EF4-FFF2-40B4-BE49-F238E27FC236}">
              <a16:creationId xmlns:a16="http://schemas.microsoft.com/office/drawing/2014/main" id="{7B6E6A03-9760-4BB5-8096-D19EFC868B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2" name="Text Box 6943">
          <a:extLst>
            <a:ext uri="{FF2B5EF4-FFF2-40B4-BE49-F238E27FC236}">
              <a16:creationId xmlns:a16="http://schemas.microsoft.com/office/drawing/2014/main" id="{0444941E-3DBF-43E6-95B9-C3CD4BA2CB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3" name="Text Box 6943">
          <a:extLst>
            <a:ext uri="{FF2B5EF4-FFF2-40B4-BE49-F238E27FC236}">
              <a16:creationId xmlns:a16="http://schemas.microsoft.com/office/drawing/2014/main" id="{699D992E-3D37-41CF-8956-BE97BB5706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4" name="Text Box 6943">
          <a:extLst>
            <a:ext uri="{FF2B5EF4-FFF2-40B4-BE49-F238E27FC236}">
              <a16:creationId xmlns:a16="http://schemas.microsoft.com/office/drawing/2014/main" id="{9D508535-0BDB-46FD-9D4A-6EC23C7F18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5" name="Text Box 6943">
          <a:extLst>
            <a:ext uri="{FF2B5EF4-FFF2-40B4-BE49-F238E27FC236}">
              <a16:creationId xmlns:a16="http://schemas.microsoft.com/office/drawing/2014/main" id="{EF9725DD-EB6C-409D-83F4-66ABF49A0C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6" name="Text Box 6943">
          <a:extLst>
            <a:ext uri="{FF2B5EF4-FFF2-40B4-BE49-F238E27FC236}">
              <a16:creationId xmlns:a16="http://schemas.microsoft.com/office/drawing/2014/main" id="{8A680317-77D2-4E7F-BFF4-BF9ED2F5C1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7" name="Text Box 6943">
          <a:extLst>
            <a:ext uri="{FF2B5EF4-FFF2-40B4-BE49-F238E27FC236}">
              <a16:creationId xmlns:a16="http://schemas.microsoft.com/office/drawing/2014/main" id="{89DCCD1B-2C2D-4474-A59A-FD579A1C33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8" name="Text Box 6943">
          <a:extLst>
            <a:ext uri="{FF2B5EF4-FFF2-40B4-BE49-F238E27FC236}">
              <a16:creationId xmlns:a16="http://schemas.microsoft.com/office/drawing/2014/main" id="{7B560E81-DDB3-4319-B70A-92EA5F5E20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89" name="Text Box 6943">
          <a:extLst>
            <a:ext uri="{FF2B5EF4-FFF2-40B4-BE49-F238E27FC236}">
              <a16:creationId xmlns:a16="http://schemas.microsoft.com/office/drawing/2014/main" id="{C502FE4B-462A-431D-A455-45F2F79FCF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0" name="Text Box 6943">
          <a:extLst>
            <a:ext uri="{FF2B5EF4-FFF2-40B4-BE49-F238E27FC236}">
              <a16:creationId xmlns:a16="http://schemas.microsoft.com/office/drawing/2014/main" id="{822B53CB-4D3E-45E9-B4D6-3BE0711A62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1" name="Text Box 6943">
          <a:extLst>
            <a:ext uri="{FF2B5EF4-FFF2-40B4-BE49-F238E27FC236}">
              <a16:creationId xmlns:a16="http://schemas.microsoft.com/office/drawing/2014/main" id="{09D3AF2C-CE89-475F-B350-95DFB20F34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2" name="Text Box 6943">
          <a:extLst>
            <a:ext uri="{FF2B5EF4-FFF2-40B4-BE49-F238E27FC236}">
              <a16:creationId xmlns:a16="http://schemas.microsoft.com/office/drawing/2014/main" id="{2DA2CCF7-6980-46AD-8ADF-FE4253FE10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3" name="Text Box 6943">
          <a:extLst>
            <a:ext uri="{FF2B5EF4-FFF2-40B4-BE49-F238E27FC236}">
              <a16:creationId xmlns:a16="http://schemas.microsoft.com/office/drawing/2014/main" id="{3759719F-F0E8-44FC-8D6C-19ACDB6EE8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4" name="Text Box 6943">
          <a:extLst>
            <a:ext uri="{FF2B5EF4-FFF2-40B4-BE49-F238E27FC236}">
              <a16:creationId xmlns:a16="http://schemas.microsoft.com/office/drawing/2014/main" id="{2B1A2E1B-72C2-42CA-A906-0005C2053C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5" name="Text Box 6943">
          <a:extLst>
            <a:ext uri="{FF2B5EF4-FFF2-40B4-BE49-F238E27FC236}">
              <a16:creationId xmlns:a16="http://schemas.microsoft.com/office/drawing/2014/main" id="{06CEA530-2C09-4CDF-9E6F-FBA713AF9F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6" name="Text Box 6943">
          <a:extLst>
            <a:ext uri="{FF2B5EF4-FFF2-40B4-BE49-F238E27FC236}">
              <a16:creationId xmlns:a16="http://schemas.microsoft.com/office/drawing/2014/main" id="{A8D0B317-29FD-47CA-9D7B-0290A591FD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7" name="Text Box 6943">
          <a:extLst>
            <a:ext uri="{FF2B5EF4-FFF2-40B4-BE49-F238E27FC236}">
              <a16:creationId xmlns:a16="http://schemas.microsoft.com/office/drawing/2014/main" id="{E9B07793-FF3F-435D-8ED5-451F96E772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8" name="Text Box 6943">
          <a:extLst>
            <a:ext uri="{FF2B5EF4-FFF2-40B4-BE49-F238E27FC236}">
              <a16:creationId xmlns:a16="http://schemas.microsoft.com/office/drawing/2014/main" id="{8B34A928-FEFF-4C82-972B-ADAC157C6F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299" name="Text Box 6943">
          <a:extLst>
            <a:ext uri="{FF2B5EF4-FFF2-40B4-BE49-F238E27FC236}">
              <a16:creationId xmlns:a16="http://schemas.microsoft.com/office/drawing/2014/main" id="{1396E96D-D093-4726-A994-1CA40B60B4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0" name="Text Box 6943">
          <a:extLst>
            <a:ext uri="{FF2B5EF4-FFF2-40B4-BE49-F238E27FC236}">
              <a16:creationId xmlns:a16="http://schemas.microsoft.com/office/drawing/2014/main" id="{6225856F-94F1-42B8-867D-70487CAD17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1" name="Text Box 6943">
          <a:extLst>
            <a:ext uri="{FF2B5EF4-FFF2-40B4-BE49-F238E27FC236}">
              <a16:creationId xmlns:a16="http://schemas.microsoft.com/office/drawing/2014/main" id="{68F05DE6-E9B5-4B10-9A92-B07BAA908F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2" name="Text Box 6943">
          <a:extLst>
            <a:ext uri="{FF2B5EF4-FFF2-40B4-BE49-F238E27FC236}">
              <a16:creationId xmlns:a16="http://schemas.microsoft.com/office/drawing/2014/main" id="{49EBBD1A-9A2A-49A0-A28A-6E0688C0F5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3" name="Text Box 6943">
          <a:extLst>
            <a:ext uri="{FF2B5EF4-FFF2-40B4-BE49-F238E27FC236}">
              <a16:creationId xmlns:a16="http://schemas.microsoft.com/office/drawing/2014/main" id="{7EA41BF0-0812-4C6A-BCB6-681A722404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4" name="Text Box 6943">
          <a:extLst>
            <a:ext uri="{FF2B5EF4-FFF2-40B4-BE49-F238E27FC236}">
              <a16:creationId xmlns:a16="http://schemas.microsoft.com/office/drawing/2014/main" id="{35F06717-57FD-4F91-809A-A94728FFD2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5" name="Text Box 6943">
          <a:extLst>
            <a:ext uri="{FF2B5EF4-FFF2-40B4-BE49-F238E27FC236}">
              <a16:creationId xmlns:a16="http://schemas.microsoft.com/office/drawing/2014/main" id="{DA2F6B4C-D5EE-471E-8A2F-62A5AE5472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6" name="Text Box 6943">
          <a:extLst>
            <a:ext uri="{FF2B5EF4-FFF2-40B4-BE49-F238E27FC236}">
              <a16:creationId xmlns:a16="http://schemas.microsoft.com/office/drawing/2014/main" id="{F28E0710-0090-438F-881F-F90EC85E50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7" name="Text Box 6943">
          <a:extLst>
            <a:ext uri="{FF2B5EF4-FFF2-40B4-BE49-F238E27FC236}">
              <a16:creationId xmlns:a16="http://schemas.microsoft.com/office/drawing/2014/main" id="{CCE49525-65DF-42C6-A66A-77E0BE4726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8" name="Text Box 6943">
          <a:extLst>
            <a:ext uri="{FF2B5EF4-FFF2-40B4-BE49-F238E27FC236}">
              <a16:creationId xmlns:a16="http://schemas.microsoft.com/office/drawing/2014/main" id="{7770E482-07B3-4C62-8C73-6B1BDFFDA2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09" name="Text Box 6943">
          <a:extLst>
            <a:ext uri="{FF2B5EF4-FFF2-40B4-BE49-F238E27FC236}">
              <a16:creationId xmlns:a16="http://schemas.microsoft.com/office/drawing/2014/main" id="{4A1ED20B-6D7A-4C47-90CF-56AF7CB117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0" name="Text Box 6943">
          <a:extLst>
            <a:ext uri="{FF2B5EF4-FFF2-40B4-BE49-F238E27FC236}">
              <a16:creationId xmlns:a16="http://schemas.microsoft.com/office/drawing/2014/main" id="{E43F4FA3-CEF3-4E7D-8C3F-E0AAC28581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1" name="Text Box 6943">
          <a:extLst>
            <a:ext uri="{FF2B5EF4-FFF2-40B4-BE49-F238E27FC236}">
              <a16:creationId xmlns:a16="http://schemas.microsoft.com/office/drawing/2014/main" id="{A61B01EC-1A5A-46E9-B0FD-0BD505EBBE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2" name="Text Box 6943">
          <a:extLst>
            <a:ext uri="{FF2B5EF4-FFF2-40B4-BE49-F238E27FC236}">
              <a16:creationId xmlns:a16="http://schemas.microsoft.com/office/drawing/2014/main" id="{56668E44-A73E-4FC3-BC3E-E769D7834F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3" name="Text Box 6943">
          <a:extLst>
            <a:ext uri="{FF2B5EF4-FFF2-40B4-BE49-F238E27FC236}">
              <a16:creationId xmlns:a16="http://schemas.microsoft.com/office/drawing/2014/main" id="{E3C0DB6C-A882-437A-9131-A59C2F2670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4" name="Text Box 6943">
          <a:extLst>
            <a:ext uri="{FF2B5EF4-FFF2-40B4-BE49-F238E27FC236}">
              <a16:creationId xmlns:a16="http://schemas.microsoft.com/office/drawing/2014/main" id="{BFE4D19A-4C64-4037-9D00-764F2B455B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5" name="Text Box 6943">
          <a:extLst>
            <a:ext uri="{FF2B5EF4-FFF2-40B4-BE49-F238E27FC236}">
              <a16:creationId xmlns:a16="http://schemas.microsoft.com/office/drawing/2014/main" id="{3C796BC3-47A0-4EA5-B977-4BD671C605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6" name="Text Box 6943">
          <a:extLst>
            <a:ext uri="{FF2B5EF4-FFF2-40B4-BE49-F238E27FC236}">
              <a16:creationId xmlns:a16="http://schemas.microsoft.com/office/drawing/2014/main" id="{6DD7A3F6-7CB4-4D39-A8F5-FDF0286A45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7" name="Text Box 6943">
          <a:extLst>
            <a:ext uri="{FF2B5EF4-FFF2-40B4-BE49-F238E27FC236}">
              <a16:creationId xmlns:a16="http://schemas.microsoft.com/office/drawing/2014/main" id="{CD966C5A-0572-4247-890D-E6D81400A0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8" name="Text Box 6943">
          <a:extLst>
            <a:ext uri="{FF2B5EF4-FFF2-40B4-BE49-F238E27FC236}">
              <a16:creationId xmlns:a16="http://schemas.microsoft.com/office/drawing/2014/main" id="{9E3BDDB7-87B4-439A-AFAA-06DEEAE8F2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19" name="Text Box 6943">
          <a:extLst>
            <a:ext uri="{FF2B5EF4-FFF2-40B4-BE49-F238E27FC236}">
              <a16:creationId xmlns:a16="http://schemas.microsoft.com/office/drawing/2014/main" id="{1E98C40B-36F9-4830-8F99-6CBD39D58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0" name="Text Box 6943">
          <a:extLst>
            <a:ext uri="{FF2B5EF4-FFF2-40B4-BE49-F238E27FC236}">
              <a16:creationId xmlns:a16="http://schemas.microsoft.com/office/drawing/2014/main" id="{C7965876-7A5D-4A0B-A943-9DA001B035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1" name="Text Box 6943">
          <a:extLst>
            <a:ext uri="{FF2B5EF4-FFF2-40B4-BE49-F238E27FC236}">
              <a16:creationId xmlns:a16="http://schemas.microsoft.com/office/drawing/2014/main" id="{5894ABD2-0F5E-45F5-B376-F81DD2FF33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2" name="Text Box 6943">
          <a:extLst>
            <a:ext uri="{FF2B5EF4-FFF2-40B4-BE49-F238E27FC236}">
              <a16:creationId xmlns:a16="http://schemas.microsoft.com/office/drawing/2014/main" id="{0CE8C2AF-BE51-4A37-BD2D-26452420EB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3" name="Text Box 6943">
          <a:extLst>
            <a:ext uri="{FF2B5EF4-FFF2-40B4-BE49-F238E27FC236}">
              <a16:creationId xmlns:a16="http://schemas.microsoft.com/office/drawing/2014/main" id="{57651BAF-37E2-4C83-8988-FF2B3CA03F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4" name="Text Box 6943">
          <a:extLst>
            <a:ext uri="{FF2B5EF4-FFF2-40B4-BE49-F238E27FC236}">
              <a16:creationId xmlns:a16="http://schemas.microsoft.com/office/drawing/2014/main" id="{E77CFF79-147B-4679-916F-3FE4772D6B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5" name="Text Box 6943">
          <a:extLst>
            <a:ext uri="{FF2B5EF4-FFF2-40B4-BE49-F238E27FC236}">
              <a16:creationId xmlns:a16="http://schemas.microsoft.com/office/drawing/2014/main" id="{7DC079B2-6A7D-4D73-8FAD-17DFAAC0E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6" name="Text Box 6943">
          <a:extLst>
            <a:ext uri="{FF2B5EF4-FFF2-40B4-BE49-F238E27FC236}">
              <a16:creationId xmlns:a16="http://schemas.microsoft.com/office/drawing/2014/main" id="{01017A47-6A28-4FA7-93B1-575C58CD17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7" name="Text Box 6943">
          <a:extLst>
            <a:ext uri="{FF2B5EF4-FFF2-40B4-BE49-F238E27FC236}">
              <a16:creationId xmlns:a16="http://schemas.microsoft.com/office/drawing/2014/main" id="{E32E3F5A-874A-40D5-B4DE-FCAE063B21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8" name="Text Box 6943">
          <a:extLst>
            <a:ext uri="{FF2B5EF4-FFF2-40B4-BE49-F238E27FC236}">
              <a16:creationId xmlns:a16="http://schemas.microsoft.com/office/drawing/2014/main" id="{C9D63F3C-0C89-4571-80FB-85E9149196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29" name="Text Box 6943">
          <a:extLst>
            <a:ext uri="{FF2B5EF4-FFF2-40B4-BE49-F238E27FC236}">
              <a16:creationId xmlns:a16="http://schemas.microsoft.com/office/drawing/2014/main" id="{15DF1137-9CA8-4A2C-8960-9C6C11409B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0" name="Text Box 6943">
          <a:extLst>
            <a:ext uri="{FF2B5EF4-FFF2-40B4-BE49-F238E27FC236}">
              <a16:creationId xmlns:a16="http://schemas.microsoft.com/office/drawing/2014/main" id="{9B0C2944-E849-4025-B35D-8DE59A4F6E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1" name="Text Box 6943">
          <a:extLst>
            <a:ext uri="{FF2B5EF4-FFF2-40B4-BE49-F238E27FC236}">
              <a16:creationId xmlns:a16="http://schemas.microsoft.com/office/drawing/2014/main" id="{D91AE1F5-8B99-4BDA-829D-456F89B665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2" name="Text Box 6943">
          <a:extLst>
            <a:ext uri="{FF2B5EF4-FFF2-40B4-BE49-F238E27FC236}">
              <a16:creationId xmlns:a16="http://schemas.microsoft.com/office/drawing/2014/main" id="{220A5623-A38E-4BCF-A9AD-3D1C6F23DE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3" name="Text Box 6943">
          <a:extLst>
            <a:ext uri="{FF2B5EF4-FFF2-40B4-BE49-F238E27FC236}">
              <a16:creationId xmlns:a16="http://schemas.microsoft.com/office/drawing/2014/main" id="{D416AA5F-CC32-4201-8580-5408E18C37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4" name="Text Box 6943">
          <a:extLst>
            <a:ext uri="{FF2B5EF4-FFF2-40B4-BE49-F238E27FC236}">
              <a16:creationId xmlns:a16="http://schemas.microsoft.com/office/drawing/2014/main" id="{624CF9C7-3BCF-4E52-8938-5A897496F7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5" name="Text Box 6943">
          <a:extLst>
            <a:ext uri="{FF2B5EF4-FFF2-40B4-BE49-F238E27FC236}">
              <a16:creationId xmlns:a16="http://schemas.microsoft.com/office/drawing/2014/main" id="{6FF39E20-87A5-422D-974A-0FC4BF58E7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6" name="Text Box 6943">
          <a:extLst>
            <a:ext uri="{FF2B5EF4-FFF2-40B4-BE49-F238E27FC236}">
              <a16:creationId xmlns:a16="http://schemas.microsoft.com/office/drawing/2014/main" id="{6A5CC7AA-A230-41A3-88DA-0214D765C0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7" name="Text Box 6943">
          <a:extLst>
            <a:ext uri="{FF2B5EF4-FFF2-40B4-BE49-F238E27FC236}">
              <a16:creationId xmlns:a16="http://schemas.microsoft.com/office/drawing/2014/main" id="{CA2FB565-F89A-4250-8912-3732937138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8" name="Text Box 6943">
          <a:extLst>
            <a:ext uri="{FF2B5EF4-FFF2-40B4-BE49-F238E27FC236}">
              <a16:creationId xmlns:a16="http://schemas.microsoft.com/office/drawing/2014/main" id="{9733831A-5C3E-43A4-85AB-0CDEB39D0D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39" name="Text Box 6943">
          <a:extLst>
            <a:ext uri="{FF2B5EF4-FFF2-40B4-BE49-F238E27FC236}">
              <a16:creationId xmlns:a16="http://schemas.microsoft.com/office/drawing/2014/main" id="{FEEA2084-341A-4316-B5E2-B7AB8045C4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0" name="Text Box 6943">
          <a:extLst>
            <a:ext uri="{FF2B5EF4-FFF2-40B4-BE49-F238E27FC236}">
              <a16:creationId xmlns:a16="http://schemas.microsoft.com/office/drawing/2014/main" id="{B47A25F4-FBC4-45F4-B1AF-F86DDA5F3A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1" name="Text Box 6943">
          <a:extLst>
            <a:ext uri="{FF2B5EF4-FFF2-40B4-BE49-F238E27FC236}">
              <a16:creationId xmlns:a16="http://schemas.microsoft.com/office/drawing/2014/main" id="{822FC2A2-130D-441C-B9A0-31E90EDF5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2" name="Text Box 6943">
          <a:extLst>
            <a:ext uri="{FF2B5EF4-FFF2-40B4-BE49-F238E27FC236}">
              <a16:creationId xmlns:a16="http://schemas.microsoft.com/office/drawing/2014/main" id="{2FEEE929-A3E3-4335-8CEC-8B753C58FD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3" name="Text Box 6943">
          <a:extLst>
            <a:ext uri="{FF2B5EF4-FFF2-40B4-BE49-F238E27FC236}">
              <a16:creationId xmlns:a16="http://schemas.microsoft.com/office/drawing/2014/main" id="{E5A8DCCA-0E64-4A47-B6E3-143823E187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4" name="Text Box 6943">
          <a:extLst>
            <a:ext uri="{FF2B5EF4-FFF2-40B4-BE49-F238E27FC236}">
              <a16:creationId xmlns:a16="http://schemas.microsoft.com/office/drawing/2014/main" id="{CE8AB912-A3F9-4EBB-9BD1-CED690473D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5" name="Text Box 6943">
          <a:extLst>
            <a:ext uri="{FF2B5EF4-FFF2-40B4-BE49-F238E27FC236}">
              <a16:creationId xmlns:a16="http://schemas.microsoft.com/office/drawing/2014/main" id="{65F5098D-BF60-4266-9818-354C294193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6" name="Text Box 6943">
          <a:extLst>
            <a:ext uri="{FF2B5EF4-FFF2-40B4-BE49-F238E27FC236}">
              <a16:creationId xmlns:a16="http://schemas.microsoft.com/office/drawing/2014/main" id="{5F0F6319-3889-43EC-A69B-F985870A41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7" name="Text Box 6943">
          <a:extLst>
            <a:ext uri="{FF2B5EF4-FFF2-40B4-BE49-F238E27FC236}">
              <a16:creationId xmlns:a16="http://schemas.microsoft.com/office/drawing/2014/main" id="{9482A8A9-E6CA-482C-BB97-7C28958394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8" name="Text Box 6943">
          <a:extLst>
            <a:ext uri="{FF2B5EF4-FFF2-40B4-BE49-F238E27FC236}">
              <a16:creationId xmlns:a16="http://schemas.microsoft.com/office/drawing/2014/main" id="{B389FF4E-52DB-4471-B300-499641E8AD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49" name="Text Box 6943">
          <a:extLst>
            <a:ext uri="{FF2B5EF4-FFF2-40B4-BE49-F238E27FC236}">
              <a16:creationId xmlns:a16="http://schemas.microsoft.com/office/drawing/2014/main" id="{1FC2691B-0067-41BE-8A46-F977136813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0" name="Text Box 6943">
          <a:extLst>
            <a:ext uri="{FF2B5EF4-FFF2-40B4-BE49-F238E27FC236}">
              <a16:creationId xmlns:a16="http://schemas.microsoft.com/office/drawing/2014/main" id="{D978253F-5385-4FDE-AC76-AE23632CC5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1" name="Text Box 6943">
          <a:extLst>
            <a:ext uri="{FF2B5EF4-FFF2-40B4-BE49-F238E27FC236}">
              <a16:creationId xmlns:a16="http://schemas.microsoft.com/office/drawing/2014/main" id="{AA3FFCB4-973B-4D91-9412-DD86900ECB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2" name="Text Box 6943">
          <a:extLst>
            <a:ext uri="{FF2B5EF4-FFF2-40B4-BE49-F238E27FC236}">
              <a16:creationId xmlns:a16="http://schemas.microsoft.com/office/drawing/2014/main" id="{25217F29-B219-4619-8D3B-468583F5FB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3" name="Text Box 6943">
          <a:extLst>
            <a:ext uri="{FF2B5EF4-FFF2-40B4-BE49-F238E27FC236}">
              <a16:creationId xmlns:a16="http://schemas.microsoft.com/office/drawing/2014/main" id="{3EFA51FC-26F2-477C-B4CF-1C38FA1F9D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4" name="Text Box 6943">
          <a:extLst>
            <a:ext uri="{FF2B5EF4-FFF2-40B4-BE49-F238E27FC236}">
              <a16:creationId xmlns:a16="http://schemas.microsoft.com/office/drawing/2014/main" id="{9378121B-B2E1-4249-8D97-1D5763F081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5" name="Text Box 6943">
          <a:extLst>
            <a:ext uri="{FF2B5EF4-FFF2-40B4-BE49-F238E27FC236}">
              <a16:creationId xmlns:a16="http://schemas.microsoft.com/office/drawing/2014/main" id="{7E98F6D7-E8B2-4B5A-9D5C-410DCB6B75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6" name="Text Box 6943">
          <a:extLst>
            <a:ext uri="{FF2B5EF4-FFF2-40B4-BE49-F238E27FC236}">
              <a16:creationId xmlns:a16="http://schemas.microsoft.com/office/drawing/2014/main" id="{F11A3CEB-48F3-4F79-BB5D-118FDE3822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7" name="Text Box 6943">
          <a:extLst>
            <a:ext uri="{FF2B5EF4-FFF2-40B4-BE49-F238E27FC236}">
              <a16:creationId xmlns:a16="http://schemas.microsoft.com/office/drawing/2014/main" id="{BE9632F9-ED18-4775-BB2E-78D56A5B5D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8" name="Text Box 6943">
          <a:extLst>
            <a:ext uri="{FF2B5EF4-FFF2-40B4-BE49-F238E27FC236}">
              <a16:creationId xmlns:a16="http://schemas.microsoft.com/office/drawing/2014/main" id="{215C7461-D5D3-48A4-B723-F4B80995D1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59" name="Text Box 6943">
          <a:extLst>
            <a:ext uri="{FF2B5EF4-FFF2-40B4-BE49-F238E27FC236}">
              <a16:creationId xmlns:a16="http://schemas.microsoft.com/office/drawing/2014/main" id="{BB86C6A9-1091-443C-B97A-FC5CFD41E6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0" name="Text Box 6943">
          <a:extLst>
            <a:ext uri="{FF2B5EF4-FFF2-40B4-BE49-F238E27FC236}">
              <a16:creationId xmlns:a16="http://schemas.microsoft.com/office/drawing/2014/main" id="{6153D6D1-4584-4245-B048-68602C9BC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1" name="Text Box 6943">
          <a:extLst>
            <a:ext uri="{FF2B5EF4-FFF2-40B4-BE49-F238E27FC236}">
              <a16:creationId xmlns:a16="http://schemas.microsoft.com/office/drawing/2014/main" id="{29ABFDA0-E2B4-4685-8C4E-B81F48FD17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2" name="Text Box 6943">
          <a:extLst>
            <a:ext uri="{FF2B5EF4-FFF2-40B4-BE49-F238E27FC236}">
              <a16:creationId xmlns:a16="http://schemas.microsoft.com/office/drawing/2014/main" id="{BA4AF320-99A3-4A3A-A555-9B5E32354E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3" name="Text Box 6943">
          <a:extLst>
            <a:ext uri="{FF2B5EF4-FFF2-40B4-BE49-F238E27FC236}">
              <a16:creationId xmlns:a16="http://schemas.microsoft.com/office/drawing/2014/main" id="{F48AAAE3-B248-410C-949B-38D1CEEA6E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4" name="Text Box 6943">
          <a:extLst>
            <a:ext uri="{FF2B5EF4-FFF2-40B4-BE49-F238E27FC236}">
              <a16:creationId xmlns:a16="http://schemas.microsoft.com/office/drawing/2014/main" id="{97D7E1E3-947F-4935-A7F8-4376CE9C1B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5" name="Text Box 6943">
          <a:extLst>
            <a:ext uri="{FF2B5EF4-FFF2-40B4-BE49-F238E27FC236}">
              <a16:creationId xmlns:a16="http://schemas.microsoft.com/office/drawing/2014/main" id="{07FC5EC0-4B3C-482E-9E77-5E7D8FF59C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6" name="Text Box 6943">
          <a:extLst>
            <a:ext uri="{FF2B5EF4-FFF2-40B4-BE49-F238E27FC236}">
              <a16:creationId xmlns:a16="http://schemas.microsoft.com/office/drawing/2014/main" id="{E1417998-4B14-4835-9D76-1A2F60CCBF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7" name="Text Box 6943">
          <a:extLst>
            <a:ext uri="{FF2B5EF4-FFF2-40B4-BE49-F238E27FC236}">
              <a16:creationId xmlns:a16="http://schemas.microsoft.com/office/drawing/2014/main" id="{B53E0E88-8DF2-4FDD-BDF5-AFA33ED477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8" name="Text Box 6943">
          <a:extLst>
            <a:ext uri="{FF2B5EF4-FFF2-40B4-BE49-F238E27FC236}">
              <a16:creationId xmlns:a16="http://schemas.microsoft.com/office/drawing/2014/main" id="{675FC6D5-ECBD-422E-AB50-C58A24EE47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69" name="Text Box 6943">
          <a:extLst>
            <a:ext uri="{FF2B5EF4-FFF2-40B4-BE49-F238E27FC236}">
              <a16:creationId xmlns:a16="http://schemas.microsoft.com/office/drawing/2014/main" id="{DAB4E68F-FD7A-428D-B4E9-90E7AF5C8B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0" name="Text Box 6943">
          <a:extLst>
            <a:ext uri="{FF2B5EF4-FFF2-40B4-BE49-F238E27FC236}">
              <a16:creationId xmlns:a16="http://schemas.microsoft.com/office/drawing/2014/main" id="{824CA364-0CA4-4B71-A60D-4BF909D3F5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1" name="Text Box 6943">
          <a:extLst>
            <a:ext uri="{FF2B5EF4-FFF2-40B4-BE49-F238E27FC236}">
              <a16:creationId xmlns:a16="http://schemas.microsoft.com/office/drawing/2014/main" id="{618F1B91-3CAA-4D5D-B6F2-64123DBF83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2" name="Text Box 6943">
          <a:extLst>
            <a:ext uri="{FF2B5EF4-FFF2-40B4-BE49-F238E27FC236}">
              <a16:creationId xmlns:a16="http://schemas.microsoft.com/office/drawing/2014/main" id="{88A7F153-3269-4E9A-8609-61DED6ECF8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3" name="Text Box 6943">
          <a:extLst>
            <a:ext uri="{FF2B5EF4-FFF2-40B4-BE49-F238E27FC236}">
              <a16:creationId xmlns:a16="http://schemas.microsoft.com/office/drawing/2014/main" id="{A3240449-0176-4F2E-A558-7F0F23AC21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4" name="Text Box 6943">
          <a:extLst>
            <a:ext uri="{FF2B5EF4-FFF2-40B4-BE49-F238E27FC236}">
              <a16:creationId xmlns:a16="http://schemas.microsoft.com/office/drawing/2014/main" id="{16F6CC20-C011-4FE7-B1CC-45A58192EC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5" name="Text Box 6943">
          <a:extLst>
            <a:ext uri="{FF2B5EF4-FFF2-40B4-BE49-F238E27FC236}">
              <a16:creationId xmlns:a16="http://schemas.microsoft.com/office/drawing/2014/main" id="{843F22C5-9A1D-4C20-B847-E2C8CD3EC0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6" name="Text Box 6943">
          <a:extLst>
            <a:ext uri="{FF2B5EF4-FFF2-40B4-BE49-F238E27FC236}">
              <a16:creationId xmlns:a16="http://schemas.microsoft.com/office/drawing/2014/main" id="{D12B202F-0AF1-4DDE-BD48-3FB8BC600F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7" name="Text Box 6943">
          <a:extLst>
            <a:ext uri="{FF2B5EF4-FFF2-40B4-BE49-F238E27FC236}">
              <a16:creationId xmlns:a16="http://schemas.microsoft.com/office/drawing/2014/main" id="{F95AC665-B33D-4881-9498-10891B9B5A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8" name="Text Box 6943">
          <a:extLst>
            <a:ext uri="{FF2B5EF4-FFF2-40B4-BE49-F238E27FC236}">
              <a16:creationId xmlns:a16="http://schemas.microsoft.com/office/drawing/2014/main" id="{207D4211-E446-4168-A5FD-451F00B5F5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79" name="Text Box 6943">
          <a:extLst>
            <a:ext uri="{FF2B5EF4-FFF2-40B4-BE49-F238E27FC236}">
              <a16:creationId xmlns:a16="http://schemas.microsoft.com/office/drawing/2014/main" id="{E3D5FDD3-5028-455C-B8D4-129F7D45A0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0" name="Text Box 6943">
          <a:extLst>
            <a:ext uri="{FF2B5EF4-FFF2-40B4-BE49-F238E27FC236}">
              <a16:creationId xmlns:a16="http://schemas.microsoft.com/office/drawing/2014/main" id="{3A1C0C51-A6ED-4841-9D85-5864987EB2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1" name="Text Box 6943">
          <a:extLst>
            <a:ext uri="{FF2B5EF4-FFF2-40B4-BE49-F238E27FC236}">
              <a16:creationId xmlns:a16="http://schemas.microsoft.com/office/drawing/2014/main" id="{F22873EC-9E1B-48AB-A74B-78670EF37B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2" name="Text Box 6943">
          <a:extLst>
            <a:ext uri="{FF2B5EF4-FFF2-40B4-BE49-F238E27FC236}">
              <a16:creationId xmlns:a16="http://schemas.microsoft.com/office/drawing/2014/main" id="{F733A94F-2BF3-42A8-B481-B2CE18B8CE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3" name="Text Box 6943">
          <a:extLst>
            <a:ext uri="{FF2B5EF4-FFF2-40B4-BE49-F238E27FC236}">
              <a16:creationId xmlns:a16="http://schemas.microsoft.com/office/drawing/2014/main" id="{7C4FB2A6-4CCE-4EAD-AC96-E975622835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4" name="Text Box 6943">
          <a:extLst>
            <a:ext uri="{FF2B5EF4-FFF2-40B4-BE49-F238E27FC236}">
              <a16:creationId xmlns:a16="http://schemas.microsoft.com/office/drawing/2014/main" id="{2504BF2C-B603-4B66-8433-0E34D54272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5" name="Text Box 6943">
          <a:extLst>
            <a:ext uri="{FF2B5EF4-FFF2-40B4-BE49-F238E27FC236}">
              <a16:creationId xmlns:a16="http://schemas.microsoft.com/office/drawing/2014/main" id="{DE42B517-CA59-4813-A991-4F373B7CE5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6" name="Text Box 6943">
          <a:extLst>
            <a:ext uri="{FF2B5EF4-FFF2-40B4-BE49-F238E27FC236}">
              <a16:creationId xmlns:a16="http://schemas.microsoft.com/office/drawing/2014/main" id="{6C5F6D65-C162-48DC-9712-53C0FD87AF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7" name="Text Box 6943">
          <a:extLst>
            <a:ext uri="{FF2B5EF4-FFF2-40B4-BE49-F238E27FC236}">
              <a16:creationId xmlns:a16="http://schemas.microsoft.com/office/drawing/2014/main" id="{E98362BD-8138-4C9E-AD69-F11D1BDE69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8" name="Text Box 6943">
          <a:extLst>
            <a:ext uri="{FF2B5EF4-FFF2-40B4-BE49-F238E27FC236}">
              <a16:creationId xmlns:a16="http://schemas.microsoft.com/office/drawing/2014/main" id="{5451E0F1-58D4-45E5-A022-8A4CD30A49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89" name="Text Box 6943">
          <a:extLst>
            <a:ext uri="{FF2B5EF4-FFF2-40B4-BE49-F238E27FC236}">
              <a16:creationId xmlns:a16="http://schemas.microsoft.com/office/drawing/2014/main" id="{4587B361-8206-49C4-9A6F-A814C98174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0" name="Text Box 6943">
          <a:extLst>
            <a:ext uri="{FF2B5EF4-FFF2-40B4-BE49-F238E27FC236}">
              <a16:creationId xmlns:a16="http://schemas.microsoft.com/office/drawing/2014/main" id="{DE251FCA-CBDF-4FAE-8D9A-115CB64666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1" name="Text Box 6943">
          <a:extLst>
            <a:ext uri="{FF2B5EF4-FFF2-40B4-BE49-F238E27FC236}">
              <a16:creationId xmlns:a16="http://schemas.microsoft.com/office/drawing/2014/main" id="{179B9366-0169-4DA2-8C36-E64C4006BF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2" name="Text Box 6943">
          <a:extLst>
            <a:ext uri="{FF2B5EF4-FFF2-40B4-BE49-F238E27FC236}">
              <a16:creationId xmlns:a16="http://schemas.microsoft.com/office/drawing/2014/main" id="{6C40EF35-6AC3-435F-AED5-0134328E13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3" name="Text Box 6943">
          <a:extLst>
            <a:ext uri="{FF2B5EF4-FFF2-40B4-BE49-F238E27FC236}">
              <a16:creationId xmlns:a16="http://schemas.microsoft.com/office/drawing/2014/main" id="{DE5B91F2-D7F3-4BF3-896F-D444A2AC1D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4" name="Text Box 6943">
          <a:extLst>
            <a:ext uri="{FF2B5EF4-FFF2-40B4-BE49-F238E27FC236}">
              <a16:creationId xmlns:a16="http://schemas.microsoft.com/office/drawing/2014/main" id="{234F265F-9FCB-427E-A8AD-81BF354CE3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5" name="Text Box 6943">
          <a:extLst>
            <a:ext uri="{FF2B5EF4-FFF2-40B4-BE49-F238E27FC236}">
              <a16:creationId xmlns:a16="http://schemas.microsoft.com/office/drawing/2014/main" id="{58BCFABC-58DA-4DB5-9D61-69F0AAA3D0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6" name="Text Box 6943">
          <a:extLst>
            <a:ext uri="{FF2B5EF4-FFF2-40B4-BE49-F238E27FC236}">
              <a16:creationId xmlns:a16="http://schemas.microsoft.com/office/drawing/2014/main" id="{04F84D37-DD15-4818-9EAB-7A4AEC3ECF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7" name="Text Box 6943">
          <a:extLst>
            <a:ext uri="{FF2B5EF4-FFF2-40B4-BE49-F238E27FC236}">
              <a16:creationId xmlns:a16="http://schemas.microsoft.com/office/drawing/2014/main" id="{40F73F78-3C1B-4710-B9A9-1B71B4B8E8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8" name="Text Box 6943">
          <a:extLst>
            <a:ext uri="{FF2B5EF4-FFF2-40B4-BE49-F238E27FC236}">
              <a16:creationId xmlns:a16="http://schemas.microsoft.com/office/drawing/2014/main" id="{5F682D90-5370-4D0E-A6EC-52D1114D4E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399" name="Text Box 6943">
          <a:extLst>
            <a:ext uri="{FF2B5EF4-FFF2-40B4-BE49-F238E27FC236}">
              <a16:creationId xmlns:a16="http://schemas.microsoft.com/office/drawing/2014/main" id="{4289FFD6-4827-4C7C-956B-3E8E723D94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0" name="Text Box 6943">
          <a:extLst>
            <a:ext uri="{FF2B5EF4-FFF2-40B4-BE49-F238E27FC236}">
              <a16:creationId xmlns:a16="http://schemas.microsoft.com/office/drawing/2014/main" id="{CAC79466-6800-464D-A541-56B201E5D1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1" name="Text Box 6943">
          <a:extLst>
            <a:ext uri="{FF2B5EF4-FFF2-40B4-BE49-F238E27FC236}">
              <a16:creationId xmlns:a16="http://schemas.microsoft.com/office/drawing/2014/main" id="{E9ACC611-A219-4CB3-9E21-8B0208FB6D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2" name="Text Box 6943">
          <a:extLst>
            <a:ext uri="{FF2B5EF4-FFF2-40B4-BE49-F238E27FC236}">
              <a16:creationId xmlns:a16="http://schemas.microsoft.com/office/drawing/2014/main" id="{1823C845-8784-408B-AA98-2E4428AD9C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3" name="Text Box 6943">
          <a:extLst>
            <a:ext uri="{FF2B5EF4-FFF2-40B4-BE49-F238E27FC236}">
              <a16:creationId xmlns:a16="http://schemas.microsoft.com/office/drawing/2014/main" id="{D17D6861-A585-4930-BAC6-909B0AD861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4" name="Text Box 6943">
          <a:extLst>
            <a:ext uri="{FF2B5EF4-FFF2-40B4-BE49-F238E27FC236}">
              <a16:creationId xmlns:a16="http://schemas.microsoft.com/office/drawing/2014/main" id="{31F1CD03-9B0F-4585-ABE5-05F00FE60C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5" name="Text Box 6943">
          <a:extLst>
            <a:ext uri="{FF2B5EF4-FFF2-40B4-BE49-F238E27FC236}">
              <a16:creationId xmlns:a16="http://schemas.microsoft.com/office/drawing/2014/main" id="{ECC09DB4-9E62-4959-A385-5332E1A9FC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6" name="Text Box 6943">
          <a:extLst>
            <a:ext uri="{FF2B5EF4-FFF2-40B4-BE49-F238E27FC236}">
              <a16:creationId xmlns:a16="http://schemas.microsoft.com/office/drawing/2014/main" id="{12C2E4C5-8F7A-4DB5-A1BB-82AC345D00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7" name="Text Box 6943">
          <a:extLst>
            <a:ext uri="{FF2B5EF4-FFF2-40B4-BE49-F238E27FC236}">
              <a16:creationId xmlns:a16="http://schemas.microsoft.com/office/drawing/2014/main" id="{7E9ECE8F-F371-4A1C-9C00-E73481C48E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8" name="Text Box 6943">
          <a:extLst>
            <a:ext uri="{FF2B5EF4-FFF2-40B4-BE49-F238E27FC236}">
              <a16:creationId xmlns:a16="http://schemas.microsoft.com/office/drawing/2014/main" id="{C5961CC2-C5DD-42C4-B442-7990937F89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09" name="Text Box 6943">
          <a:extLst>
            <a:ext uri="{FF2B5EF4-FFF2-40B4-BE49-F238E27FC236}">
              <a16:creationId xmlns:a16="http://schemas.microsoft.com/office/drawing/2014/main" id="{3D9DC07B-00FA-44B0-B258-7C49186EDE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0" name="Text Box 6943">
          <a:extLst>
            <a:ext uri="{FF2B5EF4-FFF2-40B4-BE49-F238E27FC236}">
              <a16:creationId xmlns:a16="http://schemas.microsoft.com/office/drawing/2014/main" id="{28B1FAFC-28A4-4B63-B0F3-9B1638C136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1" name="Text Box 6943">
          <a:extLst>
            <a:ext uri="{FF2B5EF4-FFF2-40B4-BE49-F238E27FC236}">
              <a16:creationId xmlns:a16="http://schemas.microsoft.com/office/drawing/2014/main" id="{8E6F1C08-B155-48A7-86AA-F5E3334D0B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2" name="Text Box 6943">
          <a:extLst>
            <a:ext uri="{FF2B5EF4-FFF2-40B4-BE49-F238E27FC236}">
              <a16:creationId xmlns:a16="http://schemas.microsoft.com/office/drawing/2014/main" id="{B0DFC3E6-599B-4CC4-A376-F34CBE648E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3" name="Text Box 6943">
          <a:extLst>
            <a:ext uri="{FF2B5EF4-FFF2-40B4-BE49-F238E27FC236}">
              <a16:creationId xmlns:a16="http://schemas.microsoft.com/office/drawing/2014/main" id="{B4D4A340-3E53-41A6-9531-A695629FC6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4" name="Text Box 6943">
          <a:extLst>
            <a:ext uri="{FF2B5EF4-FFF2-40B4-BE49-F238E27FC236}">
              <a16:creationId xmlns:a16="http://schemas.microsoft.com/office/drawing/2014/main" id="{107C296A-4A44-4D97-961E-C1E8AD5261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5" name="Text Box 6943">
          <a:extLst>
            <a:ext uri="{FF2B5EF4-FFF2-40B4-BE49-F238E27FC236}">
              <a16:creationId xmlns:a16="http://schemas.microsoft.com/office/drawing/2014/main" id="{B0CC66F5-AB1C-476A-8766-BFAB50D696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6" name="Text Box 6943">
          <a:extLst>
            <a:ext uri="{FF2B5EF4-FFF2-40B4-BE49-F238E27FC236}">
              <a16:creationId xmlns:a16="http://schemas.microsoft.com/office/drawing/2014/main" id="{59982909-F81E-44A7-B61B-74130CBEBA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7" name="Text Box 6943">
          <a:extLst>
            <a:ext uri="{FF2B5EF4-FFF2-40B4-BE49-F238E27FC236}">
              <a16:creationId xmlns:a16="http://schemas.microsoft.com/office/drawing/2014/main" id="{4D93FD6E-6C7F-42DC-88F9-8BFCA10046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8" name="Text Box 6943">
          <a:extLst>
            <a:ext uri="{FF2B5EF4-FFF2-40B4-BE49-F238E27FC236}">
              <a16:creationId xmlns:a16="http://schemas.microsoft.com/office/drawing/2014/main" id="{4FC82B1F-986D-44FE-B3A2-89A4840782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19" name="Text Box 6943">
          <a:extLst>
            <a:ext uri="{FF2B5EF4-FFF2-40B4-BE49-F238E27FC236}">
              <a16:creationId xmlns:a16="http://schemas.microsoft.com/office/drawing/2014/main" id="{18829491-3543-4D76-951F-F39BBFD136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0" name="Text Box 6943">
          <a:extLst>
            <a:ext uri="{FF2B5EF4-FFF2-40B4-BE49-F238E27FC236}">
              <a16:creationId xmlns:a16="http://schemas.microsoft.com/office/drawing/2014/main" id="{4B7A004F-8004-4891-95B2-E672E4C30C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1" name="Text Box 6943">
          <a:extLst>
            <a:ext uri="{FF2B5EF4-FFF2-40B4-BE49-F238E27FC236}">
              <a16:creationId xmlns:a16="http://schemas.microsoft.com/office/drawing/2014/main" id="{0714FF7D-1CA0-4962-9471-53FB713E61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2" name="Text Box 6943">
          <a:extLst>
            <a:ext uri="{FF2B5EF4-FFF2-40B4-BE49-F238E27FC236}">
              <a16:creationId xmlns:a16="http://schemas.microsoft.com/office/drawing/2014/main" id="{0043266F-F263-4A4D-9FA1-C20886A351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3" name="Text Box 6943">
          <a:extLst>
            <a:ext uri="{FF2B5EF4-FFF2-40B4-BE49-F238E27FC236}">
              <a16:creationId xmlns:a16="http://schemas.microsoft.com/office/drawing/2014/main" id="{6AC9FCBC-EA17-401A-995E-75127B639A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4" name="Text Box 6943">
          <a:extLst>
            <a:ext uri="{FF2B5EF4-FFF2-40B4-BE49-F238E27FC236}">
              <a16:creationId xmlns:a16="http://schemas.microsoft.com/office/drawing/2014/main" id="{7581406A-C559-40A5-A3CA-0BFB23F61C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5" name="Text Box 6943">
          <a:extLst>
            <a:ext uri="{FF2B5EF4-FFF2-40B4-BE49-F238E27FC236}">
              <a16:creationId xmlns:a16="http://schemas.microsoft.com/office/drawing/2014/main" id="{91B471FD-E5A3-466A-9F1B-012096FAA1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6" name="Text Box 6943">
          <a:extLst>
            <a:ext uri="{FF2B5EF4-FFF2-40B4-BE49-F238E27FC236}">
              <a16:creationId xmlns:a16="http://schemas.microsoft.com/office/drawing/2014/main" id="{063B0451-140B-421F-8BD8-6C7DBA81C9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7" name="Text Box 6943">
          <a:extLst>
            <a:ext uri="{FF2B5EF4-FFF2-40B4-BE49-F238E27FC236}">
              <a16:creationId xmlns:a16="http://schemas.microsoft.com/office/drawing/2014/main" id="{09AF4E2A-6F1C-4689-999E-D074E0383B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8" name="Text Box 6943">
          <a:extLst>
            <a:ext uri="{FF2B5EF4-FFF2-40B4-BE49-F238E27FC236}">
              <a16:creationId xmlns:a16="http://schemas.microsoft.com/office/drawing/2014/main" id="{C52220A1-7AFB-4CA1-A00F-52374D060C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29" name="Text Box 6943">
          <a:extLst>
            <a:ext uri="{FF2B5EF4-FFF2-40B4-BE49-F238E27FC236}">
              <a16:creationId xmlns:a16="http://schemas.microsoft.com/office/drawing/2014/main" id="{FDE9A48A-B29B-4C07-AA1B-06E3C1298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0" name="Text Box 6943">
          <a:extLst>
            <a:ext uri="{FF2B5EF4-FFF2-40B4-BE49-F238E27FC236}">
              <a16:creationId xmlns:a16="http://schemas.microsoft.com/office/drawing/2014/main" id="{E4621506-5764-4891-9712-23A01D5121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1" name="Text Box 6943">
          <a:extLst>
            <a:ext uri="{FF2B5EF4-FFF2-40B4-BE49-F238E27FC236}">
              <a16:creationId xmlns:a16="http://schemas.microsoft.com/office/drawing/2014/main" id="{E21FC07A-DA17-4934-A7BC-025E5208C8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2" name="Text Box 6943">
          <a:extLst>
            <a:ext uri="{FF2B5EF4-FFF2-40B4-BE49-F238E27FC236}">
              <a16:creationId xmlns:a16="http://schemas.microsoft.com/office/drawing/2014/main" id="{5CF6B242-E71B-420A-8017-344626CFF0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3" name="Text Box 6943">
          <a:extLst>
            <a:ext uri="{FF2B5EF4-FFF2-40B4-BE49-F238E27FC236}">
              <a16:creationId xmlns:a16="http://schemas.microsoft.com/office/drawing/2014/main" id="{249C4246-7456-46CB-8C34-8777374674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4" name="Text Box 6943">
          <a:extLst>
            <a:ext uri="{FF2B5EF4-FFF2-40B4-BE49-F238E27FC236}">
              <a16:creationId xmlns:a16="http://schemas.microsoft.com/office/drawing/2014/main" id="{ABB541CD-226B-4993-AA53-AC5641469D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5" name="Text Box 6943">
          <a:extLst>
            <a:ext uri="{FF2B5EF4-FFF2-40B4-BE49-F238E27FC236}">
              <a16:creationId xmlns:a16="http://schemas.microsoft.com/office/drawing/2014/main" id="{370E1F9B-E8F9-4C84-99E6-8AB7924100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6" name="Text Box 6943">
          <a:extLst>
            <a:ext uri="{FF2B5EF4-FFF2-40B4-BE49-F238E27FC236}">
              <a16:creationId xmlns:a16="http://schemas.microsoft.com/office/drawing/2014/main" id="{C7973DEE-C943-4E03-AB26-1AA44252C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7" name="Text Box 6943">
          <a:extLst>
            <a:ext uri="{FF2B5EF4-FFF2-40B4-BE49-F238E27FC236}">
              <a16:creationId xmlns:a16="http://schemas.microsoft.com/office/drawing/2014/main" id="{7CF95489-CD65-4B20-A125-B34AA93F11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8" name="Text Box 6943">
          <a:extLst>
            <a:ext uri="{FF2B5EF4-FFF2-40B4-BE49-F238E27FC236}">
              <a16:creationId xmlns:a16="http://schemas.microsoft.com/office/drawing/2014/main" id="{5AFFE651-B620-4F68-812F-4BAA6D2218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39" name="Text Box 6943">
          <a:extLst>
            <a:ext uri="{FF2B5EF4-FFF2-40B4-BE49-F238E27FC236}">
              <a16:creationId xmlns:a16="http://schemas.microsoft.com/office/drawing/2014/main" id="{E0A25DD5-6F52-444B-BF86-F3F1631C4E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0" name="Text Box 6943">
          <a:extLst>
            <a:ext uri="{FF2B5EF4-FFF2-40B4-BE49-F238E27FC236}">
              <a16:creationId xmlns:a16="http://schemas.microsoft.com/office/drawing/2014/main" id="{94E74B64-6547-4D91-A155-B32B743D09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1" name="Text Box 6943">
          <a:extLst>
            <a:ext uri="{FF2B5EF4-FFF2-40B4-BE49-F238E27FC236}">
              <a16:creationId xmlns:a16="http://schemas.microsoft.com/office/drawing/2014/main" id="{3EAF1831-4C9B-45A0-9069-31E4EFD62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2" name="Text Box 6943">
          <a:extLst>
            <a:ext uri="{FF2B5EF4-FFF2-40B4-BE49-F238E27FC236}">
              <a16:creationId xmlns:a16="http://schemas.microsoft.com/office/drawing/2014/main" id="{99D5BE54-96D5-4C24-9E2E-38BC74C859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3" name="Text Box 6943">
          <a:extLst>
            <a:ext uri="{FF2B5EF4-FFF2-40B4-BE49-F238E27FC236}">
              <a16:creationId xmlns:a16="http://schemas.microsoft.com/office/drawing/2014/main" id="{EDA88722-02FD-4C73-8FA7-5255137ED0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4" name="Text Box 6943">
          <a:extLst>
            <a:ext uri="{FF2B5EF4-FFF2-40B4-BE49-F238E27FC236}">
              <a16:creationId xmlns:a16="http://schemas.microsoft.com/office/drawing/2014/main" id="{CF97A34B-79B5-43C6-96B1-BF62193892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5" name="Text Box 6943">
          <a:extLst>
            <a:ext uri="{FF2B5EF4-FFF2-40B4-BE49-F238E27FC236}">
              <a16:creationId xmlns:a16="http://schemas.microsoft.com/office/drawing/2014/main" id="{19749889-A0CF-4409-A327-0FE9618267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6" name="Text Box 6943">
          <a:extLst>
            <a:ext uri="{FF2B5EF4-FFF2-40B4-BE49-F238E27FC236}">
              <a16:creationId xmlns:a16="http://schemas.microsoft.com/office/drawing/2014/main" id="{34BB2565-4FCC-4275-8D83-A947A3C619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7" name="Text Box 6943">
          <a:extLst>
            <a:ext uri="{FF2B5EF4-FFF2-40B4-BE49-F238E27FC236}">
              <a16:creationId xmlns:a16="http://schemas.microsoft.com/office/drawing/2014/main" id="{04047DA7-BDAF-48DD-8BC9-64C0712BCF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8" name="Text Box 6943">
          <a:extLst>
            <a:ext uri="{FF2B5EF4-FFF2-40B4-BE49-F238E27FC236}">
              <a16:creationId xmlns:a16="http://schemas.microsoft.com/office/drawing/2014/main" id="{744A3AB0-19F3-49B7-AE5C-7F906FA789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49" name="Text Box 6943">
          <a:extLst>
            <a:ext uri="{FF2B5EF4-FFF2-40B4-BE49-F238E27FC236}">
              <a16:creationId xmlns:a16="http://schemas.microsoft.com/office/drawing/2014/main" id="{A6751946-52CE-4C41-B35F-731F2CFCE6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0" name="Text Box 6943">
          <a:extLst>
            <a:ext uri="{FF2B5EF4-FFF2-40B4-BE49-F238E27FC236}">
              <a16:creationId xmlns:a16="http://schemas.microsoft.com/office/drawing/2014/main" id="{D35601B5-8388-462D-B6B7-053E1527DD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1" name="Text Box 6943">
          <a:extLst>
            <a:ext uri="{FF2B5EF4-FFF2-40B4-BE49-F238E27FC236}">
              <a16:creationId xmlns:a16="http://schemas.microsoft.com/office/drawing/2014/main" id="{B9D51E95-5AA7-4E43-9A94-3FDC95C668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2" name="Text Box 6943">
          <a:extLst>
            <a:ext uri="{FF2B5EF4-FFF2-40B4-BE49-F238E27FC236}">
              <a16:creationId xmlns:a16="http://schemas.microsoft.com/office/drawing/2014/main" id="{4C4C9C82-6BFD-4A7F-BA44-D244E08DC1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3" name="Text Box 6943">
          <a:extLst>
            <a:ext uri="{FF2B5EF4-FFF2-40B4-BE49-F238E27FC236}">
              <a16:creationId xmlns:a16="http://schemas.microsoft.com/office/drawing/2014/main" id="{418E0A96-10FC-4A61-A5C6-6DEB62FCDA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4" name="Text Box 6943">
          <a:extLst>
            <a:ext uri="{FF2B5EF4-FFF2-40B4-BE49-F238E27FC236}">
              <a16:creationId xmlns:a16="http://schemas.microsoft.com/office/drawing/2014/main" id="{B6657A99-E91A-447D-9F4B-B9CC62045C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5" name="Text Box 6943">
          <a:extLst>
            <a:ext uri="{FF2B5EF4-FFF2-40B4-BE49-F238E27FC236}">
              <a16:creationId xmlns:a16="http://schemas.microsoft.com/office/drawing/2014/main" id="{A68825DE-F720-4233-AC00-2F677D7E5E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6" name="Text Box 6943">
          <a:extLst>
            <a:ext uri="{FF2B5EF4-FFF2-40B4-BE49-F238E27FC236}">
              <a16:creationId xmlns:a16="http://schemas.microsoft.com/office/drawing/2014/main" id="{E336D353-9467-4DD9-8A74-76C1BCB440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7" name="Text Box 6943">
          <a:extLst>
            <a:ext uri="{FF2B5EF4-FFF2-40B4-BE49-F238E27FC236}">
              <a16:creationId xmlns:a16="http://schemas.microsoft.com/office/drawing/2014/main" id="{95EBCCE7-B960-46BC-A162-7BCF0BC1C2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8" name="Text Box 6943">
          <a:extLst>
            <a:ext uri="{FF2B5EF4-FFF2-40B4-BE49-F238E27FC236}">
              <a16:creationId xmlns:a16="http://schemas.microsoft.com/office/drawing/2014/main" id="{A8675FD4-A249-4AEE-819F-52A1B6960E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59" name="Text Box 6943">
          <a:extLst>
            <a:ext uri="{FF2B5EF4-FFF2-40B4-BE49-F238E27FC236}">
              <a16:creationId xmlns:a16="http://schemas.microsoft.com/office/drawing/2014/main" id="{522487DA-DE9D-4F42-BB1B-EBCD42243D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0" name="Text Box 6943">
          <a:extLst>
            <a:ext uri="{FF2B5EF4-FFF2-40B4-BE49-F238E27FC236}">
              <a16:creationId xmlns:a16="http://schemas.microsoft.com/office/drawing/2014/main" id="{A1B333A5-5161-4824-AE67-C811219357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1" name="Text Box 6943">
          <a:extLst>
            <a:ext uri="{FF2B5EF4-FFF2-40B4-BE49-F238E27FC236}">
              <a16:creationId xmlns:a16="http://schemas.microsoft.com/office/drawing/2014/main" id="{A81EB6E3-AE73-44A2-82D6-9B4005508E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2" name="Text Box 6943">
          <a:extLst>
            <a:ext uri="{FF2B5EF4-FFF2-40B4-BE49-F238E27FC236}">
              <a16:creationId xmlns:a16="http://schemas.microsoft.com/office/drawing/2014/main" id="{40571F55-3682-4EA4-BF9D-2843D12D15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3" name="Text Box 6943">
          <a:extLst>
            <a:ext uri="{FF2B5EF4-FFF2-40B4-BE49-F238E27FC236}">
              <a16:creationId xmlns:a16="http://schemas.microsoft.com/office/drawing/2014/main" id="{5C6E3690-D171-42B6-9426-7B87A7AC4A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4" name="Text Box 6943">
          <a:extLst>
            <a:ext uri="{FF2B5EF4-FFF2-40B4-BE49-F238E27FC236}">
              <a16:creationId xmlns:a16="http://schemas.microsoft.com/office/drawing/2014/main" id="{C17FD533-57BD-4923-8302-9FDDEB9CFE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5" name="Text Box 6943">
          <a:extLst>
            <a:ext uri="{FF2B5EF4-FFF2-40B4-BE49-F238E27FC236}">
              <a16:creationId xmlns:a16="http://schemas.microsoft.com/office/drawing/2014/main" id="{532D668F-9936-4F49-A139-91EA326717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6" name="Text Box 6943">
          <a:extLst>
            <a:ext uri="{FF2B5EF4-FFF2-40B4-BE49-F238E27FC236}">
              <a16:creationId xmlns:a16="http://schemas.microsoft.com/office/drawing/2014/main" id="{E70DD0C7-ECAC-4154-AE68-D61B68E4A2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7" name="Text Box 6943">
          <a:extLst>
            <a:ext uri="{FF2B5EF4-FFF2-40B4-BE49-F238E27FC236}">
              <a16:creationId xmlns:a16="http://schemas.microsoft.com/office/drawing/2014/main" id="{22BA915F-C1EB-467D-852C-7049642BF9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8" name="Text Box 6943">
          <a:extLst>
            <a:ext uri="{FF2B5EF4-FFF2-40B4-BE49-F238E27FC236}">
              <a16:creationId xmlns:a16="http://schemas.microsoft.com/office/drawing/2014/main" id="{E2470371-4A5A-45B1-9CBF-D5768EA33A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69" name="Text Box 6943">
          <a:extLst>
            <a:ext uri="{FF2B5EF4-FFF2-40B4-BE49-F238E27FC236}">
              <a16:creationId xmlns:a16="http://schemas.microsoft.com/office/drawing/2014/main" id="{BE49E9BE-C562-4CDB-BD3C-6112870EA7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0" name="Text Box 6943">
          <a:extLst>
            <a:ext uri="{FF2B5EF4-FFF2-40B4-BE49-F238E27FC236}">
              <a16:creationId xmlns:a16="http://schemas.microsoft.com/office/drawing/2014/main" id="{8ABC1B5F-588F-4737-A43F-03BDC8E190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1" name="Text Box 6943">
          <a:extLst>
            <a:ext uri="{FF2B5EF4-FFF2-40B4-BE49-F238E27FC236}">
              <a16:creationId xmlns:a16="http://schemas.microsoft.com/office/drawing/2014/main" id="{062D83A3-8A47-4121-8040-4D81170F77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2" name="Text Box 6943">
          <a:extLst>
            <a:ext uri="{FF2B5EF4-FFF2-40B4-BE49-F238E27FC236}">
              <a16:creationId xmlns:a16="http://schemas.microsoft.com/office/drawing/2014/main" id="{F741010A-0462-4F2B-9C52-4F139BBDBC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3" name="Text Box 6943">
          <a:extLst>
            <a:ext uri="{FF2B5EF4-FFF2-40B4-BE49-F238E27FC236}">
              <a16:creationId xmlns:a16="http://schemas.microsoft.com/office/drawing/2014/main" id="{BF71F483-701A-4BAA-A27E-CB6092EFDB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4" name="Text Box 6943">
          <a:extLst>
            <a:ext uri="{FF2B5EF4-FFF2-40B4-BE49-F238E27FC236}">
              <a16:creationId xmlns:a16="http://schemas.microsoft.com/office/drawing/2014/main" id="{52358E76-43B8-4CB7-9BBF-6D3DED0537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5" name="Text Box 6943">
          <a:extLst>
            <a:ext uri="{FF2B5EF4-FFF2-40B4-BE49-F238E27FC236}">
              <a16:creationId xmlns:a16="http://schemas.microsoft.com/office/drawing/2014/main" id="{2809B0CC-E5AF-41F5-A28C-942BA5571A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6" name="Text Box 6943">
          <a:extLst>
            <a:ext uri="{FF2B5EF4-FFF2-40B4-BE49-F238E27FC236}">
              <a16:creationId xmlns:a16="http://schemas.microsoft.com/office/drawing/2014/main" id="{E425D31A-B2CB-4A26-B0A2-E90726E1ED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7" name="Text Box 6943">
          <a:extLst>
            <a:ext uri="{FF2B5EF4-FFF2-40B4-BE49-F238E27FC236}">
              <a16:creationId xmlns:a16="http://schemas.microsoft.com/office/drawing/2014/main" id="{D77FC9C8-9116-4331-A520-2F375056AB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8" name="Text Box 6943">
          <a:extLst>
            <a:ext uri="{FF2B5EF4-FFF2-40B4-BE49-F238E27FC236}">
              <a16:creationId xmlns:a16="http://schemas.microsoft.com/office/drawing/2014/main" id="{BBA2C662-9AF4-4906-8FE6-B5162BD048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79" name="Text Box 6943">
          <a:extLst>
            <a:ext uri="{FF2B5EF4-FFF2-40B4-BE49-F238E27FC236}">
              <a16:creationId xmlns:a16="http://schemas.microsoft.com/office/drawing/2014/main" id="{BEE9F8EB-03C8-4DB1-840C-1D06C57321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0" name="Text Box 6943">
          <a:extLst>
            <a:ext uri="{FF2B5EF4-FFF2-40B4-BE49-F238E27FC236}">
              <a16:creationId xmlns:a16="http://schemas.microsoft.com/office/drawing/2014/main" id="{15F85B0E-A645-4F91-B14A-633606FAFC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1" name="Text Box 6943">
          <a:extLst>
            <a:ext uri="{FF2B5EF4-FFF2-40B4-BE49-F238E27FC236}">
              <a16:creationId xmlns:a16="http://schemas.microsoft.com/office/drawing/2014/main" id="{7C23DF41-6C2F-4A3D-8E71-BFA2D611DD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2" name="Text Box 6943">
          <a:extLst>
            <a:ext uri="{FF2B5EF4-FFF2-40B4-BE49-F238E27FC236}">
              <a16:creationId xmlns:a16="http://schemas.microsoft.com/office/drawing/2014/main" id="{CE970CAD-886F-4D5C-9761-FFEB0A48CC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3" name="Text Box 6943">
          <a:extLst>
            <a:ext uri="{FF2B5EF4-FFF2-40B4-BE49-F238E27FC236}">
              <a16:creationId xmlns:a16="http://schemas.microsoft.com/office/drawing/2014/main" id="{357311EE-719D-400F-8CE1-2B6DEA00F4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4" name="Text Box 6943">
          <a:extLst>
            <a:ext uri="{FF2B5EF4-FFF2-40B4-BE49-F238E27FC236}">
              <a16:creationId xmlns:a16="http://schemas.microsoft.com/office/drawing/2014/main" id="{76612CC3-B843-4F28-8D4B-27A4E7470C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5" name="Text Box 6943">
          <a:extLst>
            <a:ext uri="{FF2B5EF4-FFF2-40B4-BE49-F238E27FC236}">
              <a16:creationId xmlns:a16="http://schemas.microsoft.com/office/drawing/2014/main" id="{98619475-584C-4C39-8359-27D29BA448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6" name="Text Box 6943">
          <a:extLst>
            <a:ext uri="{FF2B5EF4-FFF2-40B4-BE49-F238E27FC236}">
              <a16:creationId xmlns:a16="http://schemas.microsoft.com/office/drawing/2014/main" id="{6D3E80AA-9AE3-4105-AF66-5C55FA4357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7" name="Text Box 6943">
          <a:extLst>
            <a:ext uri="{FF2B5EF4-FFF2-40B4-BE49-F238E27FC236}">
              <a16:creationId xmlns:a16="http://schemas.microsoft.com/office/drawing/2014/main" id="{495A26FF-C4FE-4583-831E-36C37E4797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8" name="Text Box 6943">
          <a:extLst>
            <a:ext uri="{FF2B5EF4-FFF2-40B4-BE49-F238E27FC236}">
              <a16:creationId xmlns:a16="http://schemas.microsoft.com/office/drawing/2014/main" id="{02F8A0D1-5749-4852-B3E9-A3CE81FA90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89" name="Text Box 6943">
          <a:extLst>
            <a:ext uri="{FF2B5EF4-FFF2-40B4-BE49-F238E27FC236}">
              <a16:creationId xmlns:a16="http://schemas.microsoft.com/office/drawing/2014/main" id="{F2EDD5A3-48C9-4F2D-A167-EA4F6C2969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0" name="Text Box 6943">
          <a:extLst>
            <a:ext uri="{FF2B5EF4-FFF2-40B4-BE49-F238E27FC236}">
              <a16:creationId xmlns:a16="http://schemas.microsoft.com/office/drawing/2014/main" id="{6ED2D043-4C75-479E-9F30-4BC00AB44A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1" name="Text Box 6943">
          <a:extLst>
            <a:ext uri="{FF2B5EF4-FFF2-40B4-BE49-F238E27FC236}">
              <a16:creationId xmlns:a16="http://schemas.microsoft.com/office/drawing/2014/main" id="{F12A6F86-0C93-4AC3-A065-DD3CD92642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2" name="Text Box 6943">
          <a:extLst>
            <a:ext uri="{FF2B5EF4-FFF2-40B4-BE49-F238E27FC236}">
              <a16:creationId xmlns:a16="http://schemas.microsoft.com/office/drawing/2014/main" id="{183B4EAB-B7F1-4213-BDA8-DE8B5C281D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3" name="Text Box 6943">
          <a:extLst>
            <a:ext uri="{FF2B5EF4-FFF2-40B4-BE49-F238E27FC236}">
              <a16:creationId xmlns:a16="http://schemas.microsoft.com/office/drawing/2014/main" id="{1A4FDECC-1C1D-454D-946A-812B44A185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4" name="Text Box 6943">
          <a:extLst>
            <a:ext uri="{FF2B5EF4-FFF2-40B4-BE49-F238E27FC236}">
              <a16:creationId xmlns:a16="http://schemas.microsoft.com/office/drawing/2014/main" id="{4DC98991-E818-424A-BCA8-D8E877BC9B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5" name="Text Box 6943">
          <a:extLst>
            <a:ext uri="{FF2B5EF4-FFF2-40B4-BE49-F238E27FC236}">
              <a16:creationId xmlns:a16="http://schemas.microsoft.com/office/drawing/2014/main" id="{F95010A5-2A3F-44B9-93B5-FFC59FD0FA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6" name="Text Box 6943">
          <a:extLst>
            <a:ext uri="{FF2B5EF4-FFF2-40B4-BE49-F238E27FC236}">
              <a16:creationId xmlns:a16="http://schemas.microsoft.com/office/drawing/2014/main" id="{FA041DB1-79EA-48A9-8314-20AE3DBDFC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7" name="Text Box 6943">
          <a:extLst>
            <a:ext uri="{FF2B5EF4-FFF2-40B4-BE49-F238E27FC236}">
              <a16:creationId xmlns:a16="http://schemas.microsoft.com/office/drawing/2014/main" id="{4D060A7D-E5E4-49BC-8501-C70891B765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8" name="Text Box 6943">
          <a:extLst>
            <a:ext uri="{FF2B5EF4-FFF2-40B4-BE49-F238E27FC236}">
              <a16:creationId xmlns:a16="http://schemas.microsoft.com/office/drawing/2014/main" id="{7BDA2C2B-63B2-4936-8CA9-B01A681A02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499" name="Text Box 6943">
          <a:extLst>
            <a:ext uri="{FF2B5EF4-FFF2-40B4-BE49-F238E27FC236}">
              <a16:creationId xmlns:a16="http://schemas.microsoft.com/office/drawing/2014/main" id="{808BFF8B-33AD-4764-AA0D-B62C86047D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0" name="Text Box 6943">
          <a:extLst>
            <a:ext uri="{FF2B5EF4-FFF2-40B4-BE49-F238E27FC236}">
              <a16:creationId xmlns:a16="http://schemas.microsoft.com/office/drawing/2014/main" id="{085642CD-1E29-4A01-ACC2-021D083B0E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1" name="Text Box 6943">
          <a:extLst>
            <a:ext uri="{FF2B5EF4-FFF2-40B4-BE49-F238E27FC236}">
              <a16:creationId xmlns:a16="http://schemas.microsoft.com/office/drawing/2014/main" id="{5342EFD0-78C7-4E64-ABFC-02C9AA5A7F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2" name="Text Box 6943">
          <a:extLst>
            <a:ext uri="{FF2B5EF4-FFF2-40B4-BE49-F238E27FC236}">
              <a16:creationId xmlns:a16="http://schemas.microsoft.com/office/drawing/2014/main" id="{B3F35E91-AAD3-4177-B812-CDE7BC0139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3" name="Text Box 6943">
          <a:extLst>
            <a:ext uri="{FF2B5EF4-FFF2-40B4-BE49-F238E27FC236}">
              <a16:creationId xmlns:a16="http://schemas.microsoft.com/office/drawing/2014/main" id="{FD013436-1AF2-447F-A14A-260AD7E2D8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4" name="Text Box 6943">
          <a:extLst>
            <a:ext uri="{FF2B5EF4-FFF2-40B4-BE49-F238E27FC236}">
              <a16:creationId xmlns:a16="http://schemas.microsoft.com/office/drawing/2014/main" id="{F6BFABF0-6F1D-4F28-8A39-385B683C1F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5" name="Text Box 6943">
          <a:extLst>
            <a:ext uri="{FF2B5EF4-FFF2-40B4-BE49-F238E27FC236}">
              <a16:creationId xmlns:a16="http://schemas.microsoft.com/office/drawing/2014/main" id="{317FED50-4A52-4453-ADDB-38CBDCB652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6" name="Text Box 6943">
          <a:extLst>
            <a:ext uri="{FF2B5EF4-FFF2-40B4-BE49-F238E27FC236}">
              <a16:creationId xmlns:a16="http://schemas.microsoft.com/office/drawing/2014/main" id="{1BF8CC20-D391-45A9-9597-D09547EE32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7" name="Text Box 6943">
          <a:extLst>
            <a:ext uri="{FF2B5EF4-FFF2-40B4-BE49-F238E27FC236}">
              <a16:creationId xmlns:a16="http://schemas.microsoft.com/office/drawing/2014/main" id="{54C03840-D0D7-4117-9FCE-E2DF9AA2CB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8" name="Text Box 6943">
          <a:extLst>
            <a:ext uri="{FF2B5EF4-FFF2-40B4-BE49-F238E27FC236}">
              <a16:creationId xmlns:a16="http://schemas.microsoft.com/office/drawing/2014/main" id="{41368A0D-8F4C-48FF-AE5E-A7337EC26F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09" name="Text Box 6943">
          <a:extLst>
            <a:ext uri="{FF2B5EF4-FFF2-40B4-BE49-F238E27FC236}">
              <a16:creationId xmlns:a16="http://schemas.microsoft.com/office/drawing/2014/main" id="{ED2858BF-873C-496A-92C1-63FCC6ED07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0" name="Text Box 6943">
          <a:extLst>
            <a:ext uri="{FF2B5EF4-FFF2-40B4-BE49-F238E27FC236}">
              <a16:creationId xmlns:a16="http://schemas.microsoft.com/office/drawing/2014/main" id="{8A68D63C-7FC3-46F1-AD38-2CE91BB54F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1" name="Text Box 6943">
          <a:extLst>
            <a:ext uri="{FF2B5EF4-FFF2-40B4-BE49-F238E27FC236}">
              <a16:creationId xmlns:a16="http://schemas.microsoft.com/office/drawing/2014/main" id="{2D488A25-A270-4AF0-804C-AED747AF6E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2" name="Text Box 6943">
          <a:extLst>
            <a:ext uri="{FF2B5EF4-FFF2-40B4-BE49-F238E27FC236}">
              <a16:creationId xmlns:a16="http://schemas.microsoft.com/office/drawing/2014/main" id="{45911207-3CA7-4A80-88E2-9BA9CF5BD7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3" name="Text Box 6943">
          <a:extLst>
            <a:ext uri="{FF2B5EF4-FFF2-40B4-BE49-F238E27FC236}">
              <a16:creationId xmlns:a16="http://schemas.microsoft.com/office/drawing/2014/main" id="{D0DC7987-B6B3-42A7-88C0-3B0D8B8850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4" name="Text Box 6943">
          <a:extLst>
            <a:ext uri="{FF2B5EF4-FFF2-40B4-BE49-F238E27FC236}">
              <a16:creationId xmlns:a16="http://schemas.microsoft.com/office/drawing/2014/main" id="{B972C57E-0C4F-4ABA-9134-E16DF4F8E1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5" name="Text Box 6943">
          <a:extLst>
            <a:ext uri="{FF2B5EF4-FFF2-40B4-BE49-F238E27FC236}">
              <a16:creationId xmlns:a16="http://schemas.microsoft.com/office/drawing/2014/main" id="{B7EF6B6C-AD09-40A9-B024-212568676C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6" name="Text Box 6943">
          <a:extLst>
            <a:ext uri="{FF2B5EF4-FFF2-40B4-BE49-F238E27FC236}">
              <a16:creationId xmlns:a16="http://schemas.microsoft.com/office/drawing/2014/main" id="{5D2623A1-3FD7-4F0B-B0BE-577C2C12BF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7" name="Text Box 6943">
          <a:extLst>
            <a:ext uri="{FF2B5EF4-FFF2-40B4-BE49-F238E27FC236}">
              <a16:creationId xmlns:a16="http://schemas.microsoft.com/office/drawing/2014/main" id="{0AEAA98E-AF71-4724-B35A-BC9496123F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8" name="Text Box 6943">
          <a:extLst>
            <a:ext uri="{FF2B5EF4-FFF2-40B4-BE49-F238E27FC236}">
              <a16:creationId xmlns:a16="http://schemas.microsoft.com/office/drawing/2014/main" id="{ADF795DA-FB30-46BA-A752-EDF4CE9C2E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19" name="Text Box 6943">
          <a:extLst>
            <a:ext uri="{FF2B5EF4-FFF2-40B4-BE49-F238E27FC236}">
              <a16:creationId xmlns:a16="http://schemas.microsoft.com/office/drawing/2014/main" id="{5AF7B67B-0AD6-4402-A94A-3D4025B750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0" name="Text Box 6943">
          <a:extLst>
            <a:ext uri="{FF2B5EF4-FFF2-40B4-BE49-F238E27FC236}">
              <a16:creationId xmlns:a16="http://schemas.microsoft.com/office/drawing/2014/main" id="{2A5A1F4B-E2BA-4670-BBAF-1F9376AE73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1" name="Text Box 6943">
          <a:extLst>
            <a:ext uri="{FF2B5EF4-FFF2-40B4-BE49-F238E27FC236}">
              <a16:creationId xmlns:a16="http://schemas.microsoft.com/office/drawing/2014/main" id="{42D953CE-D4BE-4688-9889-6CD70D6607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2" name="Text Box 6943">
          <a:extLst>
            <a:ext uri="{FF2B5EF4-FFF2-40B4-BE49-F238E27FC236}">
              <a16:creationId xmlns:a16="http://schemas.microsoft.com/office/drawing/2014/main" id="{42ED37EA-14DF-4022-81FF-127B1BEFAF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3" name="Text Box 6943">
          <a:extLst>
            <a:ext uri="{FF2B5EF4-FFF2-40B4-BE49-F238E27FC236}">
              <a16:creationId xmlns:a16="http://schemas.microsoft.com/office/drawing/2014/main" id="{996E0166-882F-40D0-B209-6A52AFCE07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4" name="Text Box 6943">
          <a:extLst>
            <a:ext uri="{FF2B5EF4-FFF2-40B4-BE49-F238E27FC236}">
              <a16:creationId xmlns:a16="http://schemas.microsoft.com/office/drawing/2014/main" id="{33769AD9-5EA6-404E-93A9-800F6BE1BE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5" name="Text Box 6943">
          <a:extLst>
            <a:ext uri="{FF2B5EF4-FFF2-40B4-BE49-F238E27FC236}">
              <a16:creationId xmlns:a16="http://schemas.microsoft.com/office/drawing/2014/main" id="{371E28B7-3FF1-4885-91B6-44896AFF75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6" name="Text Box 6943">
          <a:extLst>
            <a:ext uri="{FF2B5EF4-FFF2-40B4-BE49-F238E27FC236}">
              <a16:creationId xmlns:a16="http://schemas.microsoft.com/office/drawing/2014/main" id="{404B3D2A-CD8C-4EBA-A6DD-2E7706C7E8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7" name="Text Box 6943">
          <a:extLst>
            <a:ext uri="{FF2B5EF4-FFF2-40B4-BE49-F238E27FC236}">
              <a16:creationId xmlns:a16="http://schemas.microsoft.com/office/drawing/2014/main" id="{0C793049-CE58-4D07-85EC-C8266E7E7E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8" name="Text Box 6943">
          <a:extLst>
            <a:ext uri="{FF2B5EF4-FFF2-40B4-BE49-F238E27FC236}">
              <a16:creationId xmlns:a16="http://schemas.microsoft.com/office/drawing/2014/main" id="{16311F32-F3CD-4AD2-990E-17132169FB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29" name="Text Box 6943">
          <a:extLst>
            <a:ext uri="{FF2B5EF4-FFF2-40B4-BE49-F238E27FC236}">
              <a16:creationId xmlns:a16="http://schemas.microsoft.com/office/drawing/2014/main" id="{E47421C1-36C4-4B01-A1ED-5C995DB7DB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0" name="Text Box 6943">
          <a:extLst>
            <a:ext uri="{FF2B5EF4-FFF2-40B4-BE49-F238E27FC236}">
              <a16:creationId xmlns:a16="http://schemas.microsoft.com/office/drawing/2014/main" id="{3D509BE7-2A59-4D7A-B0A6-FE316C3654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1" name="Text Box 6943">
          <a:extLst>
            <a:ext uri="{FF2B5EF4-FFF2-40B4-BE49-F238E27FC236}">
              <a16:creationId xmlns:a16="http://schemas.microsoft.com/office/drawing/2014/main" id="{7B601AC3-FFFF-4618-B405-0ED53151EF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2" name="Text Box 6943">
          <a:extLst>
            <a:ext uri="{FF2B5EF4-FFF2-40B4-BE49-F238E27FC236}">
              <a16:creationId xmlns:a16="http://schemas.microsoft.com/office/drawing/2014/main" id="{680E0818-1A8F-476D-A538-9B1034FA12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3" name="Text Box 6943">
          <a:extLst>
            <a:ext uri="{FF2B5EF4-FFF2-40B4-BE49-F238E27FC236}">
              <a16:creationId xmlns:a16="http://schemas.microsoft.com/office/drawing/2014/main" id="{B497D209-2159-4317-8BB6-C5ABD7B0E5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4" name="Text Box 6943">
          <a:extLst>
            <a:ext uri="{FF2B5EF4-FFF2-40B4-BE49-F238E27FC236}">
              <a16:creationId xmlns:a16="http://schemas.microsoft.com/office/drawing/2014/main" id="{249A6B35-FDB8-4FBB-8DE8-CAEC58A8D6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5" name="Text Box 6943">
          <a:extLst>
            <a:ext uri="{FF2B5EF4-FFF2-40B4-BE49-F238E27FC236}">
              <a16:creationId xmlns:a16="http://schemas.microsoft.com/office/drawing/2014/main" id="{DF4A6455-B58D-49C8-ABFB-F26BE416F7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6" name="Text Box 6943">
          <a:extLst>
            <a:ext uri="{FF2B5EF4-FFF2-40B4-BE49-F238E27FC236}">
              <a16:creationId xmlns:a16="http://schemas.microsoft.com/office/drawing/2014/main" id="{81174192-C644-4384-9F0B-7A76CCB503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7" name="Text Box 6943">
          <a:extLst>
            <a:ext uri="{FF2B5EF4-FFF2-40B4-BE49-F238E27FC236}">
              <a16:creationId xmlns:a16="http://schemas.microsoft.com/office/drawing/2014/main" id="{B441EE57-F7AE-445F-B910-C4A4849874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8" name="Text Box 6943">
          <a:extLst>
            <a:ext uri="{FF2B5EF4-FFF2-40B4-BE49-F238E27FC236}">
              <a16:creationId xmlns:a16="http://schemas.microsoft.com/office/drawing/2014/main" id="{AC7A11D3-4078-4E51-A244-55D18AA2A0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39" name="Text Box 6943">
          <a:extLst>
            <a:ext uri="{FF2B5EF4-FFF2-40B4-BE49-F238E27FC236}">
              <a16:creationId xmlns:a16="http://schemas.microsoft.com/office/drawing/2014/main" id="{C21CE8D7-F3DF-44F3-8909-EE45D190C0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0" name="Text Box 6943">
          <a:extLst>
            <a:ext uri="{FF2B5EF4-FFF2-40B4-BE49-F238E27FC236}">
              <a16:creationId xmlns:a16="http://schemas.microsoft.com/office/drawing/2014/main" id="{CF6E4146-3BF3-41F1-9D06-D8FBC24242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1" name="Text Box 6943">
          <a:extLst>
            <a:ext uri="{FF2B5EF4-FFF2-40B4-BE49-F238E27FC236}">
              <a16:creationId xmlns:a16="http://schemas.microsoft.com/office/drawing/2014/main" id="{5A6A4E77-200A-4E91-BD41-EFDA729B27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2" name="Text Box 6943">
          <a:extLst>
            <a:ext uri="{FF2B5EF4-FFF2-40B4-BE49-F238E27FC236}">
              <a16:creationId xmlns:a16="http://schemas.microsoft.com/office/drawing/2014/main" id="{F15BE0E4-4D42-4833-B94C-9D2E983FCC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3" name="Text Box 6943">
          <a:extLst>
            <a:ext uri="{FF2B5EF4-FFF2-40B4-BE49-F238E27FC236}">
              <a16:creationId xmlns:a16="http://schemas.microsoft.com/office/drawing/2014/main" id="{646EBFD9-CA02-47F5-8571-470112FE00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4" name="Text Box 6943">
          <a:extLst>
            <a:ext uri="{FF2B5EF4-FFF2-40B4-BE49-F238E27FC236}">
              <a16:creationId xmlns:a16="http://schemas.microsoft.com/office/drawing/2014/main" id="{FADD9C26-7AE6-45EE-BEDF-60CE5055B6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5" name="Text Box 6943">
          <a:extLst>
            <a:ext uri="{FF2B5EF4-FFF2-40B4-BE49-F238E27FC236}">
              <a16:creationId xmlns:a16="http://schemas.microsoft.com/office/drawing/2014/main" id="{EB5757D0-4C75-41D4-B323-047996B18D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6" name="Text Box 6943">
          <a:extLst>
            <a:ext uri="{FF2B5EF4-FFF2-40B4-BE49-F238E27FC236}">
              <a16:creationId xmlns:a16="http://schemas.microsoft.com/office/drawing/2014/main" id="{B469D4A2-76D3-458A-B853-4419E5F8A2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7" name="Text Box 6943">
          <a:extLst>
            <a:ext uri="{FF2B5EF4-FFF2-40B4-BE49-F238E27FC236}">
              <a16:creationId xmlns:a16="http://schemas.microsoft.com/office/drawing/2014/main" id="{0EF68CF6-1063-49C3-AB0F-18561712EC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8" name="Text Box 6943">
          <a:extLst>
            <a:ext uri="{FF2B5EF4-FFF2-40B4-BE49-F238E27FC236}">
              <a16:creationId xmlns:a16="http://schemas.microsoft.com/office/drawing/2014/main" id="{980B34E7-D369-4120-9163-9039AD2E4C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49" name="Text Box 6943">
          <a:extLst>
            <a:ext uri="{FF2B5EF4-FFF2-40B4-BE49-F238E27FC236}">
              <a16:creationId xmlns:a16="http://schemas.microsoft.com/office/drawing/2014/main" id="{9A0F106C-F4B6-4E2E-A571-ACC7657AE2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0" name="Text Box 6943">
          <a:extLst>
            <a:ext uri="{FF2B5EF4-FFF2-40B4-BE49-F238E27FC236}">
              <a16:creationId xmlns:a16="http://schemas.microsoft.com/office/drawing/2014/main" id="{5E5E3198-A932-4B5B-9BC4-FF02C32353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1" name="Text Box 6943">
          <a:extLst>
            <a:ext uri="{FF2B5EF4-FFF2-40B4-BE49-F238E27FC236}">
              <a16:creationId xmlns:a16="http://schemas.microsoft.com/office/drawing/2014/main" id="{76B8442C-CACD-4CDA-ACA2-94069E2A42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2" name="Text Box 6943">
          <a:extLst>
            <a:ext uri="{FF2B5EF4-FFF2-40B4-BE49-F238E27FC236}">
              <a16:creationId xmlns:a16="http://schemas.microsoft.com/office/drawing/2014/main" id="{710077C4-918B-4F4A-B194-A2DDF61FE9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3" name="Text Box 6943">
          <a:extLst>
            <a:ext uri="{FF2B5EF4-FFF2-40B4-BE49-F238E27FC236}">
              <a16:creationId xmlns:a16="http://schemas.microsoft.com/office/drawing/2014/main" id="{C251DE94-18DA-4D39-9C64-73D81060B0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4" name="Text Box 6943">
          <a:extLst>
            <a:ext uri="{FF2B5EF4-FFF2-40B4-BE49-F238E27FC236}">
              <a16:creationId xmlns:a16="http://schemas.microsoft.com/office/drawing/2014/main" id="{24262CF2-F8D9-4818-BBFA-21A3254F72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5" name="Text Box 6943">
          <a:extLst>
            <a:ext uri="{FF2B5EF4-FFF2-40B4-BE49-F238E27FC236}">
              <a16:creationId xmlns:a16="http://schemas.microsoft.com/office/drawing/2014/main" id="{4589E159-1DFB-484E-B3A0-9DF97D7E9D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6" name="Text Box 6943">
          <a:extLst>
            <a:ext uri="{FF2B5EF4-FFF2-40B4-BE49-F238E27FC236}">
              <a16:creationId xmlns:a16="http://schemas.microsoft.com/office/drawing/2014/main" id="{FECA9608-BBCB-4895-B0B4-B7A0E28EE6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7" name="Text Box 6943">
          <a:extLst>
            <a:ext uri="{FF2B5EF4-FFF2-40B4-BE49-F238E27FC236}">
              <a16:creationId xmlns:a16="http://schemas.microsoft.com/office/drawing/2014/main" id="{B62DEE19-AFE0-40B0-9897-5AEE5DCFE5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8" name="Text Box 6943">
          <a:extLst>
            <a:ext uri="{FF2B5EF4-FFF2-40B4-BE49-F238E27FC236}">
              <a16:creationId xmlns:a16="http://schemas.microsoft.com/office/drawing/2014/main" id="{BAD5A4BA-A3E9-475B-A39F-5B4A47915B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59" name="Text Box 6943">
          <a:extLst>
            <a:ext uri="{FF2B5EF4-FFF2-40B4-BE49-F238E27FC236}">
              <a16:creationId xmlns:a16="http://schemas.microsoft.com/office/drawing/2014/main" id="{587DE6C9-1451-4FD5-8A44-FB301D8631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0" name="Text Box 6943">
          <a:extLst>
            <a:ext uri="{FF2B5EF4-FFF2-40B4-BE49-F238E27FC236}">
              <a16:creationId xmlns:a16="http://schemas.microsoft.com/office/drawing/2014/main" id="{4AC743A3-0D78-416F-B12D-D9374E8201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1" name="Text Box 6943">
          <a:extLst>
            <a:ext uri="{FF2B5EF4-FFF2-40B4-BE49-F238E27FC236}">
              <a16:creationId xmlns:a16="http://schemas.microsoft.com/office/drawing/2014/main" id="{B83FF8FC-C915-413A-B67E-96D17A5DDF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2" name="Text Box 6943">
          <a:extLst>
            <a:ext uri="{FF2B5EF4-FFF2-40B4-BE49-F238E27FC236}">
              <a16:creationId xmlns:a16="http://schemas.microsoft.com/office/drawing/2014/main" id="{795F6B66-431F-45F1-9949-59AFD2A74B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3" name="Text Box 6943">
          <a:extLst>
            <a:ext uri="{FF2B5EF4-FFF2-40B4-BE49-F238E27FC236}">
              <a16:creationId xmlns:a16="http://schemas.microsoft.com/office/drawing/2014/main" id="{860CC854-7264-419E-A1D3-DB3D68A092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4" name="Text Box 6943">
          <a:extLst>
            <a:ext uri="{FF2B5EF4-FFF2-40B4-BE49-F238E27FC236}">
              <a16:creationId xmlns:a16="http://schemas.microsoft.com/office/drawing/2014/main" id="{AA79C42D-7151-4829-88EC-71E234A0C2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5" name="Text Box 6943">
          <a:extLst>
            <a:ext uri="{FF2B5EF4-FFF2-40B4-BE49-F238E27FC236}">
              <a16:creationId xmlns:a16="http://schemas.microsoft.com/office/drawing/2014/main" id="{AFB79BCB-AA8F-42CF-990E-A1D0C2BEB9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6" name="Text Box 6943">
          <a:extLst>
            <a:ext uri="{FF2B5EF4-FFF2-40B4-BE49-F238E27FC236}">
              <a16:creationId xmlns:a16="http://schemas.microsoft.com/office/drawing/2014/main" id="{275A7080-F276-4F7F-B842-CD1273F895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7" name="Text Box 6943">
          <a:extLst>
            <a:ext uri="{FF2B5EF4-FFF2-40B4-BE49-F238E27FC236}">
              <a16:creationId xmlns:a16="http://schemas.microsoft.com/office/drawing/2014/main" id="{FF422C05-CC86-4CBC-A275-68B5128DFD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8" name="Text Box 6943">
          <a:extLst>
            <a:ext uri="{FF2B5EF4-FFF2-40B4-BE49-F238E27FC236}">
              <a16:creationId xmlns:a16="http://schemas.microsoft.com/office/drawing/2014/main" id="{CBB83C04-CC1B-4514-A8AF-8F39216476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69" name="Text Box 6943">
          <a:extLst>
            <a:ext uri="{FF2B5EF4-FFF2-40B4-BE49-F238E27FC236}">
              <a16:creationId xmlns:a16="http://schemas.microsoft.com/office/drawing/2014/main" id="{9F5E872C-28B3-4006-9B27-B8E6B8C765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0" name="Text Box 6943">
          <a:extLst>
            <a:ext uri="{FF2B5EF4-FFF2-40B4-BE49-F238E27FC236}">
              <a16:creationId xmlns:a16="http://schemas.microsoft.com/office/drawing/2014/main" id="{EA301785-1405-40D0-835C-4E29462811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1" name="Text Box 6943">
          <a:extLst>
            <a:ext uri="{FF2B5EF4-FFF2-40B4-BE49-F238E27FC236}">
              <a16:creationId xmlns:a16="http://schemas.microsoft.com/office/drawing/2014/main" id="{030F01A9-34E6-4217-A5A2-0A4EFFB42A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2" name="Text Box 6943">
          <a:extLst>
            <a:ext uri="{FF2B5EF4-FFF2-40B4-BE49-F238E27FC236}">
              <a16:creationId xmlns:a16="http://schemas.microsoft.com/office/drawing/2014/main" id="{B33557CE-9E44-4267-AB2A-EC709FD256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3" name="Text Box 6943">
          <a:extLst>
            <a:ext uri="{FF2B5EF4-FFF2-40B4-BE49-F238E27FC236}">
              <a16:creationId xmlns:a16="http://schemas.microsoft.com/office/drawing/2014/main" id="{4762815A-CA91-4930-B74C-6A2CDCCFD8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4" name="Text Box 6943">
          <a:extLst>
            <a:ext uri="{FF2B5EF4-FFF2-40B4-BE49-F238E27FC236}">
              <a16:creationId xmlns:a16="http://schemas.microsoft.com/office/drawing/2014/main" id="{88C86C70-10DC-4C81-942E-B1254AF4A0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5" name="Text Box 6943">
          <a:extLst>
            <a:ext uri="{FF2B5EF4-FFF2-40B4-BE49-F238E27FC236}">
              <a16:creationId xmlns:a16="http://schemas.microsoft.com/office/drawing/2014/main" id="{F619C9A6-C625-45E9-B4EB-25CB2CF4B2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6" name="Text Box 6943">
          <a:extLst>
            <a:ext uri="{FF2B5EF4-FFF2-40B4-BE49-F238E27FC236}">
              <a16:creationId xmlns:a16="http://schemas.microsoft.com/office/drawing/2014/main" id="{26FCF251-AEE3-4A08-A6BF-A614187BC9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7" name="Text Box 6943">
          <a:extLst>
            <a:ext uri="{FF2B5EF4-FFF2-40B4-BE49-F238E27FC236}">
              <a16:creationId xmlns:a16="http://schemas.microsoft.com/office/drawing/2014/main" id="{33699F73-2BCE-494E-B9D1-8BB2A2EED0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8" name="Text Box 6943">
          <a:extLst>
            <a:ext uri="{FF2B5EF4-FFF2-40B4-BE49-F238E27FC236}">
              <a16:creationId xmlns:a16="http://schemas.microsoft.com/office/drawing/2014/main" id="{2D4EB47D-8ED6-45C6-B352-40EDF59828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79" name="Text Box 6943">
          <a:extLst>
            <a:ext uri="{FF2B5EF4-FFF2-40B4-BE49-F238E27FC236}">
              <a16:creationId xmlns:a16="http://schemas.microsoft.com/office/drawing/2014/main" id="{5DCC1179-9AF1-4198-A15E-B3E0FFCC27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0" name="Text Box 6943">
          <a:extLst>
            <a:ext uri="{FF2B5EF4-FFF2-40B4-BE49-F238E27FC236}">
              <a16:creationId xmlns:a16="http://schemas.microsoft.com/office/drawing/2014/main" id="{BB81A5C0-D4C2-4A57-BF8F-03A3C1CFC9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1" name="Text Box 6943">
          <a:extLst>
            <a:ext uri="{FF2B5EF4-FFF2-40B4-BE49-F238E27FC236}">
              <a16:creationId xmlns:a16="http://schemas.microsoft.com/office/drawing/2014/main" id="{DD79C81D-2EE2-4A8B-A999-B63FA3A7EA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2" name="Text Box 6943">
          <a:extLst>
            <a:ext uri="{FF2B5EF4-FFF2-40B4-BE49-F238E27FC236}">
              <a16:creationId xmlns:a16="http://schemas.microsoft.com/office/drawing/2014/main" id="{C9A31594-7F09-475E-8A81-BD93630267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3" name="Text Box 6943">
          <a:extLst>
            <a:ext uri="{FF2B5EF4-FFF2-40B4-BE49-F238E27FC236}">
              <a16:creationId xmlns:a16="http://schemas.microsoft.com/office/drawing/2014/main" id="{111E41D0-7080-476D-A084-1648F792B9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4" name="Text Box 6943">
          <a:extLst>
            <a:ext uri="{FF2B5EF4-FFF2-40B4-BE49-F238E27FC236}">
              <a16:creationId xmlns:a16="http://schemas.microsoft.com/office/drawing/2014/main" id="{92F4F7D2-5928-4EAD-A306-010DE201EE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5" name="Text Box 6943">
          <a:extLst>
            <a:ext uri="{FF2B5EF4-FFF2-40B4-BE49-F238E27FC236}">
              <a16:creationId xmlns:a16="http://schemas.microsoft.com/office/drawing/2014/main" id="{B66118F0-2138-4FBE-850E-71A2DCB172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6" name="Text Box 6943">
          <a:extLst>
            <a:ext uri="{FF2B5EF4-FFF2-40B4-BE49-F238E27FC236}">
              <a16:creationId xmlns:a16="http://schemas.microsoft.com/office/drawing/2014/main" id="{CC998219-0C69-4428-92C0-55F7CF5FF2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7" name="Text Box 6943">
          <a:extLst>
            <a:ext uri="{FF2B5EF4-FFF2-40B4-BE49-F238E27FC236}">
              <a16:creationId xmlns:a16="http://schemas.microsoft.com/office/drawing/2014/main" id="{0D1B1078-DF12-4206-BF39-96894F1ED9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8" name="Text Box 6943">
          <a:extLst>
            <a:ext uri="{FF2B5EF4-FFF2-40B4-BE49-F238E27FC236}">
              <a16:creationId xmlns:a16="http://schemas.microsoft.com/office/drawing/2014/main" id="{030D9898-E4F7-44F5-8C3C-E43225DBA6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89" name="Text Box 6943">
          <a:extLst>
            <a:ext uri="{FF2B5EF4-FFF2-40B4-BE49-F238E27FC236}">
              <a16:creationId xmlns:a16="http://schemas.microsoft.com/office/drawing/2014/main" id="{1DF128AC-D400-4193-8FF1-4C415333DF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0" name="Text Box 6943">
          <a:extLst>
            <a:ext uri="{FF2B5EF4-FFF2-40B4-BE49-F238E27FC236}">
              <a16:creationId xmlns:a16="http://schemas.microsoft.com/office/drawing/2014/main" id="{31F360DB-3F30-42C6-A722-760AED56A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1" name="Text Box 6943">
          <a:extLst>
            <a:ext uri="{FF2B5EF4-FFF2-40B4-BE49-F238E27FC236}">
              <a16:creationId xmlns:a16="http://schemas.microsoft.com/office/drawing/2014/main" id="{F589B733-C448-46C1-8F54-9DA06B56AC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2" name="Text Box 6943">
          <a:extLst>
            <a:ext uri="{FF2B5EF4-FFF2-40B4-BE49-F238E27FC236}">
              <a16:creationId xmlns:a16="http://schemas.microsoft.com/office/drawing/2014/main" id="{1BC150D9-1C0F-4E9A-8DB1-AF13A6F22C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3" name="Text Box 6943">
          <a:extLst>
            <a:ext uri="{FF2B5EF4-FFF2-40B4-BE49-F238E27FC236}">
              <a16:creationId xmlns:a16="http://schemas.microsoft.com/office/drawing/2014/main" id="{F00492B8-7FCC-4CF1-A608-55F3AF7789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4" name="Text Box 6943">
          <a:extLst>
            <a:ext uri="{FF2B5EF4-FFF2-40B4-BE49-F238E27FC236}">
              <a16:creationId xmlns:a16="http://schemas.microsoft.com/office/drawing/2014/main" id="{941B8290-4F09-4F63-84E1-14C761A62E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5" name="Text Box 6943">
          <a:extLst>
            <a:ext uri="{FF2B5EF4-FFF2-40B4-BE49-F238E27FC236}">
              <a16:creationId xmlns:a16="http://schemas.microsoft.com/office/drawing/2014/main" id="{04827B8D-50C9-478A-BB2D-F0B361E886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6" name="Text Box 6943">
          <a:extLst>
            <a:ext uri="{FF2B5EF4-FFF2-40B4-BE49-F238E27FC236}">
              <a16:creationId xmlns:a16="http://schemas.microsoft.com/office/drawing/2014/main" id="{9B05C891-0E3B-450A-B43F-87244C2F2E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7" name="Text Box 6943">
          <a:extLst>
            <a:ext uri="{FF2B5EF4-FFF2-40B4-BE49-F238E27FC236}">
              <a16:creationId xmlns:a16="http://schemas.microsoft.com/office/drawing/2014/main" id="{04EC340A-A070-46F0-9289-D31130E0C4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8" name="Text Box 6943">
          <a:extLst>
            <a:ext uri="{FF2B5EF4-FFF2-40B4-BE49-F238E27FC236}">
              <a16:creationId xmlns:a16="http://schemas.microsoft.com/office/drawing/2014/main" id="{B8F3AA7A-7337-4914-9E6C-BC2352411A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599" name="Text Box 6943">
          <a:extLst>
            <a:ext uri="{FF2B5EF4-FFF2-40B4-BE49-F238E27FC236}">
              <a16:creationId xmlns:a16="http://schemas.microsoft.com/office/drawing/2014/main" id="{EC411C45-8413-4023-8675-BF75B4F629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0" name="Text Box 6943">
          <a:extLst>
            <a:ext uri="{FF2B5EF4-FFF2-40B4-BE49-F238E27FC236}">
              <a16:creationId xmlns:a16="http://schemas.microsoft.com/office/drawing/2014/main" id="{60494B05-1C6D-4365-92D8-E41D5186DE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1" name="Text Box 6943">
          <a:extLst>
            <a:ext uri="{FF2B5EF4-FFF2-40B4-BE49-F238E27FC236}">
              <a16:creationId xmlns:a16="http://schemas.microsoft.com/office/drawing/2014/main" id="{3CD5E3C0-48A6-4AB0-9C77-C76A51EDFC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2" name="Text Box 6943">
          <a:extLst>
            <a:ext uri="{FF2B5EF4-FFF2-40B4-BE49-F238E27FC236}">
              <a16:creationId xmlns:a16="http://schemas.microsoft.com/office/drawing/2014/main" id="{0A68E413-263F-409F-BF48-48D9625465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3" name="Text Box 6943">
          <a:extLst>
            <a:ext uri="{FF2B5EF4-FFF2-40B4-BE49-F238E27FC236}">
              <a16:creationId xmlns:a16="http://schemas.microsoft.com/office/drawing/2014/main" id="{1078D2E2-9E9F-4070-ACFA-501D5A11AD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4" name="Text Box 6943">
          <a:extLst>
            <a:ext uri="{FF2B5EF4-FFF2-40B4-BE49-F238E27FC236}">
              <a16:creationId xmlns:a16="http://schemas.microsoft.com/office/drawing/2014/main" id="{33C81226-F460-4529-B9E9-E2CA5D8A33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5" name="Text Box 6943">
          <a:extLst>
            <a:ext uri="{FF2B5EF4-FFF2-40B4-BE49-F238E27FC236}">
              <a16:creationId xmlns:a16="http://schemas.microsoft.com/office/drawing/2014/main" id="{05C350FE-03F9-4F77-A00A-D62F9C26FF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6" name="Text Box 6943">
          <a:extLst>
            <a:ext uri="{FF2B5EF4-FFF2-40B4-BE49-F238E27FC236}">
              <a16:creationId xmlns:a16="http://schemas.microsoft.com/office/drawing/2014/main" id="{C3DDA09D-400B-413B-9411-F24BDA16F9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7" name="Text Box 6943">
          <a:extLst>
            <a:ext uri="{FF2B5EF4-FFF2-40B4-BE49-F238E27FC236}">
              <a16:creationId xmlns:a16="http://schemas.microsoft.com/office/drawing/2014/main" id="{24085662-1A3A-4614-9672-267E9DC12C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8" name="Text Box 6943">
          <a:extLst>
            <a:ext uri="{FF2B5EF4-FFF2-40B4-BE49-F238E27FC236}">
              <a16:creationId xmlns:a16="http://schemas.microsoft.com/office/drawing/2014/main" id="{B86E35DF-4C6A-4B3A-A96C-08AB882957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09" name="Text Box 6943">
          <a:extLst>
            <a:ext uri="{FF2B5EF4-FFF2-40B4-BE49-F238E27FC236}">
              <a16:creationId xmlns:a16="http://schemas.microsoft.com/office/drawing/2014/main" id="{09438236-61C6-4C37-A34A-97174A4940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0" name="Text Box 6943">
          <a:extLst>
            <a:ext uri="{FF2B5EF4-FFF2-40B4-BE49-F238E27FC236}">
              <a16:creationId xmlns:a16="http://schemas.microsoft.com/office/drawing/2014/main" id="{CCFA0920-F1CB-4BEF-BE86-CB41431B1E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1" name="Text Box 6943">
          <a:extLst>
            <a:ext uri="{FF2B5EF4-FFF2-40B4-BE49-F238E27FC236}">
              <a16:creationId xmlns:a16="http://schemas.microsoft.com/office/drawing/2014/main" id="{43610589-CFFF-4E7F-93E8-5E6960756B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2" name="Text Box 6943">
          <a:extLst>
            <a:ext uri="{FF2B5EF4-FFF2-40B4-BE49-F238E27FC236}">
              <a16:creationId xmlns:a16="http://schemas.microsoft.com/office/drawing/2014/main" id="{0596E9A6-5539-4294-BA21-BE48907F01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3" name="Text Box 6943">
          <a:extLst>
            <a:ext uri="{FF2B5EF4-FFF2-40B4-BE49-F238E27FC236}">
              <a16:creationId xmlns:a16="http://schemas.microsoft.com/office/drawing/2014/main" id="{66447215-D3FC-4E64-9617-D2CA7E24F2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4" name="Text Box 6943">
          <a:extLst>
            <a:ext uri="{FF2B5EF4-FFF2-40B4-BE49-F238E27FC236}">
              <a16:creationId xmlns:a16="http://schemas.microsoft.com/office/drawing/2014/main" id="{F60F789F-8DBA-4F8D-9872-67EBAC0158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5" name="Text Box 6943">
          <a:extLst>
            <a:ext uri="{FF2B5EF4-FFF2-40B4-BE49-F238E27FC236}">
              <a16:creationId xmlns:a16="http://schemas.microsoft.com/office/drawing/2014/main" id="{912F5B33-26B7-4F7F-AE34-6C45B0B534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6" name="Text Box 6943">
          <a:extLst>
            <a:ext uri="{FF2B5EF4-FFF2-40B4-BE49-F238E27FC236}">
              <a16:creationId xmlns:a16="http://schemas.microsoft.com/office/drawing/2014/main" id="{0E7F9EBE-3B33-4CC1-B53E-B9EBE0C61F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7" name="Text Box 6943">
          <a:extLst>
            <a:ext uri="{FF2B5EF4-FFF2-40B4-BE49-F238E27FC236}">
              <a16:creationId xmlns:a16="http://schemas.microsoft.com/office/drawing/2014/main" id="{5C66AAA7-27CD-4D03-9877-524EB4AD02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8" name="Text Box 6943">
          <a:extLst>
            <a:ext uri="{FF2B5EF4-FFF2-40B4-BE49-F238E27FC236}">
              <a16:creationId xmlns:a16="http://schemas.microsoft.com/office/drawing/2014/main" id="{E053CBFE-2197-41E7-827E-20D2E670C7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19" name="Text Box 6943">
          <a:extLst>
            <a:ext uri="{FF2B5EF4-FFF2-40B4-BE49-F238E27FC236}">
              <a16:creationId xmlns:a16="http://schemas.microsoft.com/office/drawing/2014/main" id="{75F903AE-AE91-448F-BFFA-14C54F823E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0" name="Text Box 6943">
          <a:extLst>
            <a:ext uri="{FF2B5EF4-FFF2-40B4-BE49-F238E27FC236}">
              <a16:creationId xmlns:a16="http://schemas.microsoft.com/office/drawing/2014/main" id="{8C9192D9-5E79-404C-87A9-27CCF0C3EF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1" name="Text Box 6943">
          <a:extLst>
            <a:ext uri="{FF2B5EF4-FFF2-40B4-BE49-F238E27FC236}">
              <a16:creationId xmlns:a16="http://schemas.microsoft.com/office/drawing/2014/main" id="{E3AEA48E-1228-4436-9EE8-1E75AF18A8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2" name="Text Box 6943">
          <a:extLst>
            <a:ext uri="{FF2B5EF4-FFF2-40B4-BE49-F238E27FC236}">
              <a16:creationId xmlns:a16="http://schemas.microsoft.com/office/drawing/2014/main" id="{04A9F304-A7F1-47A7-A9C2-288B51C635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3" name="Text Box 6943">
          <a:extLst>
            <a:ext uri="{FF2B5EF4-FFF2-40B4-BE49-F238E27FC236}">
              <a16:creationId xmlns:a16="http://schemas.microsoft.com/office/drawing/2014/main" id="{53DF0655-7A66-4388-8625-972B9EE100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4" name="Text Box 6943">
          <a:extLst>
            <a:ext uri="{FF2B5EF4-FFF2-40B4-BE49-F238E27FC236}">
              <a16:creationId xmlns:a16="http://schemas.microsoft.com/office/drawing/2014/main" id="{8DAE44A8-E3E0-43FF-8DE4-5D539CDF6A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5" name="Text Box 6943">
          <a:extLst>
            <a:ext uri="{FF2B5EF4-FFF2-40B4-BE49-F238E27FC236}">
              <a16:creationId xmlns:a16="http://schemas.microsoft.com/office/drawing/2014/main" id="{4ABFB75C-BB0F-4704-8FAE-A46A582019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6" name="Text Box 6943">
          <a:extLst>
            <a:ext uri="{FF2B5EF4-FFF2-40B4-BE49-F238E27FC236}">
              <a16:creationId xmlns:a16="http://schemas.microsoft.com/office/drawing/2014/main" id="{8E39429F-1DCA-422C-8F09-6D9C305B33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7" name="Text Box 6943">
          <a:extLst>
            <a:ext uri="{FF2B5EF4-FFF2-40B4-BE49-F238E27FC236}">
              <a16:creationId xmlns:a16="http://schemas.microsoft.com/office/drawing/2014/main" id="{F8DF50C8-5B65-4218-9F5C-8357F5CA65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8" name="Text Box 6943">
          <a:extLst>
            <a:ext uri="{FF2B5EF4-FFF2-40B4-BE49-F238E27FC236}">
              <a16:creationId xmlns:a16="http://schemas.microsoft.com/office/drawing/2014/main" id="{4BAEDD35-BF00-4D45-9E21-AFED6B3AFA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29" name="Text Box 6943">
          <a:extLst>
            <a:ext uri="{FF2B5EF4-FFF2-40B4-BE49-F238E27FC236}">
              <a16:creationId xmlns:a16="http://schemas.microsoft.com/office/drawing/2014/main" id="{59EAE454-453E-475E-8865-C9B5FE74C5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0" name="Text Box 6943">
          <a:extLst>
            <a:ext uri="{FF2B5EF4-FFF2-40B4-BE49-F238E27FC236}">
              <a16:creationId xmlns:a16="http://schemas.microsoft.com/office/drawing/2014/main" id="{98BBC0BC-5561-40E9-8B67-666408603D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1" name="Text Box 6943">
          <a:extLst>
            <a:ext uri="{FF2B5EF4-FFF2-40B4-BE49-F238E27FC236}">
              <a16:creationId xmlns:a16="http://schemas.microsoft.com/office/drawing/2014/main" id="{4AFB5A15-2268-42E8-A478-EB6ECC751D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2" name="Text Box 6943">
          <a:extLst>
            <a:ext uri="{FF2B5EF4-FFF2-40B4-BE49-F238E27FC236}">
              <a16:creationId xmlns:a16="http://schemas.microsoft.com/office/drawing/2014/main" id="{DD258D3A-106E-47B4-8C40-69D9188DB0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3" name="Text Box 6943">
          <a:extLst>
            <a:ext uri="{FF2B5EF4-FFF2-40B4-BE49-F238E27FC236}">
              <a16:creationId xmlns:a16="http://schemas.microsoft.com/office/drawing/2014/main" id="{CA1C0F05-BA24-4890-8F16-BBB48C5958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4" name="Text Box 6943">
          <a:extLst>
            <a:ext uri="{FF2B5EF4-FFF2-40B4-BE49-F238E27FC236}">
              <a16:creationId xmlns:a16="http://schemas.microsoft.com/office/drawing/2014/main" id="{71143493-C1BC-4015-865E-8C50D2CFF5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5" name="Text Box 6943">
          <a:extLst>
            <a:ext uri="{FF2B5EF4-FFF2-40B4-BE49-F238E27FC236}">
              <a16:creationId xmlns:a16="http://schemas.microsoft.com/office/drawing/2014/main" id="{AE84DAEA-7698-4652-90E9-81EB2653B8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6" name="Text Box 6943">
          <a:extLst>
            <a:ext uri="{FF2B5EF4-FFF2-40B4-BE49-F238E27FC236}">
              <a16:creationId xmlns:a16="http://schemas.microsoft.com/office/drawing/2014/main" id="{020E3CA1-B83B-4075-B249-EFAFABB0C3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7" name="Text Box 6943">
          <a:extLst>
            <a:ext uri="{FF2B5EF4-FFF2-40B4-BE49-F238E27FC236}">
              <a16:creationId xmlns:a16="http://schemas.microsoft.com/office/drawing/2014/main" id="{E74FA670-B5BA-4B57-ADBC-6CDF314955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8" name="Text Box 6943">
          <a:extLst>
            <a:ext uri="{FF2B5EF4-FFF2-40B4-BE49-F238E27FC236}">
              <a16:creationId xmlns:a16="http://schemas.microsoft.com/office/drawing/2014/main" id="{E189D903-BAF4-4D57-B267-FEF38A5989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39" name="Text Box 6943">
          <a:extLst>
            <a:ext uri="{FF2B5EF4-FFF2-40B4-BE49-F238E27FC236}">
              <a16:creationId xmlns:a16="http://schemas.microsoft.com/office/drawing/2014/main" id="{3A061642-960E-4CF9-AC7B-18109D4856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0" name="Text Box 6943">
          <a:extLst>
            <a:ext uri="{FF2B5EF4-FFF2-40B4-BE49-F238E27FC236}">
              <a16:creationId xmlns:a16="http://schemas.microsoft.com/office/drawing/2014/main" id="{3BC849D3-7B8A-4A3D-AAD1-DD9DC1FA95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1" name="Text Box 6943">
          <a:extLst>
            <a:ext uri="{FF2B5EF4-FFF2-40B4-BE49-F238E27FC236}">
              <a16:creationId xmlns:a16="http://schemas.microsoft.com/office/drawing/2014/main" id="{84431FC7-B7D1-47C4-8370-7D4250B932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2" name="Text Box 6943">
          <a:extLst>
            <a:ext uri="{FF2B5EF4-FFF2-40B4-BE49-F238E27FC236}">
              <a16:creationId xmlns:a16="http://schemas.microsoft.com/office/drawing/2014/main" id="{4AABD785-99F9-408F-BDFC-DC13CFCB16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3" name="Text Box 6943">
          <a:extLst>
            <a:ext uri="{FF2B5EF4-FFF2-40B4-BE49-F238E27FC236}">
              <a16:creationId xmlns:a16="http://schemas.microsoft.com/office/drawing/2014/main" id="{86B4D9D7-0213-4DDF-B79E-D19E208D27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4" name="Text Box 6943">
          <a:extLst>
            <a:ext uri="{FF2B5EF4-FFF2-40B4-BE49-F238E27FC236}">
              <a16:creationId xmlns:a16="http://schemas.microsoft.com/office/drawing/2014/main" id="{195F3AED-E10B-42BC-AE02-854443D5E3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5" name="Text Box 6943">
          <a:extLst>
            <a:ext uri="{FF2B5EF4-FFF2-40B4-BE49-F238E27FC236}">
              <a16:creationId xmlns:a16="http://schemas.microsoft.com/office/drawing/2014/main" id="{D534E246-0B99-4CBA-BF11-A9DED51D01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6" name="Text Box 6943">
          <a:extLst>
            <a:ext uri="{FF2B5EF4-FFF2-40B4-BE49-F238E27FC236}">
              <a16:creationId xmlns:a16="http://schemas.microsoft.com/office/drawing/2014/main" id="{EC4FFAC8-0644-47A4-8D38-11E2B6E25F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7" name="Text Box 6943">
          <a:extLst>
            <a:ext uri="{FF2B5EF4-FFF2-40B4-BE49-F238E27FC236}">
              <a16:creationId xmlns:a16="http://schemas.microsoft.com/office/drawing/2014/main" id="{CB451809-91B7-4445-A4A4-AE69EF401E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8" name="Text Box 6943">
          <a:extLst>
            <a:ext uri="{FF2B5EF4-FFF2-40B4-BE49-F238E27FC236}">
              <a16:creationId xmlns:a16="http://schemas.microsoft.com/office/drawing/2014/main" id="{DD39D178-108A-4852-86AB-9FAC2A9D3A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49" name="Text Box 6943">
          <a:extLst>
            <a:ext uri="{FF2B5EF4-FFF2-40B4-BE49-F238E27FC236}">
              <a16:creationId xmlns:a16="http://schemas.microsoft.com/office/drawing/2014/main" id="{1177ADE7-2102-4039-B7D9-40D7404C5F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0" name="Text Box 6943">
          <a:extLst>
            <a:ext uri="{FF2B5EF4-FFF2-40B4-BE49-F238E27FC236}">
              <a16:creationId xmlns:a16="http://schemas.microsoft.com/office/drawing/2014/main" id="{3E92D7E1-21F5-47B5-AA5C-5116290463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1" name="Text Box 6943">
          <a:extLst>
            <a:ext uri="{FF2B5EF4-FFF2-40B4-BE49-F238E27FC236}">
              <a16:creationId xmlns:a16="http://schemas.microsoft.com/office/drawing/2014/main" id="{F77710E1-5AFB-474A-9723-65FDBCE3CB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2" name="Text Box 6943">
          <a:extLst>
            <a:ext uri="{FF2B5EF4-FFF2-40B4-BE49-F238E27FC236}">
              <a16:creationId xmlns:a16="http://schemas.microsoft.com/office/drawing/2014/main" id="{8AB88D81-B60E-4704-9F40-E50669057E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3" name="Text Box 6943">
          <a:extLst>
            <a:ext uri="{FF2B5EF4-FFF2-40B4-BE49-F238E27FC236}">
              <a16:creationId xmlns:a16="http://schemas.microsoft.com/office/drawing/2014/main" id="{E9C58F8A-13EF-4A2E-BA67-386035F998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4" name="Text Box 6943">
          <a:extLst>
            <a:ext uri="{FF2B5EF4-FFF2-40B4-BE49-F238E27FC236}">
              <a16:creationId xmlns:a16="http://schemas.microsoft.com/office/drawing/2014/main" id="{FCA9055E-CD68-4313-95F1-F2693F10BD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5" name="Text Box 6943">
          <a:extLst>
            <a:ext uri="{FF2B5EF4-FFF2-40B4-BE49-F238E27FC236}">
              <a16:creationId xmlns:a16="http://schemas.microsoft.com/office/drawing/2014/main" id="{C1F5A149-7E7D-4AFB-83B0-06D02D0419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6" name="Text Box 6943">
          <a:extLst>
            <a:ext uri="{FF2B5EF4-FFF2-40B4-BE49-F238E27FC236}">
              <a16:creationId xmlns:a16="http://schemas.microsoft.com/office/drawing/2014/main" id="{5BB2B315-3649-475F-8F3B-EBABDE46AD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7" name="Text Box 6943">
          <a:extLst>
            <a:ext uri="{FF2B5EF4-FFF2-40B4-BE49-F238E27FC236}">
              <a16:creationId xmlns:a16="http://schemas.microsoft.com/office/drawing/2014/main" id="{BF6A2652-A516-471A-A9D9-9DDCC8CA5A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8" name="Text Box 6943">
          <a:extLst>
            <a:ext uri="{FF2B5EF4-FFF2-40B4-BE49-F238E27FC236}">
              <a16:creationId xmlns:a16="http://schemas.microsoft.com/office/drawing/2014/main" id="{3B48FAE9-B36E-49F8-8A03-6D91608B04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59" name="Text Box 6943">
          <a:extLst>
            <a:ext uri="{FF2B5EF4-FFF2-40B4-BE49-F238E27FC236}">
              <a16:creationId xmlns:a16="http://schemas.microsoft.com/office/drawing/2014/main" id="{E8B8D07B-F53D-43E7-A181-2BE1EC7755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0" name="Text Box 6943">
          <a:extLst>
            <a:ext uri="{FF2B5EF4-FFF2-40B4-BE49-F238E27FC236}">
              <a16:creationId xmlns:a16="http://schemas.microsoft.com/office/drawing/2014/main" id="{A855695B-B869-4F52-9C7F-0EBE72E392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1" name="Text Box 6943">
          <a:extLst>
            <a:ext uri="{FF2B5EF4-FFF2-40B4-BE49-F238E27FC236}">
              <a16:creationId xmlns:a16="http://schemas.microsoft.com/office/drawing/2014/main" id="{0ECED087-B79D-4B83-B82F-62CAD93E1E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2" name="Text Box 6943">
          <a:extLst>
            <a:ext uri="{FF2B5EF4-FFF2-40B4-BE49-F238E27FC236}">
              <a16:creationId xmlns:a16="http://schemas.microsoft.com/office/drawing/2014/main" id="{F8F7D25C-77C0-4C13-9116-EC5101C8A8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3" name="Text Box 6943">
          <a:extLst>
            <a:ext uri="{FF2B5EF4-FFF2-40B4-BE49-F238E27FC236}">
              <a16:creationId xmlns:a16="http://schemas.microsoft.com/office/drawing/2014/main" id="{0FF27887-223D-41C5-8AD3-7A7A344873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4" name="Text Box 6943">
          <a:extLst>
            <a:ext uri="{FF2B5EF4-FFF2-40B4-BE49-F238E27FC236}">
              <a16:creationId xmlns:a16="http://schemas.microsoft.com/office/drawing/2014/main" id="{FD9FD4D7-6E82-4AB2-9C1D-591FEC1FE0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5" name="Text Box 6943">
          <a:extLst>
            <a:ext uri="{FF2B5EF4-FFF2-40B4-BE49-F238E27FC236}">
              <a16:creationId xmlns:a16="http://schemas.microsoft.com/office/drawing/2014/main" id="{5A6EECC1-F69D-4184-87C6-51A38EACCD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6" name="Text Box 6943">
          <a:extLst>
            <a:ext uri="{FF2B5EF4-FFF2-40B4-BE49-F238E27FC236}">
              <a16:creationId xmlns:a16="http://schemas.microsoft.com/office/drawing/2014/main" id="{12662B6F-6DB4-415C-80D3-EC19C48DDA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7" name="Text Box 6943">
          <a:extLst>
            <a:ext uri="{FF2B5EF4-FFF2-40B4-BE49-F238E27FC236}">
              <a16:creationId xmlns:a16="http://schemas.microsoft.com/office/drawing/2014/main" id="{5A679ADD-1D60-47B0-9F5E-879C392A0B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8" name="Text Box 6943">
          <a:extLst>
            <a:ext uri="{FF2B5EF4-FFF2-40B4-BE49-F238E27FC236}">
              <a16:creationId xmlns:a16="http://schemas.microsoft.com/office/drawing/2014/main" id="{4E3EDE2A-C467-49D6-B917-1D9BA95637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69" name="Text Box 6943">
          <a:extLst>
            <a:ext uri="{FF2B5EF4-FFF2-40B4-BE49-F238E27FC236}">
              <a16:creationId xmlns:a16="http://schemas.microsoft.com/office/drawing/2014/main" id="{D98D3007-1286-4620-99EA-4404758941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0" name="Text Box 6943">
          <a:extLst>
            <a:ext uri="{FF2B5EF4-FFF2-40B4-BE49-F238E27FC236}">
              <a16:creationId xmlns:a16="http://schemas.microsoft.com/office/drawing/2014/main" id="{6D267D98-3B09-428C-B93F-9402841B7C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1" name="Text Box 6943">
          <a:extLst>
            <a:ext uri="{FF2B5EF4-FFF2-40B4-BE49-F238E27FC236}">
              <a16:creationId xmlns:a16="http://schemas.microsoft.com/office/drawing/2014/main" id="{4AAE269A-859A-4152-A117-9ABD76B656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2" name="Text Box 6943">
          <a:extLst>
            <a:ext uri="{FF2B5EF4-FFF2-40B4-BE49-F238E27FC236}">
              <a16:creationId xmlns:a16="http://schemas.microsoft.com/office/drawing/2014/main" id="{DC3807E5-21D0-43A5-ABD0-53625E1783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3" name="Text Box 6943">
          <a:extLst>
            <a:ext uri="{FF2B5EF4-FFF2-40B4-BE49-F238E27FC236}">
              <a16:creationId xmlns:a16="http://schemas.microsoft.com/office/drawing/2014/main" id="{E214FF39-86DC-4B0F-94B0-C73E84D2B2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4" name="Text Box 6943">
          <a:extLst>
            <a:ext uri="{FF2B5EF4-FFF2-40B4-BE49-F238E27FC236}">
              <a16:creationId xmlns:a16="http://schemas.microsoft.com/office/drawing/2014/main" id="{C2BB53B9-8BD7-41FE-B2BB-3197B6AD59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5" name="Text Box 6943">
          <a:extLst>
            <a:ext uri="{FF2B5EF4-FFF2-40B4-BE49-F238E27FC236}">
              <a16:creationId xmlns:a16="http://schemas.microsoft.com/office/drawing/2014/main" id="{F7FE67B7-250C-4451-835F-8E8FEE59F3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6" name="Text Box 6943">
          <a:extLst>
            <a:ext uri="{FF2B5EF4-FFF2-40B4-BE49-F238E27FC236}">
              <a16:creationId xmlns:a16="http://schemas.microsoft.com/office/drawing/2014/main" id="{C1C1C2AC-04C5-4AF1-925B-5B66906CE4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7" name="Text Box 6943">
          <a:extLst>
            <a:ext uri="{FF2B5EF4-FFF2-40B4-BE49-F238E27FC236}">
              <a16:creationId xmlns:a16="http://schemas.microsoft.com/office/drawing/2014/main" id="{1848F978-29C1-4231-B0F9-816B2C1C68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8" name="Text Box 6943">
          <a:extLst>
            <a:ext uri="{FF2B5EF4-FFF2-40B4-BE49-F238E27FC236}">
              <a16:creationId xmlns:a16="http://schemas.microsoft.com/office/drawing/2014/main" id="{B183605F-EB33-41AB-97C2-C371CAA61E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79" name="Text Box 6943">
          <a:extLst>
            <a:ext uri="{FF2B5EF4-FFF2-40B4-BE49-F238E27FC236}">
              <a16:creationId xmlns:a16="http://schemas.microsoft.com/office/drawing/2014/main" id="{7ED8A264-E518-43E3-85AD-B6D05EB720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0" name="Text Box 6943">
          <a:extLst>
            <a:ext uri="{FF2B5EF4-FFF2-40B4-BE49-F238E27FC236}">
              <a16:creationId xmlns:a16="http://schemas.microsoft.com/office/drawing/2014/main" id="{5409BF77-09F8-462C-8493-9C43A1718C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1" name="Text Box 6943">
          <a:extLst>
            <a:ext uri="{FF2B5EF4-FFF2-40B4-BE49-F238E27FC236}">
              <a16:creationId xmlns:a16="http://schemas.microsoft.com/office/drawing/2014/main" id="{DD231825-6A0E-4AD2-A91A-4D452A5DC7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2" name="Text Box 6943">
          <a:extLst>
            <a:ext uri="{FF2B5EF4-FFF2-40B4-BE49-F238E27FC236}">
              <a16:creationId xmlns:a16="http://schemas.microsoft.com/office/drawing/2014/main" id="{E3F024E6-AA69-4A4F-A1A0-622E9EA82F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3" name="Text Box 6943">
          <a:extLst>
            <a:ext uri="{FF2B5EF4-FFF2-40B4-BE49-F238E27FC236}">
              <a16:creationId xmlns:a16="http://schemas.microsoft.com/office/drawing/2014/main" id="{EE37644F-B45F-43EB-B1B5-319660FC89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4" name="Text Box 6943">
          <a:extLst>
            <a:ext uri="{FF2B5EF4-FFF2-40B4-BE49-F238E27FC236}">
              <a16:creationId xmlns:a16="http://schemas.microsoft.com/office/drawing/2014/main" id="{8557C960-0E03-4FC6-9E85-63F45C5262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5" name="Text Box 6943">
          <a:extLst>
            <a:ext uri="{FF2B5EF4-FFF2-40B4-BE49-F238E27FC236}">
              <a16:creationId xmlns:a16="http://schemas.microsoft.com/office/drawing/2014/main" id="{98575EAC-62E0-44BA-A62D-B3D0374635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6" name="Text Box 6943">
          <a:extLst>
            <a:ext uri="{FF2B5EF4-FFF2-40B4-BE49-F238E27FC236}">
              <a16:creationId xmlns:a16="http://schemas.microsoft.com/office/drawing/2014/main" id="{DAD92A8E-38B9-4677-A334-BCEADF7870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7" name="Text Box 6943">
          <a:extLst>
            <a:ext uri="{FF2B5EF4-FFF2-40B4-BE49-F238E27FC236}">
              <a16:creationId xmlns:a16="http://schemas.microsoft.com/office/drawing/2014/main" id="{6A07625B-1474-406D-962F-B2A6A7D2A3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8" name="Text Box 6943">
          <a:extLst>
            <a:ext uri="{FF2B5EF4-FFF2-40B4-BE49-F238E27FC236}">
              <a16:creationId xmlns:a16="http://schemas.microsoft.com/office/drawing/2014/main" id="{1B1826E3-4664-4348-A830-EB2AE72CA0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89" name="Text Box 6943">
          <a:extLst>
            <a:ext uri="{FF2B5EF4-FFF2-40B4-BE49-F238E27FC236}">
              <a16:creationId xmlns:a16="http://schemas.microsoft.com/office/drawing/2014/main" id="{5AE4099F-1408-4D7C-9169-20ADF20241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0" name="Text Box 6943">
          <a:extLst>
            <a:ext uri="{FF2B5EF4-FFF2-40B4-BE49-F238E27FC236}">
              <a16:creationId xmlns:a16="http://schemas.microsoft.com/office/drawing/2014/main" id="{436F6D75-4C8E-4428-AD7B-74BF7A8E99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1" name="Text Box 6943">
          <a:extLst>
            <a:ext uri="{FF2B5EF4-FFF2-40B4-BE49-F238E27FC236}">
              <a16:creationId xmlns:a16="http://schemas.microsoft.com/office/drawing/2014/main" id="{F98850DB-EBAB-485A-81D6-A5B22992D0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2" name="Text Box 6943">
          <a:extLst>
            <a:ext uri="{FF2B5EF4-FFF2-40B4-BE49-F238E27FC236}">
              <a16:creationId xmlns:a16="http://schemas.microsoft.com/office/drawing/2014/main" id="{122EC078-DCF3-4A2D-848E-44E54CAC7B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3" name="Text Box 6943">
          <a:extLst>
            <a:ext uri="{FF2B5EF4-FFF2-40B4-BE49-F238E27FC236}">
              <a16:creationId xmlns:a16="http://schemas.microsoft.com/office/drawing/2014/main" id="{8B7B8719-DB3D-4DD3-AC81-27CDB04032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4" name="Text Box 6943">
          <a:extLst>
            <a:ext uri="{FF2B5EF4-FFF2-40B4-BE49-F238E27FC236}">
              <a16:creationId xmlns:a16="http://schemas.microsoft.com/office/drawing/2014/main" id="{A9CEC7A5-CEAC-4D61-A8C0-9A2FE35B35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5" name="Text Box 6943">
          <a:extLst>
            <a:ext uri="{FF2B5EF4-FFF2-40B4-BE49-F238E27FC236}">
              <a16:creationId xmlns:a16="http://schemas.microsoft.com/office/drawing/2014/main" id="{433B0C81-653D-40DE-B1CD-DBBA07BA8E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6" name="Text Box 6943">
          <a:extLst>
            <a:ext uri="{FF2B5EF4-FFF2-40B4-BE49-F238E27FC236}">
              <a16:creationId xmlns:a16="http://schemas.microsoft.com/office/drawing/2014/main" id="{4BF55CCB-E89A-46C7-9C6A-E0CF6AE244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7" name="Text Box 6943">
          <a:extLst>
            <a:ext uri="{FF2B5EF4-FFF2-40B4-BE49-F238E27FC236}">
              <a16:creationId xmlns:a16="http://schemas.microsoft.com/office/drawing/2014/main" id="{3A4BD7DD-44B9-46A8-8598-5B0D971482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8" name="Text Box 6943">
          <a:extLst>
            <a:ext uri="{FF2B5EF4-FFF2-40B4-BE49-F238E27FC236}">
              <a16:creationId xmlns:a16="http://schemas.microsoft.com/office/drawing/2014/main" id="{6F3FFD56-A702-4A31-8AF9-11C1DB8AB7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699" name="Text Box 6943">
          <a:extLst>
            <a:ext uri="{FF2B5EF4-FFF2-40B4-BE49-F238E27FC236}">
              <a16:creationId xmlns:a16="http://schemas.microsoft.com/office/drawing/2014/main" id="{FB28135A-D216-429F-8DFB-4EDCC91DFD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0" name="Text Box 6943">
          <a:extLst>
            <a:ext uri="{FF2B5EF4-FFF2-40B4-BE49-F238E27FC236}">
              <a16:creationId xmlns:a16="http://schemas.microsoft.com/office/drawing/2014/main" id="{3C2B47D2-EC0C-4FDB-B511-4F8B2E5319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1" name="Text Box 6943">
          <a:extLst>
            <a:ext uri="{FF2B5EF4-FFF2-40B4-BE49-F238E27FC236}">
              <a16:creationId xmlns:a16="http://schemas.microsoft.com/office/drawing/2014/main" id="{E094B25D-A08D-4D0E-81F0-BBF34CE959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2" name="Text Box 6943">
          <a:extLst>
            <a:ext uri="{FF2B5EF4-FFF2-40B4-BE49-F238E27FC236}">
              <a16:creationId xmlns:a16="http://schemas.microsoft.com/office/drawing/2014/main" id="{D21D58DA-AB57-4EB5-90C6-7D781552A0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3" name="Text Box 6943">
          <a:extLst>
            <a:ext uri="{FF2B5EF4-FFF2-40B4-BE49-F238E27FC236}">
              <a16:creationId xmlns:a16="http://schemas.microsoft.com/office/drawing/2014/main" id="{B02CBB12-7CC6-4E16-9A41-8CC9E150FA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4" name="Text Box 6943">
          <a:extLst>
            <a:ext uri="{FF2B5EF4-FFF2-40B4-BE49-F238E27FC236}">
              <a16:creationId xmlns:a16="http://schemas.microsoft.com/office/drawing/2014/main" id="{53A5C5FD-D8E3-4920-8743-A824543DC8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5" name="Text Box 6943">
          <a:extLst>
            <a:ext uri="{FF2B5EF4-FFF2-40B4-BE49-F238E27FC236}">
              <a16:creationId xmlns:a16="http://schemas.microsoft.com/office/drawing/2014/main" id="{1FF31FC2-7457-4057-9E6E-6840018E35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6" name="Text Box 6943">
          <a:extLst>
            <a:ext uri="{FF2B5EF4-FFF2-40B4-BE49-F238E27FC236}">
              <a16:creationId xmlns:a16="http://schemas.microsoft.com/office/drawing/2014/main" id="{7B1B9335-3060-4643-AB77-CCA95F0B2D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7" name="Text Box 6943">
          <a:extLst>
            <a:ext uri="{FF2B5EF4-FFF2-40B4-BE49-F238E27FC236}">
              <a16:creationId xmlns:a16="http://schemas.microsoft.com/office/drawing/2014/main" id="{7429B671-24C6-43DE-BE54-A5B333CDEF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8" name="Text Box 6943">
          <a:extLst>
            <a:ext uri="{FF2B5EF4-FFF2-40B4-BE49-F238E27FC236}">
              <a16:creationId xmlns:a16="http://schemas.microsoft.com/office/drawing/2014/main" id="{4B34C041-0412-43B2-BCD9-14EEFC6A63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09" name="Text Box 6943">
          <a:extLst>
            <a:ext uri="{FF2B5EF4-FFF2-40B4-BE49-F238E27FC236}">
              <a16:creationId xmlns:a16="http://schemas.microsoft.com/office/drawing/2014/main" id="{E2EEAF99-8E4D-40BF-BE42-31A3FB25F5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0" name="Text Box 6943">
          <a:extLst>
            <a:ext uri="{FF2B5EF4-FFF2-40B4-BE49-F238E27FC236}">
              <a16:creationId xmlns:a16="http://schemas.microsoft.com/office/drawing/2014/main" id="{3F8FAE36-9549-47F5-B561-20BA2CACFB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1" name="Text Box 6943">
          <a:extLst>
            <a:ext uri="{FF2B5EF4-FFF2-40B4-BE49-F238E27FC236}">
              <a16:creationId xmlns:a16="http://schemas.microsoft.com/office/drawing/2014/main" id="{0DA5C105-029A-4403-BF2B-C6D73E3E00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2" name="Text Box 6943">
          <a:extLst>
            <a:ext uri="{FF2B5EF4-FFF2-40B4-BE49-F238E27FC236}">
              <a16:creationId xmlns:a16="http://schemas.microsoft.com/office/drawing/2014/main" id="{73881622-2B5B-4184-8AEB-70C27C76DE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3" name="Text Box 6943">
          <a:extLst>
            <a:ext uri="{FF2B5EF4-FFF2-40B4-BE49-F238E27FC236}">
              <a16:creationId xmlns:a16="http://schemas.microsoft.com/office/drawing/2014/main" id="{23E3052F-5D03-4EA9-9DDD-1D9AC68ED7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4" name="Text Box 6943">
          <a:extLst>
            <a:ext uri="{FF2B5EF4-FFF2-40B4-BE49-F238E27FC236}">
              <a16:creationId xmlns:a16="http://schemas.microsoft.com/office/drawing/2014/main" id="{C25CB8A9-60A2-4EFB-8643-2817CCDFEA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5" name="Text Box 6943">
          <a:extLst>
            <a:ext uri="{FF2B5EF4-FFF2-40B4-BE49-F238E27FC236}">
              <a16:creationId xmlns:a16="http://schemas.microsoft.com/office/drawing/2014/main" id="{2C2F36AA-9C8A-4953-968F-412D0B4951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6" name="Text Box 6943">
          <a:extLst>
            <a:ext uri="{FF2B5EF4-FFF2-40B4-BE49-F238E27FC236}">
              <a16:creationId xmlns:a16="http://schemas.microsoft.com/office/drawing/2014/main" id="{D5840AFA-F3F8-45B5-9577-0918E92FDB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7" name="Text Box 6943">
          <a:extLst>
            <a:ext uri="{FF2B5EF4-FFF2-40B4-BE49-F238E27FC236}">
              <a16:creationId xmlns:a16="http://schemas.microsoft.com/office/drawing/2014/main" id="{E9FA078F-CFFA-4400-9DDA-645EDF89C9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8" name="Text Box 6943">
          <a:extLst>
            <a:ext uri="{FF2B5EF4-FFF2-40B4-BE49-F238E27FC236}">
              <a16:creationId xmlns:a16="http://schemas.microsoft.com/office/drawing/2014/main" id="{87886845-C2E3-4745-8D91-82B01FF7AF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19" name="Text Box 6943">
          <a:extLst>
            <a:ext uri="{FF2B5EF4-FFF2-40B4-BE49-F238E27FC236}">
              <a16:creationId xmlns:a16="http://schemas.microsoft.com/office/drawing/2014/main" id="{56903BB8-5EF6-4C39-AEA1-0828705538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0" name="Text Box 6943">
          <a:extLst>
            <a:ext uri="{FF2B5EF4-FFF2-40B4-BE49-F238E27FC236}">
              <a16:creationId xmlns:a16="http://schemas.microsoft.com/office/drawing/2014/main" id="{48126B87-D4B3-4CE4-948F-4A8E31453E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1" name="Text Box 6943">
          <a:extLst>
            <a:ext uri="{FF2B5EF4-FFF2-40B4-BE49-F238E27FC236}">
              <a16:creationId xmlns:a16="http://schemas.microsoft.com/office/drawing/2014/main" id="{167A72F0-9499-4246-A244-5D5F4F1081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2" name="Text Box 6943">
          <a:extLst>
            <a:ext uri="{FF2B5EF4-FFF2-40B4-BE49-F238E27FC236}">
              <a16:creationId xmlns:a16="http://schemas.microsoft.com/office/drawing/2014/main" id="{6C78F7CD-3E5A-4FD7-9A0F-B572EBA2A4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3" name="Text Box 6943">
          <a:extLst>
            <a:ext uri="{FF2B5EF4-FFF2-40B4-BE49-F238E27FC236}">
              <a16:creationId xmlns:a16="http://schemas.microsoft.com/office/drawing/2014/main" id="{1F9546E2-3EC1-440A-A4B2-DB0B48E6FD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4" name="Text Box 6943">
          <a:extLst>
            <a:ext uri="{FF2B5EF4-FFF2-40B4-BE49-F238E27FC236}">
              <a16:creationId xmlns:a16="http://schemas.microsoft.com/office/drawing/2014/main" id="{90AEA916-549B-4B79-B7AD-DD9CFF289C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5" name="Text Box 6943">
          <a:extLst>
            <a:ext uri="{FF2B5EF4-FFF2-40B4-BE49-F238E27FC236}">
              <a16:creationId xmlns:a16="http://schemas.microsoft.com/office/drawing/2014/main" id="{1F04187A-B929-41B7-AEFB-D76EF9C15C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6" name="Text Box 6943">
          <a:extLst>
            <a:ext uri="{FF2B5EF4-FFF2-40B4-BE49-F238E27FC236}">
              <a16:creationId xmlns:a16="http://schemas.microsoft.com/office/drawing/2014/main" id="{984640F4-4970-4F1E-AB18-498F2EF493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7" name="Text Box 6943">
          <a:extLst>
            <a:ext uri="{FF2B5EF4-FFF2-40B4-BE49-F238E27FC236}">
              <a16:creationId xmlns:a16="http://schemas.microsoft.com/office/drawing/2014/main" id="{43CC6E53-46F2-41D5-A34E-F126F5DABF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8" name="Text Box 6943">
          <a:extLst>
            <a:ext uri="{FF2B5EF4-FFF2-40B4-BE49-F238E27FC236}">
              <a16:creationId xmlns:a16="http://schemas.microsoft.com/office/drawing/2014/main" id="{5B3C5902-EC16-46A5-9C1B-5017D7B74A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29" name="Text Box 6943">
          <a:extLst>
            <a:ext uri="{FF2B5EF4-FFF2-40B4-BE49-F238E27FC236}">
              <a16:creationId xmlns:a16="http://schemas.microsoft.com/office/drawing/2014/main" id="{BB9ECC87-52AA-42D2-B841-98E0A35257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0" name="Text Box 6943">
          <a:extLst>
            <a:ext uri="{FF2B5EF4-FFF2-40B4-BE49-F238E27FC236}">
              <a16:creationId xmlns:a16="http://schemas.microsoft.com/office/drawing/2014/main" id="{7D5BA626-3697-4471-BBAF-56CEA91684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1" name="Text Box 6943">
          <a:extLst>
            <a:ext uri="{FF2B5EF4-FFF2-40B4-BE49-F238E27FC236}">
              <a16:creationId xmlns:a16="http://schemas.microsoft.com/office/drawing/2014/main" id="{5E101B4D-A865-4809-83A2-FAE66A11DA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2" name="Text Box 6943">
          <a:extLst>
            <a:ext uri="{FF2B5EF4-FFF2-40B4-BE49-F238E27FC236}">
              <a16:creationId xmlns:a16="http://schemas.microsoft.com/office/drawing/2014/main" id="{0AC8E2A8-01B2-4FE5-9743-A46663E347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3" name="Text Box 6943">
          <a:extLst>
            <a:ext uri="{FF2B5EF4-FFF2-40B4-BE49-F238E27FC236}">
              <a16:creationId xmlns:a16="http://schemas.microsoft.com/office/drawing/2014/main" id="{8C95C7F1-D359-4A87-8AE6-40D7340C9A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4" name="Text Box 6943">
          <a:extLst>
            <a:ext uri="{FF2B5EF4-FFF2-40B4-BE49-F238E27FC236}">
              <a16:creationId xmlns:a16="http://schemas.microsoft.com/office/drawing/2014/main" id="{204B41AC-29A3-496D-A052-D58EB2A43E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5" name="Text Box 6943">
          <a:extLst>
            <a:ext uri="{FF2B5EF4-FFF2-40B4-BE49-F238E27FC236}">
              <a16:creationId xmlns:a16="http://schemas.microsoft.com/office/drawing/2014/main" id="{DA1128B0-D15C-4384-9242-174D67342F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6" name="Text Box 6943">
          <a:extLst>
            <a:ext uri="{FF2B5EF4-FFF2-40B4-BE49-F238E27FC236}">
              <a16:creationId xmlns:a16="http://schemas.microsoft.com/office/drawing/2014/main" id="{E097E0B1-2921-424E-9633-1E2BAFB18B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7" name="Text Box 6943">
          <a:extLst>
            <a:ext uri="{FF2B5EF4-FFF2-40B4-BE49-F238E27FC236}">
              <a16:creationId xmlns:a16="http://schemas.microsoft.com/office/drawing/2014/main" id="{BF74B599-C02B-4A99-9572-A43E38F1E8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8" name="Text Box 6943">
          <a:extLst>
            <a:ext uri="{FF2B5EF4-FFF2-40B4-BE49-F238E27FC236}">
              <a16:creationId xmlns:a16="http://schemas.microsoft.com/office/drawing/2014/main" id="{C5D95DB6-9C0E-4C80-8FF7-A37497D709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39" name="Text Box 6943">
          <a:extLst>
            <a:ext uri="{FF2B5EF4-FFF2-40B4-BE49-F238E27FC236}">
              <a16:creationId xmlns:a16="http://schemas.microsoft.com/office/drawing/2014/main" id="{11AD8454-B79B-47E1-BC98-709F3C14AE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0" name="Text Box 6943">
          <a:extLst>
            <a:ext uri="{FF2B5EF4-FFF2-40B4-BE49-F238E27FC236}">
              <a16:creationId xmlns:a16="http://schemas.microsoft.com/office/drawing/2014/main" id="{3B8F1F61-0B0B-47F7-8217-FC81E5418F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1" name="Text Box 6943">
          <a:extLst>
            <a:ext uri="{FF2B5EF4-FFF2-40B4-BE49-F238E27FC236}">
              <a16:creationId xmlns:a16="http://schemas.microsoft.com/office/drawing/2014/main" id="{E471E5F5-391D-48A7-B4C4-D4E3F85CAE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2" name="Text Box 6943">
          <a:extLst>
            <a:ext uri="{FF2B5EF4-FFF2-40B4-BE49-F238E27FC236}">
              <a16:creationId xmlns:a16="http://schemas.microsoft.com/office/drawing/2014/main" id="{D7B663CC-D03D-414F-BEAC-363B7885FA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3" name="Text Box 6943">
          <a:extLst>
            <a:ext uri="{FF2B5EF4-FFF2-40B4-BE49-F238E27FC236}">
              <a16:creationId xmlns:a16="http://schemas.microsoft.com/office/drawing/2014/main" id="{DDE591A5-06E9-4249-A970-40F810B245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4" name="Text Box 6943">
          <a:extLst>
            <a:ext uri="{FF2B5EF4-FFF2-40B4-BE49-F238E27FC236}">
              <a16:creationId xmlns:a16="http://schemas.microsoft.com/office/drawing/2014/main" id="{9B9F5823-9020-4C0B-9C95-0999DEE497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5" name="Text Box 6943">
          <a:extLst>
            <a:ext uri="{FF2B5EF4-FFF2-40B4-BE49-F238E27FC236}">
              <a16:creationId xmlns:a16="http://schemas.microsoft.com/office/drawing/2014/main" id="{C76D9B6A-3A5B-43B2-B68F-C1D37C2921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6" name="Text Box 6943">
          <a:extLst>
            <a:ext uri="{FF2B5EF4-FFF2-40B4-BE49-F238E27FC236}">
              <a16:creationId xmlns:a16="http://schemas.microsoft.com/office/drawing/2014/main" id="{48969D7E-8F35-44CE-845E-BE206A84A0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7" name="Text Box 6943">
          <a:extLst>
            <a:ext uri="{FF2B5EF4-FFF2-40B4-BE49-F238E27FC236}">
              <a16:creationId xmlns:a16="http://schemas.microsoft.com/office/drawing/2014/main" id="{674A8FD9-61E9-43F6-91B2-B087DB0553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8" name="Text Box 6943">
          <a:extLst>
            <a:ext uri="{FF2B5EF4-FFF2-40B4-BE49-F238E27FC236}">
              <a16:creationId xmlns:a16="http://schemas.microsoft.com/office/drawing/2014/main" id="{18CE3EB0-D12F-44C4-BB15-BFD26341E2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49" name="Text Box 6943">
          <a:extLst>
            <a:ext uri="{FF2B5EF4-FFF2-40B4-BE49-F238E27FC236}">
              <a16:creationId xmlns:a16="http://schemas.microsoft.com/office/drawing/2014/main" id="{496A3E09-4196-4C67-A79E-69C303CDB7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0" name="Text Box 6943">
          <a:extLst>
            <a:ext uri="{FF2B5EF4-FFF2-40B4-BE49-F238E27FC236}">
              <a16:creationId xmlns:a16="http://schemas.microsoft.com/office/drawing/2014/main" id="{741C385E-866F-4E9D-AFF3-F20F7F568B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1" name="Text Box 6943">
          <a:extLst>
            <a:ext uri="{FF2B5EF4-FFF2-40B4-BE49-F238E27FC236}">
              <a16:creationId xmlns:a16="http://schemas.microsoft.com/office/drawing/2014/main" id="{D95EAB9E-1A39-4E3C-ADFA-57BA4D6BA5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2" name="Text Box 6943">
          <a:extLst>
            <a:ext uri="{FF2B5EF4-FFF2-40B4-BE49-F238E27FC236}">
              <a16:creationId xmlns:a16="http://schemas.microsoft.com/office/drawing/2014/main" id="{CA0D6EFA-D2B4-4DBC-A6C9-CB5D814875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3" name="Text Box 6943">
          <a:extLst>
            <a:ext uri="{FF2B5EF4-FFF2-40B4-BE49-F238E27FC236}">
              <a16:creationId xmlns:a16="http://schemas.microsoft.com/office/drawing/2014/main" id="{5F50C2F3-BC53-460F-AAFE-95BF8E6427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4" name="Text Box 6943">
          <a:extLst>
            <a:ext uri="{FF2B5EF4-FFF2-40B4-BE49-F238E27FC236}">
              <a16:creationId xmlns:a16="http://schemas.microsoft.com/office/drawing/2014/main" id="{24FDE6AE-F5A7-4470-A8D9-2CB75C3EB7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5" name="Text Box 6943">
          <a:extLst>
            <a:ext uri="{FF2B5EF4-FFF2-40B4-BE49-F238E27FC236}">
              <a16:creationId xmlns:a16="http://schemas.microsoft.com/office/drawing/2014/main" id="{9EF10AAC-976D-41A0-824F-2645E3AEAB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6" name="Text Box 6943">
          <a:extLst>
            <a:ext uri="{FF2B5EF4-FFF2-40B4-BE49-F238E27FC236}">
              <a16:creationId xmlns:a16="http://schemas.microsoft.com/office/drawing/2014/main" id="{1ED9B301-F10C-4CEE-AE83-5F7D38466B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7" name="Text Box 6943">
          <a:extLst>
            <a:ext uri="{FF2B5EF4-FFF2-40B4-BE49-F238E27FC236}">
              <a16:creationId xmlns:a16="http://schemas.microsoft.com/office/drawing/2014/main" id="{DD0CDC77-8981-48F4-9DD7-E3470FA65B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8" name="Text Box 6943">
          <a:extLst>
            <a:ext uri="{FF2B5EF4-FFF2-40B4-BE49-F238E27FC236}">
              <a16:creationId xmlns:a16="http://schemas.microsoft.com/office/drawing/2014/main" id="{424A8CAB-8FB0-4D06-A092-6144ADCA68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59" name="Text Box 6943">
          <a:extLst>
            <a:ext uri="{FF2B5EF4-FFF2-40B4-BE49-F238E27FC236}">
              <a16:creationId xmlns:a16="http://schemas.microsoft.com/office/drawing/2014/main" id="{FA551871-9504-498D-9F51-9B89C8D69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0" name="Text Box 6943">
          <a:extLst>
            <a:ext uri="{FF2B5EF4-FFF2-40B4-BE49-F238E27FC236}">
              <a16:creationId xmlns:a16="http://schemas.microsoft.com/office/drawing/2014/main" id="{23441C42-3561-429D-8370-F06CBCF66E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1" name="Text Box 6943">
          <a:extLst>
            <a:ext uri="{FF2B5EF4-FFF2-40B4-BE49-F238E27FC236}">
              <a16:creationId xmlns:a16="http://schemas.microsoft.com/office/drawing/2014/main" id="{13369555-F3B6-4ABD-8BC5-F64ADBF5E6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2" name="Text Box 6943">
          <a:extLst>
            <a:ext uri="{FF2B5EF4-FFF2-40B4-BE49-F238E27FC236}">
              <a16:creationId xmlns:a16="http://schemas.microsoft.com/office/drawing/2014/main" id="{858D40C5-E66B-4992-801D-63FA6299A2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3" name="Text Box 6943">
          <a:extLst>
            <a:ext uri="{FF2B5EF4-FFF2-40B4-BE49-F238E27FC236}">
              <a16:creationId xmlns:a16="http://schemas.microsoft.com/office/drawing/2014/main" id="{9F4B9CF9-3057-41D2-9AEC-7C9395C663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4" name="Text Box 6943">
          <a:extLst>
            <a:ext uri="{FF2B5EF4-FFF2-40B4-BE49-F238E27FC236}">
              <a16:creationId xmlns:a16="http://schemas.microsoft.com/office/drawing/2014/main" id="{DC416949-3581-4E98-9E3F-A778054AAD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5" name="Text Box 6943">
          <a:extLst>
            <a:ext uri="{FF2B5EF4-FFF2-40B4-BE49-F238E27FC236}">
              <a16:creationId xmlns:a16="http://schemas.microsoft.com/office/drawing/2014/main" id="{2EAF3962-0E41-443D-83D6-7EC90F3243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6" name="Text Box 6943">
          <a:extLst>
            <a:ext uri="{FF2B5EF4-FFF2-40B4-BE49-F238E27FC236}">
              <a16:creationId xmlns:a16="http://schemas.microsoft.com/office/drawing/2014/main" id="{A1895CEC-879D-48A9-9C52-96FF87ABFB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7" name="Text Box 6943">
          <a:extLst>
            <a:ext uri="{FF2B5EF4-FFF2-40B4-BE49-F238E27FC236}">
              <a16:creationId xmlns:a16="http://schemas.microsoft.com/office/drawing/2014/main" id="{375D0762-9A5B-4A84-A55D-D7FC14DA2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8" name="Text Box 6943">
          <a:extLst>
            <a:ext uri="{FF2B5EF4-FFF2-40B4-BE49-F238E27FC236}">
              <a16:creationId xmlns:a16="http://schemas.microsoft.com/office/drawing/2014/main" id="{735B09DE-DCE3-4F37-A901-7C4336E1F9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69" name="Text Box 6943">
          <a:extLst>
            <a:ext uri="{FF2B5EF4-FFF2-40B4-BE49-F238E27FC236}">
              <a16:creationId xmlns:a16="http://schemas.microsoft.com/office/drawing/2014/main" id="{7C834E67-264C-4446-93C8-48E60EBA3B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0" name="Text Box 6943">
          <a:extLst>
            <a:ext uri="{FF2B5EF4-FFF2-40B4-BE49-F238E27FC236}">
              <a16:creationId xmlns:a16="http://schemas.microsoft.com/office/drawing/2014/main" id="{5F14566E-F0C5-44E7-83AC-BBBDCD0A76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1" name="Text Box 6943">
          <a:extLst>
            <a:ext uri="{FF2B5EF4-FFF2-40B4-BE49-F238E27FC236}">
              <a16:creationId xmlns:a16="http://schemas.microsoft.com/office/drawing/2014/main" id="{791464EB-BE2A-420B-893C-E1B255AA0D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2" name="Text Box 6943">
          <a:extLst>
            <a:ext uri="{FF2B5EF4-FFF2-40B4-BE49-F238E27FC236}">
              <a16:creationId xmlns:a16="http://schemas.microsoft.com/office/drawing/2014/main" id="{F3957F98-818A-4C38-884E-76190B7053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3" name="Text Box 6943">
          <a:extLst>
            <a:ext uri="{FF2B5EF4-FFF2-40B4-BE49-F238E27FC236}">
              <a16:creationId xmlns:a16="http://schemas.microsoft.com/office/drawing/2014/main" id="{48E859F7-BAD0-43F6-833C-A9F8EE5A6A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4" name="Text Box 6943">
          <a:extLst>
            <a:ext uri="{FF2B5EF4-FFF2-40B4-BE49-F238E27FC236}">
              <a16:creationId xmlns:a16="http://schemas.microsoft.com/office/drawing/2014/main" id="{CAABE64C-517A-48C8-89BD-38CAC9FA22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5" name="Text Box 6943">
          <a:extLst>
            <a:ext uri="{FF2B5EF4-FFF2-40B4-BE49-F238E27FC236}">
              <a16:creationId xmlns:a16="http://schemas.microsoft.com/office/drawing/2014/main" id="{7362AD98-8667-49E9-AB86-AAEA3A8DF6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6" name="Text Box 6943">
          <a:extLst>
            <a:ext uri="{FF2B5EF4-FFF2-40B4-BE49-F238E27FC236}">
              <a16:creationId xmlns:a16="http://schemas.microsoft.com/office/drawing/2014/main" id="{CC075701-28BB-4DFB-91A0-1031E2A2CB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7" name="Text Box 6943">
          <a:extLst>
            <a:ext uri="{FF2B5EF4-FFF2-40B4-BE49-F238E27FC236}">
              <a16:creationId xmlns:a16="http://schemas.microsoft.com/office/drawing/2014/main" id="{A76F35E3-DD6F-4D7D-9997-F7660B7CA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8" name="Text Box 6943">
          <a:extLst>
            <a:ext uri="{FF2B5EF4-FFF2-40B4-BE49-F238E27FC236}">
              <a16:creationId xmlns:a16="http://schemas.microsoft.com/office/drawing/2014/main" id="{DDE0E055-F210-4380-A1C5-7D41CFFBBA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79" name="Text Box 6943">
          <a:extLst>
            <a:ext uri="{FF2B5EF4-FFF2-40B4-BE49-F238E27FC236}">
              <a16:creationId xmlns:a16="http://schemas.microsoft.com/office/drawing/2014/main" id="{6DA9E907-6284-4FAF-810D-586CE64ED6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0" name="Text Box 6943">
          <a:extLst>
            <a:ext uri="{FF2B5EF4-FFF2-40B4-BE49-F238E27FC236}">
              <a16:creationId xmlns:a16="http://schemas.microsoft.com/office/drawing/2014/main" id="{2683A31F-837E-435E-8ECC-F959F0DF34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1" name="Text Box 6943">
          <a:extLst>
            <a:ext uri="{FF2B5EF4-FFF2-40B4-BE49-F238E27FC236}">
              <a16:creationId xmlns:a16="http://schemas.microsoft.com/office/drawing/2014/main" id="{A328680E-7079-4CEC-84F1-E54A11FC65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2" name="Text Box 6943">
          <a:extLst>
            <a:ext uri="{FF2B5EF4-FFF2-40B4-BE49-F238E27FC236}">
              <a16:creationId xmlns:a16="http://schemas.microsoft.com/office/drawing/2014/main" id="{D51F2269-DA43-44F0-8D87-30E10BA489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3" name="Text Box 6943">
          <a:extLst>
            <a:ext uri="{FF2B5EF4-FFF2-40B4-BE49-F238E27FC236}">
              <a16:creationId xmlns:a16="http://schemas.microsoft.com/office/drawing/2014/main" id="{68AD8DF3-554F-41E0-8039-0C7F957319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4" name="Text Box 6943">
          <a:extLst>
            <a:ext uri="{FF2B5EF4-FFF2-40B4-BE49-F238E27FC236}">
              <a16:creationId xmlns:a16="http://schemas.microsoft.com/office/drawing/2014/main" id="{591B1F96-06FB-44AB-ABF0-660CCF076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5" name="Text Box 6943">
          <a:extLst>
            <a:ext uri="{FF2B5EF4-FFF2-40B4-BE49-F238E27FC236}">
              <a16:creationId xmlns:a16="http://schemas.microsoft.com/office/drawing/2014/main" id="{89D1F265-98FB-4B38-ABD5-50D7799684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6" name="Text Box 6943">
          <a:extLst>
            <a:ext uri="{FF2B5EF4-FFF2-40B4-BE49-F238E27FC236}">
              <a16:creationId xmlns:a16="http://schemas.microsoft.com/office/drawing/2014/main" id="{C2C2F5E4-FFA7-41FA-AE8E-9A858F67B5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7" name="Text Box 6943">
          <a:extLst>
            <a:ext uri="{FF2B5EF4-FFF2-40B4-BE49-F238E27FC236}">
              <a16:creationId xmlns:a16="http://schemas.microsoft.com/office/drawing/2014/main" id="{FB1B0415-B8D6-49DA-9096-A8F81D21F3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8" name="Text Box 6943">
          <a:extLst>
            <a:ext uri="{FF2B5EF4-FFF2-40B4-BE49-F238E27FC236}">
              <a16:creationId xmlns:a16="http://schemas.microsoft.com/office/drawing/2014/main" id="{9E0CCBF1-543C-420E-8E6C-EC314FEE2E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89" name="Text Box 6943">
          <a:extLst>
            <a:ext uri="{FF2B5EF4-FFF2-40B4-BE49-F238E27FC236}">
              <a16:creationId xmlns:a16="http://schemas.microsoft.com/office/drawing/2014/main" id="{2AF932BF-FC81-4162-9C2A-EE1974D533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0" name="Text Box 6943">
          <a:extLst>
            <a:ext uri="{FF2B5EF4-FFF2-40B4-BE49-F238E27FC236}">
              <a16:creationId xmlns:a16="http://schemas.microsoft.com/office/drawing/2014/main" id="{7A9E5933-AFA2-4625-9A08-0FAD265B02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1" name="Text Box 6943">
          <a:extLst>
            <a:ext uri="{FF2B5EF4-FFF2-40B4-BE49-F238E27FC236}">
              <a16:creationId xmlns:a16="http://schemas.microsoft.com/office/drawing/2014/main" id="{80D78051-3D8C-450C-A830-CB2F4192EA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2" name="Text Box 6943">
          <a:extLst>
            <a:ext uri="{FF2B5EF4-FFF2-40B4-BE49-F238E27FC236}">
              <a16:creationId xmlns:a16="http://schemas.microsoft.com/office/drawing/2014/main" id="{D4906CD3-A301-4B95-AB7B-F2BBAF6CD6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3" name="Text Box 6943">
          <a:extLst>
            <a:ext uri="{FF2B5EF4-FFF2-40B4-BE49-F238E27FC236}">
              <a16:creationId xmlns:a16="http://schemas.microsoft.com/office/drawing/2014/main" id="{EDFF8486-7572-4D79-A547-048980959A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4" name="Text Box 6943">
          <a:extLst>
            <a:ext uri="{FF2B5EF4-FFF2-40B4-BE49-F238E27FC236}">
              <a16:creationId xmlns:a16="http://schemas.microsoft.com/office/drawing/2014/main" id="{739540DF-6D66-4BC7-B484-2E782CD75D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5" name="Text Box 6943">
          <a:extLst>
            <a:ext uri="{FF2B5EF4-FFF2-40B4-BE49-F238E27FC236}">
              <a16:creationId xmlns:a16="http://schemas.microsoft.com/office/drawing/2014/main" id="{7AA80804-F214-4666-904A-55BBBB01E8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6" name="Text Box 6943">
          <a:extLst>
            <a:ext uri="{FF2B5EF4-FFF2-40B4-BE49-F238E27FC236}">
              <a16:creationId xmlns:a16="http://schemas.microsoft.com/office/drawing/2014/main" id="{6A418576-EFB4-4F08-9720-964842ACD4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7" name="Text Box 6943">
          <a:extLst>
            <a:ext uri="{FF2B5EF4-FFF2-40B4-BE49-F238E27FC236}">
              <a16:creationId xmlns:a16="http://schemas.microsoft.com/office/drawing/2014/main" id="{AB559BD5-7094-4D90-A9B2-FED61A92E3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8" name="Text Box 6943">
          <a:extLst>
            <a:ext uri="{FF2B5EF4-FFF2-40B4-BE49-F238E27FC236}">
              <a16:creationId xmlns:a16="http://schemas.microsoft.com/office/drawing/2014/main" id="{9CDFED28-764A-472B-8AF9-4060192BCF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799" name="Text Box 6943">
          <a:extLst>
            <a:ext uri="{FF2B5EF4-FFF2-40B4-BE49-F238E27FC236}">
              <a16:creationId xmlns:a16="http://schemas.microsoft.com/office/drawing/2014/main" id="{BCD1A0FA-7B74-45CB-B681-DA4893D0CD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0" name="Text Box 6943">
          <a:extLst>
            <a:ext uri="{FF2B5EF4-FFF2-40B4-BE49-F238E27FC236}">
              <a16:creationId xmlns:a16="http://schemas.microsoft.com/office/drawing/2014/main" id="{78BB8443-6D21-4D9D-9F99-1540428737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1" name="Text Box 6943">
          <a:extLst>
            <a:ext uri="{FF2B5EF4-FFF2-40B4-BE49-F238E27FC236}">
              <a16:creationId xmlns:a16="http://schemas.microsoft.com/office/drawing/2014/main" id="{9C4567AC-E273-4467-8C5D-8B70DF6461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2" name="Text Box 6943">
          <a:extLst>
            <a:ext uri="{FF2B5EF4-FFF2-40B4-BE49-F238E27FC236}">
              <a16:creationId xmlns:a16="http://schemas.microsoft.com/office/drawing/2014/main" id="{C51A0C1A-E34E-486D-9DE0-DB976A45F0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3" name="Text Box 6943">
          <a:extLst>
            <a:ext uri="{FF2B5EF4-FFF2-40B4-BE49-F238E27FC236}">
              <a16:creationId xmlns:a16="http://schemas.microsoft.com/office/drawing/2014/main" id="{55225B12-D2A4-4204-901D-4782FF06C5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4" name="Text Box 6943">
          <a:extLst>
            <a:ext uri="{FF2B5EF4-FFF2-40B4-BE49-F238E27FC236}">
              <a16:creationId xmlns:a16="http://schemas.microsoft.com/office/drawing/2014/main" id="{B8150163-F693-4216-8B5E-B56768B865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5" name="Text Box 6943">
          <a:extLst>
            <a:ext uri="{FF2B5EF4-FFF2-40B4-BE49-F238E27FC236}">
              <a16:creationId xmlns:a16="http://schemas.microsoft.com/office/drawing/2014/main" id="{366A6D76-B654-429A-84E2-F4E2D769F0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6" name="Text Box 6943">
          <a:extLst>
            <a:ext uri="{FF2B5EF4-FFF2-40B4-BE49-F238E27FC236}">
              <a16:creationId xmlns:a16="http://schemas.microsoft.com/office/drawing/2014/main" id="{206F3138-8707-4EBB-93E3-AC53372B3A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7" name="Text Box 6943">
          <a:extLst>
            <a:ext uri="{FF2B5EF4-FFF2-40B4-BE49-F238E27FC236}">
              <a16:creationId xmlns:a16="http://schemas.microsoft.com/office/drawing/2014/main" id="{BD932C3C-57FA-4453-B769-EAB6ECA6A1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8" name="Text Box 6943">
          <a:extLst>
            <a:ext uri="{FF2B5EF4-FFF2-40B4-BE49-F238E27FC236}">
              <a16:creationId xmlns:a16="http://schemas.microsoft.com/office/drawing/2014/main" id="{9A3307C1-5C8A-4B76-8176-F8C3A43C82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09" name="Text Box 6943">
          <a:extLst>
            <a:ext uri="{FF2B5EF4-FFF2-40B4-BE49-F238E27FC236}">
              <a16:creationId xmlns:a16="http://schemas.microsoft.com/office/drawing/2014/main" id="{5206BD78-082A-4DB0-8AB8-7C05D7C938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0" name="Text Box 6943">
          <a:extLst>
            <a:ext uri="{FF2B5EF4-FFF2-40B4-BE49-F238E27FC236}">
              <a16:creationId xmlns:a16="http://schemas.microsoft.com/office/drawing/2014/main" id="{61C60FBF-F1B0-4537-9F48-694195B77E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1" name="Text Box 6943">
          <a:extLst>
            <a:ext uri="{FF2B5EF4-FFF2-40B4-BE49-F238E27FC236}">
              <a16:creationId xmlns:a16="http://schemas.microsoft.com/office/drawing/2014/main" id="{635C63CA-72CD-45F0-9561-8D97971538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2" name="Text Box 6943">
          <a:extLst>
            <a:ext uri="{FF2B5EF4-FFF2-40B4-BE49-F238E27FC236}">
              <a16:creationId xmlns:a16="http://schemas.microsoft.com/office/drawing/2014/main" id="{7E6B493C-6808-470E-9EA8-0983F24609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3" name="Text Box 6943">
          <a:extLst>
            <a:ext uri="{FF2B5EF4-FFF2-40B4-BE49-F238E27FC236}">
              <a16:creationId xmlns:a16="http://schemas.microsoft.com/office/drawing/2014/main" id="{19A1F27F-B11C-4D16-BD14-4B1AB728D0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4" name="Text Box 6943">
          <a:extLst>
            <a:ext uri="{FF2B5EF4-FFF2-40B4-BE49-F238E27FC236}">
              <a16:creationId xmlns:a16="http://schemas.microsoft.com/office/drawing/2014/main" id="{4DC1952E-1305-4560-903E-16420370DD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5" name="Text Box 6943">
          <a:extLst>
            <a:ext uri="{FF2B5EF4-FFF2-40B4-BE49-F238E27FC236}">
              <a16:creationId xmlns:a16="http://schemas.microsoft.com/office/drawing/2014/main" id="{8317FBAC-2E8C-4E12-90F2-0605D8C343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6" name="Text Box 6943">
          <a:extLst>
            <a:ext uri="{FF2B5EF4-FFF2-40B4-BE49-F238E27FC236}">
              <a16:creationId xmlns:a16="http://schemas.microsoft.com/office/drawing/2014/main" id="{29A78744-9D6A-45D3-BA65-39E7748257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7" name="Text Box 6943">
          <a:extLst>
            <a:ext uri="{FF2B5EF4-FFF2-40B4-BE49-F238E27FC236}">
              <a16:creationId xmlns:a16="http://schemas.microsoft.com/office/drawing/2014/main" id="{4ED1A611-022F-40EB-83F9-9D6E91052D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8" name="Text Box 6943">
          <a:extLst>
            <a:ext uri="{FF2B5EF4-FFF2-40B4-BE49-F238E27FC236}">
              <a16:creationId xmlns:a16="http://schemas.microsoft.com/office/drawing/2014/main" id="{343EE739-AF8D-4226-BFA0-6110D516AB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19" name="Text Box 6943">
          <a:extLst>
            <a:ext uri="{FF2B5EF4-FFF2-40B4-BE49-F238E27FC236}">
              <a16:creationId xmlns:a16="http://schemas.microsoft.com/office/drawing/2014/main" id="{0D060E4F-3687-4076-ABAA-3DF8397D00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0" name="Text Box 6943">
          <a:extLst>
            <a:ext uri="{FF2B5EF4-FFF2-40B4-BE49-F238E27FC236}">
              <a16:creationId xmlns:a16="http://schemas.microsoft.com/office/drawing/2014/main" id="{05F5F95E-2C35-438B-A0BD-B71A066BD7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1" name="Text Box 6943">
          <a:extLst>
            <a:ext uri="{FF2B5EF4-FFF2-40B4-BE49-F238E27FC236}">
              <a16:creationId xmlns:a16="http://schemas.microsoft.com/office/drawing/2014/main" id="{4F06E6C5-A4C7-4500-9489-BE77501EB7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2" name="Text Box 6943">
          <a:extLst>
            <a:ext uri="{FF2B5EF4-FFF2-40B4-BE49-F238E27FC236}">
              <a16:creationId xmlns:a16="http://schemas.microsoft.com/office/drawing/2014/main" id="{CDB14DF6-3FB7-457A-B90A-BDA878ECF8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3" name="Text Box 6943">
          <a:extLst>
            <a:ext uri="{FF2B5EF4-FFF2-40B4-BE49-F238E27FC236}">
              <a16:creationId xmlns:a16="http://schemas.microsoft.com/office/drawing/2014/main" id="{A505F2CF-76C6-4DFA-8A89-F5A7E1A46C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4" name="Text Box 6943">
          <a:extLst>
            <a:ext uri="{FF2B5EF4-FFF2-40B4-BE49-F238E27FC236}">
              <a16:creationId xmlns:a16="http://schemas.microsoft.com/office/drawing/2014/main" id="{71F43AFA-C2F3-459F-B19C-DAC51ABDE6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5" name="Text Box 6943">
          <a:extLst>
            <a:ext uri="{FF2B5EF4-FFF2-40B4-BE49-F238E27FC236}">
              <a16:creationId xmlns:a16="http://schemas.microsoft.com/office/drawing/2014/main" id="{91A4DF13-9BC8-4616-B843-09C385BE9F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6" name="Text Box 6943">
          <a:extLst>
            <a:ext uri="{FF2B5EF4-FFF2-40B4-BE49-F238E27FC236}">
              <a16:creationId xmlns:a16="http://schemas.microsoft.com/office/drawing/2014/main" id="{FB03D99F-0883-4311-B7D1-6C3C85E0CC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7" name="Text Box 6943">
          <a:extLst>
            <a:ext uri="{FF2B5EF4-FFF2-40B4-BE49-F238E27FC236}">
              <a16:creationId xmlns:a16="http://schemas.microsoft.com/office/drawing/2014/main" id="{F487572B-C239-42EE-B41F-30F7723F0E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8" name="Text Box 6943">
          <a:extLst>
            <a:ext uri="{FF2B5EF4-FFF2-40B4-BE49-F238E27FC236}">
              <a16:creationId xmlns:a16="http://schemas.microsoft.com/office/drawing/2014/main" id="{C1F5E42F-D9C2-440D-AEDF-6B349A7C97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29" name="Text Box 6943">
          <a:extLst>
            <a:ext uri="{FF2B5EF4-FFF2-40B4-BE49-F238E27FC236}">
              <a16:creationId xmlns:a16="http://schemas.microsoft.com/office/drawing/2014/main" id="{F9F74940-A122-4952-ADB7-85A5220ABA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0" name="Text Box 6943">
          <a:extLst>
            <a:ext uri="{FF2B5EF4-FFF2-40B4-BE49-F238E27FC236}">
              <a16:creationId xmlns:a16="http://schemas.microsoft.com/office/drawing/2014/main" id="{352E1A39-D2AC-4100-9522-F158E95B56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1" name="Text Box 6943">
          <a:extLst>
            <a:ext uri="{FF2B5EF4-FFF2-40B4-BE49-F238E27FC236}">
              <a16:creationId xmlns:a16="http://schemas.microsoft.com/office/drawing/2014/main" id="{976B2DCE-9021-4F9A-A4C8-29F07E8DBA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2" name="Text Box 6943">
          <a:extLst>
            <a:ext uri="{FF2B5EF4-FFF2-40B4-BE49-F238E27FC236}">
              <a16:creationId xmlns:a16="http://schemas.microsoft.com/office/drawing/2014/main" id="{341C8F9F-A7E7-485D-A1BB-051A0A24B1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3" name="Text Box 6943">
          <a:extLst>
            <a:ext uri="{FF2B5EF4-FFF2-40B4-BE49-F238E27FC236}">
              <a16:creationId xmlns:a16="http://schemas.microsoft.com/office/drawing/2014/main" id="{637BA919-BD60-49D4-AD51-08F4225287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4" name="Text Box 6943">
          <a:extLst>
            <a:ext uri="{FF2B5EF4-FFF2-40B4-BE49-F238E27FC236}">
              <a16:creationId xmlns:a16="http://schemas.microsoft.com/office/drawing/2014/main" id="{0B767112-2533-447F-938B-B1DF79BA4C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5" name="Text Box 6943">
          <a:extLst>
            <a:ext uri="{FF2B5EF4-FFF2-40B4-BE49-F238E27FC236}">
              <a16:creationId xmlns:a16="http://schemas.microsoft.com/office/drawing/2014/main" id="{9D509165-A6E7-4FE8-B489-6C4DD33A4B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6" name="Text Box 6943">
          <a:extLst>
            <a:ext uri="{FF2B5EF4-FFF2-40B4-BE49-F238E27FC236}">
              <a16:creationId xmlns:a16="http://schemas.microsoft.com/office/drawing/2014/main" id="{013FBB59-CF5C-4F8E-AA7C-A07C0EA1CC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7" name="Text Box 6943">
          <a:extLst>
            <a:ext uri="{FF2B5EF4-FFF2-40B4-BE49-F238E27FC236}">
              <a16:creationId xmlns:a16="http://schemas.microsoft.com/office/drawing/2014/main" id="{67F68794-1CDC-487E-85A1-FA66B963F5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8" name="Text Box 6943">
          <a:extLst>
            <a:ext uri="{FF2B5EF4-FFF2-40B4-BE49-F238E27FC236}">
              <a16:creationId xmlns:a16="http://schemas.microsoft.com/office/drawing/2014/main" id="{F0653D08-A28E-4242-8412-ECA80DB8F0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39" name="Text Box 6943">
          <a:extLst>
            <a:ext uri="{FF2B5EF4-FFF2-40B4-BE49-F238E27FC236}">
              <a16:creationId xmlns:a16="http://schemas.microsoft.com/office/drawing/2014/main" id="{7F5AA6F5-0EEE-48B7-9C32-3B8102406F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0" name="Text Box 6943">
          <a:extLst>
            <a:ext uri="{FF2B5EF4-FFF2-40B4-BE49-F238E27FC236}">
              <a16:creationId xmlns:a16="http://schemas.microsoft.com/office/drawing/2014/main" id="{99887051-9EFD-4D6D-9AC7-2975538E18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1" name="Text Box 6943">
          <a:extLst>
            <a:ext uri="{FF2B5EF4-FFF2-40B4-BE49-F238E27FC236}">
              <a16:creationId xmlns:a16="http://schemas.microsoft.com/office/drawing/2014/main" id="{DDCC5A99-F1EC-4F2B-8AB6-45B7493277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2" name="Text Box 6943">
          <a:extLst>
            <a:ext uri="{FF2B5EF4-FFF2-40B4-BE49-F238E27FC236}">
              <a16:creationId xmlns:a16="http://schemas.microsoft.com/office/drawing/2014/main" id="{870CE030-D590-4BE6-AC89-89F5DFA078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3" name="Text Box 6943">
          <a:extLst>
            <a:ext uri="{FF2B5EF4-FFF2-40B4-BE49-F238E27FC236}">
              <a16:creationId xmlns:a16="http://schemas.microsoft.com/office/drawing/2014/main" id="{6FA027AA-0BC8-4FFD-B73A-A4F26188A6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4" name="Text Box 6943">
          <a:extLst>
            <a:ext uri="{FF2B5EF4-FFF2-40B4-BE49-F238E27FC236}">
              <a16:creationId xmlns:a16="http://schemas.microsoft.com/office/drawing/2014/main" id="{A2C8BCA2-6B46-48FC-9B3B-A9279741CC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5" name="Text Box 6943">
          <a:extLst>
            <a:ext uri="{FF2B5EF4-FFF2-40B4-BE49-F238E27FC236}">
              <a16:creationId xmlns:a16="http://schemas.microsoft.com/office/drawing/2014/main" id="{B5BCE24D-36B3-4BE2-A91B-9B555E06F4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6" name="Text Box 6943">
          <a:extLst>
            <a:ext uri="{FF2B5EF4-FFF2-40B4-BE49-F238E27FC236}">
              <a16:creationId xmlns:a16="http://schemas.microsoft.com/office/drawing/2014/main" id="{9CA26C2D-1A2E-4F62-B58C-C65328DAD0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7" name="Text Box 6943">
          <a:extLst>
            <a:ext uri="{FF2B5EF4-FFF2-40B4-BE49-F238E27FC236}">
              <a16:creationId xmlns:a16="http://schemas.microsoft.com/office/drawing/2014/main" id="{3AEB2A4E-4BAC-458D-A2B6-1B15D51870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8" name="Text Box 6943">
          <a:extLst>
            <a:ext uri="{FF2B5EF4-FFF2-40B4-BE49-F238E27FC236}">
              <a16:creationId xmlns:a16="http://schemas.microsoft.com/office/drawing/2014/main" id="{A4DCC12A-AA52-4114-AE90-06FEDDA84A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49" name="Text Box 6943">
          <a:extLst>
            <a:ext uri="{FF2B5EF4-FFF2-40B4-BE49-F238E27FC236}">
              <a16:creationId xmlns:a16="http://schemas.microsoft.com/office/drawing/2014/main" id="{83A5C769-00D3-4C65-86E2-9A24BED22B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0" name="Text Box 6943">
          <a:extLst>
            <a:ext uri="{FF2B5EF4-FFF2-40B4-BE49-F238E27FC236}">
              <a16:creationId xmlns:a16="http://schemas.microsoft.com/office/drawing/2014/main" id="{20114BC8-2DC0-40F0-8FD5-066DDF795D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1" name="Text Box 6943">
          <a:extLst>
            <a:ext uri="{FF2B5EF4-FFF2-40B4-BE49-F238E27FC236}">
              <a16:creationId xmlns:a16="http://schemas.microsoft.com/office/drawing/2014/main" id="{A6628667-3EB6-4D44-915F-FF85404D7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2" name="Text Box 6943">
          <a:extLst>
            <a:ext uri="{FF2B5EF4-FFF2-40B4-BE49-F238E27FC236}">
              <a16:creationId xmlns:a16="http://schemas.microsoft.com/office/drawing/2014/main" id="{59CFA403-F348-40EB-B5DB-81E5EC3FEF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3" name="Text Box 6943">
          <a:extLst>
            <a:ext uri="{FF2B5EF4-FFF2-40B4-BE49-F238E27FC236}">
              <a16:creationId xmlns:a16="http://schemas.microsoft.com/office/drawing/2014/main" id="{30FA88EA-C495-427F-A641-F4308B2AD4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4" name="Text Box 6943">
          <a:extLst>
            <a:ext uri="{FF2B5EF4-FFF2-40B4-BE49-F238E27FC236}">
              <a16:creationId xmlns:a16="http://schemas.microsoft.com/office/drawing/2014/main" id="{3852E186-CC85-4E41-9197-91811E4320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5" name="Text Box 6943">
          <a:extLst>
            <a:ext uri="{FF2B5EF4-FFF2-40B4-BE49-F238E27FC236}">
              <a16:creationId xmlns:a16="http://schemas.microsoft.com/office/drawing/2014/main" id="{47FB3D51-7CD6-4298-86B3-BB85D730E1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6" name="Text Box 6943">
          <a:extLst>
            <a:ext uri="{FF2B5EF4-FFF2-40B4-BE49-F238E27FC236}">
              <a16:creationId xmlns:a16="http://schemas.microsoft.com/office/drawing/2014/main" id="{385FC748-724C-463D-BD23-6FDE828EDF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7" name="Text Box 6943">
          <a:extLst>
            <a:ext uri="{FF2B5EF4-FFF2-40B4-BE49-F238E27FC236}">
              <a16:creationId xmlns:a16="http://schemas.microsoft.com/office/drawing/2014/main" id="{9CC62AE7-7AD1-4CC2-A1CB-16B0ABD461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8" name="Text Box 6943">
          <a:extLst>
            <a:ext uri="{FF2B5EF4-FFF2-40B4-BE49-F238E27FC236}">
              <a16:creationId xmlns:a16="http://schemas.microsoft.com/office/drawing/2014/main" id="{11E3B858-3D8B-403D-88A2-BEBE563C88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59" name="Text Box 6943">
          <a:extLst>
            <a:ext uri="{FF2B5EF4-FFF2-40B4-BE49-F238E27FC236}">
              <a16:creationId xmlns:a16="http://schemas.microsoft.com/office/drawing/2014/main" id="{56EF823E-1C5F-49EF-92D1-3399792B76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0" name="Text Box 6943">
          <a:extLst>
            <a:ext uri="{FF2B5EF4-FFF2-40B4-BE49-F238E27FC236}">
              <a16:creationId xmlns:a16="http://schemas.microsoft.com/office/drawing/2014/main" id="{7904FFCB-99A0-4065-B7C1-301F27D50A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1" name="Text Box 6943">
          <a:extLst>
            <a:ext uri="{FF2B5EF4-FFF2-40B4-BE49-F238E27FC236}">
              <a16:creationId xmlns:a16="http://schemas.microsoft.com/office/drawing/2014/main" id="{50D9A59B-2CAE-4DD7-9E7E-FCF35BD930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2" name="Text Box 6943">
          <a:extLst>
            <a:ext uri="{FF2B5EF4-FFF2-40B4-BE49-F238E27FC236}">
              <a16:creationId xmlns:a16="http://schemas.microsoft.com/office/drawing/2014/main" id="{939BE26C-75F6-4A72-8E7F-CCB13779AE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3" name="Text Box 6943">
          <a:extLst>
            <a:ext uri="{FF2B5EF4-FFF2-40B4-BE49-F238E27FC236}">
              <a16:creationId xmlns:a16="http://schemas.microsoft.com/office/drawing/2014/main" id="{40137BA2-F511-4456-B367-190BEAED3B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4" name="Text Box 6943">
          <a:extLst>
            <a:ext uri="{FF2B5EF4-FFF2-40B4-BE49-F238E27FC236}">
              <a16:creationId xmlns:a16="http://schemas.microsoft.com/office/drawing/2014/main" id="{6778C000-435F-4DA8-A33A-939A6E0179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5" name="Text Box 6943">
          <a:extLst>
            <a:ext uri="{FF2B5EF4-FFF2-40B4-BE49-F238E27FC236}">
              <a16:creationId xmlns:a16="http://schemas.microsoft.com/office/drawing/2014/main" id="{B3A8B61C-6076-4CD6-B2B1-8000CF4220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6" name="Text Box 6943">
          <a:extLst>
            <a:ext uri="{FF2B5EF4-FFF2-40B4-BE49-F238E27FC236}">
              <a16:creationId xmlns:a16="http://schemas.microsoft.com/office/drawing/2014/main" id="{D1324ED0-9C3C-4428-87C0-7BAE1B2A20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7" name="Text Box 6943">
          <a:extLst>
            <a:ext uri="{FF2B5EF4-FFF2-40B4-BE49-F238E27FC236}">
              <a16:creationId xmlns:a16="http://schemas.microsoft.com/office/drawing/2014/main" id="{50208AC4-D227-403F-8C4B-1D68E16381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8" name="Text Box 6943">
          <a:extLst>
            <a:ext uri="{FF2B5EF4-FFF2-40B4-BE49-F238E27FC236}">
              <a16:creationId xmlns:a16="http://schemas.microsoft.com/office/drawing/2014/main" id="{A7F2E913-EEDB-4101-A631-6D0AB13789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69" name="Text Box 6943">
          <a:extLst>
            <a:ext uri="{FF2B5EF4-FFF2-40B4-BE49-F238E27FC236}">
              <a16:creationId xmlns:a16="http://schemas.microsoft.com/office/drawing/2014/main" id="{80B766A7-1E8B-4A90-B4E6-8DE1DE1ABA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0" name="Text Box 6943">
          <a:extLst>
            <a:ext uri="{FF2B5EF4-FFF2-40B4-BE49-F238E27FC236}">
              <a16:creationId xmlns:a16="http://schemas.microsoft.com/office/drawing/2014/main" id="{B20D6AB6-EBA1-4A03-9BDB-8E60E12811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1" name="Text Box 6943">
          <a:extLst>
            <a:ext uri="{FF2B5EF4-FFF2-40B4-BE49-F238E27FC236}">
              <a16:creationId xmlns:a16="http://schemas.microsoft.com/office/drawing/2014/main" id="{D5467D85-1D20-4AC4-BD3A-72D3EEBAB7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2" name="Text Box 6943">
          <a:extLst>
            <a:ext uri="{FF2B5EF4-FFF2-40B4-BE49-F238E27FC236}">
              <a16:creationId xmlns:a16="http://schemas.microsoft.com/office/drawing/2014/main" id="{FE80B653-B93C-4F0D-816A-B9F5517F69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3" name="Text Box 6943">
          <a:extLst>
            <a:ext uri="{FF2B5EF4-FFF2-40B4-BE49-F238E27FC236}">
              <a16:creationId xmlns:a16="http://schemas.microsoft.com/office/drawing/2014/main" id="{690D2475-DE06-4CC4-BE34-43729241D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4" name="Text Box 6943">
          <a:extLst>
            <a:ext uri="{FF2B5EF4-FFF2-40B4-BE49-F238E27FC236}">
              <a16:creationId xmlns:a16="http://schemas.microsoft.com/office/drawing/2014/main" id="{3E0512DC-3AC6-4B94-AF5F-5B9F514DEA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5" name="Text Box 6943">
          <a:extLst>
            <a:ext uri="{FF2B5EF4-FFF2-40B4-BE49-F238E27FC236}">
              <a16:creationId xmlns:a16="http://schemas.microsoft.com/office/drawing/2014/main" id="{916401AE-11AA-4A54-AD52-BFA14B0768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6" name="Text Box 6943">
          <a:extLst>
            <a:ext uri="{FF2B5EF4-FFF2-40B4-BE49-F238E27FC236}">
              <a16:creationId xmlns:a16="http://schemas.microsoft.com/office/drawing/2014/main" id="{B71C8BB4-EF3D-4628-95F1-37781B0971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7" name="Text Box 6943">
          <a:extLst>
            <a:ext uri="{FF2B5EF4-FFF2-40B4-BE49-F238E27FC236}">
              <a16:creationId xmlns:a16="http://schemas.microsoft.com/office/drawing/2014/main" id="{F4892EA5-7476-4310-BB0A-0CE2DD8AB7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8" name="Text Box 6943">
          <a:extLst>
            <a:ext uri="{FF2B5EF4-FFF2-40B4-BE49-F238E27FC236}">
              <a16:creationId xmlns:a16="http://schemas.microsoft.com/office/drawing/2014/main" id="{109D44CB-7CB0-4BC0-BAA5-3B2E2C0C71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79" name="Text Box 6943">
          <a:extLst>
            <a:ext uri="{FF2B5EF4-FFF2-40B4-BE49-F238E27FC236}">
              <a16:creationId xmlns:a16="http://schemas.microsoft.com/office/drawing/2014/main" id="{8C2E4481-82D7-4125-830B-B34873DD4F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0" name="Text Box 6943">
          <a:extLst>
            <a:ext uri="{FF2B5EF4-FFF2-40B4-BE49-F238E27FC236}">
              <a16:creationId xmlns:a16="http://schemas.microsoft.com/office/drawing/2014/main" id="{3B003CCF-56EF-4CC7-918B-5AAFADA237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1" name="Text Box 6943">
          <a:extLst>
            <a:ext uri="{FF2B5EF4-FFF2-40B4-BE49-F238E27FC236}">
              <a16:creationId xmlns:a16="http://schemas.microsoft.com/office/drawing/2014/main" id="{AEDEB954-B119-480B-8E52-B0F4409639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2" name="Text Box 6943">
          <a:extLst>
            <a:ext uri="{FF2B5EF4-FFF2-40B4-BE49-F238E27FC236}">
              <a16:creationId xmlns:a16="http://schemas.microsoft.com/office/drawing/2014/main" id="{2B838D30-39C6-4C97-A066-775E3ED593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3" name="Text Box 6943">
          <a:extLst>
            <a:ext uri="{FF2B5EF4-FFF2-40B4-BE49-F238E27FC236}">
              <a16:creationId xmlns:a16="http://schemas.microsoft.com/office/drawing/2014/main" id="{6E965339-705E-48EE-B9FC-29F48C5232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4" name="Text Box 6943">
          <a:extLst>
            <a:ext uri="{FF2B5EF4-FFF2-40B4-BE49-F238E27FC236}">
              <a16:creationId xmlns:a16="http://schemas.microsoft.com/office/drawing/2014/main" id="{23029531-6C0F-45E5-87C1-7C2E972381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5" name="Text Box 6943">
          <a:extLst>
            <a:ext uri="{FF2B5EF4-FFF2-40B4-BE49-F238E27FC236}">
              <a16:creationId xmlns:a16="http://schemas.microsoft.com/office/drawing/2014/main" id="{E25A40DE-6A90-4C2B-9C1F-EE50DA13A7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6" name="Text Box 6943">
          <a:extLst>
            <a:ext uri="{FF2B5EF4-FFF2-40B4-BE49-F238E27FC236}">
              <a16:creationId xmlns:a16="http://schemas.microsoft.com/office/drawing/2014/main" id="{85FDA8D6-3E36-4F57-B700-4E112C7454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7" name="Text Box 6943">
          <a:extLst>
            <a:ext uri="{FF2B5EF4-FFF2-40B4-BE49-F238E27FC236}">
              <a16:creationId xmlns:a16="http://schemas.microsoft.com/office/drawing/2014/main" id="{6AD8CB04-5D3A-4F7E-8E71-16FDBB7911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8" name="Text Box 6943">
          <a:extLst>
            <a:ext uri="{FF2B5EF4-FFF2-40B4-BE49-F238E27FC236}">
              <a16:creationId xmlns:a16="http://schemas.microsoft.com/office/drawing/2014/main" id="{8134E074-0F58-4F85-8B89-DFD2207B1D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89" name="Text Box 6943">
          <a:extLst>
            <a:ext uri="{FF2B5EF4-FFF2-40B4-BE49-F238E27FC236}">
              <a16:creationId xmlns:a16="http://schemas.microsoft.com/office/drawing/2014/main" id="{FE7A39A5-087A-4BAF-92E0-81542BD658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0" name="Text Box 6943">
          <a:extLst>
            <a:ext uri="{FF2B5EF4-FFF2-40B4-BE49-F238E27FC236}">
              <a16:creationId xmlns:a16="http://schemas.microsoft.com/office/drawing/2014/main" id="{6D3A0A8F-76AF-41E3-9E12-9CEB407AF3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1" name="Text Box 6943">
          <a:extLst>
            <a:ext uri="{FF2B5EF4-FFF2-40B4-BE49-F238E27FC236}">
              <a16:creationId xmlns:a16="http://schemas.microsoft.com/office/drawing/2014/main" id="{1E70AB54-ECA7-4C84-9213-36CA7A45B7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2" name="Text Box 6943">
          <a:extLst>
            <a:ext uri="{FF2B5EF4-FFF2-40B4-BE49-F238E27FC236}">
              <a16:creationId xmlns:a16="http://schemas.microsoft.com/office/drawing/2014/main" id="{F7CE4EE2-72CF-4132-AAFC-78628163EA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3" name="Text Box 6943">
          <a:extLst>
            <a:ext uri="{FF2B5EF4-FFF2-40B4-BE49-F238E27FC236}">
              <a16:creationId xmlns:a16="http://schemas.microsoft.com/office/drawing/2014/main" id="{73E3933E-F823-48C7-9402-699258495D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4" name="Text Box 6943">
          <a:extLst>
            <a:ext uri="{FF2B5EF4-FFF2-40B4-BE49-F238E27FC236}">
              <a16:creationId xmlns:a16="http://schemas.microsoft.com/office/drawing/2014/main" id="{B19CDEA6-5F16-4193-AA64-CF57A504FB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5" name="Text Box 6943">
          <a:extLst>
            <a:ext uri="{FF2B5EF4-FFF2-40B4-BE49-F238E27FC236}">
              <a16:creationId xmlns:a16="http://schemas.microsoft.com/office/drawing/2014/main" id="{7CAB2BA7-7893-4B8B-BFC7-5FE089EDBB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6" name="Text Box 6943">
          <a:extLst>
            <a:ext uri="{FF2B5EF4-FFF2-40B4-BE49-F238E27FC236}">
              <a16:creationId xmlns:a16="http://schemas.microsoft.com/office/drawing/2014/main" id="{AF312BB6-525A-480A-97C6-CD080752AB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7" name="Text Box 6943">
          <a:extLst>
            <a:ext uri="{FF2B5EF4-FFF2-40B4-BE49-F238E27FC236}">
              <a16:creationId xmlns:a16="http://schemas.microsoft.com/office/drawing/2014/main" id="{33D13E5E-9DED-4667-828E-56051984FB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8" name="Text Box 6943">
          <a:extLst>
            <a:ext uri="{FF2B5EF4-FFF2-40B4-BE49-F238E27FC236}">
              <a16:creationId xmlns:a16="http://schemas.microsoft.com/office/drawing/2014/main" id="{466A7A1F-5975-4045-A844-30FDD93D42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899" name="Text Box 6943">
          <a:extLst>
            <a:ext uri="{FF2B5EF4-FFF2-40B4-BE49-F238E27FC236}">
              <a16:creationId xmlns:a16="http://schemas.microsoft.com/office/drawing/2014/main" id="{E578A2D7-0F52-490A-B5A8-C44C6017F2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0" name="Text Box 6943">
          <a:extLst>
            <a:ext uri="{FF2B5EF4-FFF2-40B4-BE49-F238E27FC236}">
              <a16:creationId xmlns:a16="http://schemas.microsoft.com/office/drawing/2014/main" id="{17954369-1DFB-4631-A80C-2C956FCE4A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1" name="Text Box 6943">
          <a:extLst>
            <a:ext uri="{FF2B5EF4-FFF2-40B4-BE49-F238E27FC236}">
              <a16:creationId xmlns:a16="http://schemas.microsoft.com/office/drawing/2014/main" id="{58ADA0E7-6429-4FC6-AC1B-E324746C8A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2" name="Text Box 6943">
          <a:extLst>
            <a:ext uri="{FF2B5EF4-FFF2-40B4-BE49-F238E27FC236}">
              <a16:creationId xmlns:a16="http://schemas.microsoft.com/office/drawing/2014/main" id="{A1E617F9-146A-4716-9E5B-2BACA2C36C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3" name="Text Box 6943">
          <a:extLst>
            <a:ext uri="{FF2B5EF4-FFF2-40B4-BE49-F238E27FC236}">
              <a16:creationId xmlns:a16="http://schemas.microsoft.com/office/drawing/2014/main" id="{A13C5F86-12DF-408B-ACE0-5B679FAAB8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4" name="Text Box 6943">
          <a:extLst>
            <a:ext uri="{FF2B5EF4-FFF2-40B4-BE49-F238E27FC236}">
              <a16:creationId xmlns:a16="http://schemas.microsoft.com/office/drawing/2014/main" id="{70EB4707-1EF2-44DD-8B28-2A846A914F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5" name="Text Box 6943">
          <a:extLst>
            <a:ext uri="{FF2B5EF4-FFF2-40B4-BE49-F238E27FC236}">
              <a16:creationId xmlns:a16="http://schemas.microsoft.com/office/drawing/2014/main" id="{12027D81-8E6E-454C-8782-E4EAC378B6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6" name="Text Box 6943">
          <a:extLst>
            <a:ext uri="{FF2B5EF4-FFF2-40B4-BE49-F238E27FC236}">
              <a16:creationId xmlns:a16="http://schemas.microsoft.com/office/drawing/2014/main" id="{CFB13D00-BE90-46B7-8D71-483C3A6B3F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7" name="Text Box 6943">
          <a:extLst>
            <a:ext uri="{FF2B5EF4-FFF2-40B4-BE49-F238E27FC236}">
              <a16:creationId xmlns:a16="http://schemas.microsoft.com/office/drawing/2014/main" id="{194232C7-376E-4237-9280-4E43EF1854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8" name="Text Box 6943">
          <a:extLst>
            <a:ext uri="{FF2B5EF4-FFF2-40B4-BE49-F238E27FC236}">
              <a16:creationId xmlns:a16="http://schemas.microsoft.com/office/drawing/2014/main" id="{BE21F5A4-46CB-4A62-9953-D8AAC4A2DD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09" name="Text Box 6943">
          <a:extLst>
            <a:ext uri="{FF2B5EF4-FFF2-40B4-BE49-F238E27FC236}">
              <a16:creationId xmlns:a16="http://schemas.microsoft.com/office/drawing/2014/main" id="{4D4FCA5E-382B-498E-BE8F-5E56891ED7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0" name="Text Box 6943">
          <a:extLst>
            <a:ext uri="{FF2B5EF4-FFF2-40B4-BE49-F238E27FC236}">
              <a16:creationId xmlns:a16="http://schemas.microsoft.com/office/drawing/2014/main" id="{8670D8B5-8077-4597-BBFE-1110F17DB1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1" name="Text Box 6943">
          <a:extLst>
            <a:ext uri="{FF2B5EF4-FFF2-40B4-BE49-F238E27FC236}">
              <a16:creationId xmlns:a16="http://schemas.microsoft.com/office/drawing/2014/main" id="{25D91034-99C2-4F7F-B2B1-2BDF1518B3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2" name="Text Box 6943">
          <a:extLst>
            <a:ext uri="{FF2B5EF4-FFF2-40B4-BE49-F238E27FC236}">
              <a16:creationId xmlns:a16="http://schemas.microsoft.com/office/drawing/2014/main" id="{9E5B9E23-7D76-495B-8B8F-9687CF0FE4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3" name="Text Box 6943">
          <a:extLst>
            <a:ext uri="{FF2B5EF4-FFF2-40B4-BE49-F238E27FC236}">
              <a16:creationId xmlns:a16="http://schemas.microsoft.com/office/drawing/2014/main" id="{DC4F9A66-B933-4EDB-8CC0-B09BE85F8F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4" name="Text Box 6943">
          <a:extLst>
            <a:ext uri="{FF2B5EF4-FFF2-40B4-BE49-F238E27FC236}">
              <a16:creationId xmlns:a16="http://schemas.microsoft.com/office/drawing/2014/main" id="{83E6331D-FE30-435D-AA99-71BB616E9F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5" name="Text Box 6943">
          <a:extLst>
            <a:ext uri="{FF2B5EF4-FFF2-40B4-BE49-F238E27FC236}">
              <a16:creationId xmlns:a16="http://schemas.microsoft.com/office/drawing/2014/main" id="{1607F6BB-FDF1-4A81-92C1-FFDDD0FEF1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6" name="Text Box 6943">
          <a:extLst>
            <a:ext uri="{FF2B5EF4-FFF2-40B4-BE49-F238E27FC236}">
              <a16:creationId xmlns:a16="http://schemas.microsoft.com/office/drawing/2014/main" id="{9451D980-3EC0-4F14-879A-CC3B090327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7" name="Text Box 6943">
          <a:extLst>
            <a:ext uri="{FF2B5EF4-FFF2-40B4-BE49-F238E27FC236}">
              <a16:creationId xmlns:a16="http://schemas.microsoft.com/office/drawing/2014/main" id="{580F2076-213F-42AB-888B-D490B4DE1A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8" name="Text Box 6943">
          <a:extLst>
            <a:ext uri="{FF2B5EF4-FFF2-40B4-BE49-F238E27FC236}">
              <a16:creationId xmlns:a16="http://schemas.microsoft.com/office/drawing/2014/main" id="{34B2A049-1605-445C-AA63-EBDF611A1A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19" name="Text Box 6943">
          <a:extLst>
            <a:ext uri="{FF2B5EF4-FFF2-40B4-BE49-F238E27FC236}">
              <a16:creationId xmlns:a16="http://schemas.microsoft.com/office/drawing/2014/main" id="{B92F72B9-9348-47AD-820F-C8A17C2CA6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0" name="Text Box 6943">
          <a:extLst>
            <a:ext uri="{FF2B5EF4-FFF2-40B4-BE49-F238E27FC236}">
              <a16:creationId xmlns:a16="http://schemas.microsoft.com/office/drawing/2014/main" id="{09B532CE-4B20-4A01-87A8-2DA0189F3B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1" name="Text Box 6943">
          <a:extLst>
            <a:ext uri="{FF2B5EF4-FFF2-40B4-BE49-F238E27FC236}">
              <a16:creationId xmlns:a16="http://schemas.microsoft.com/office/drawing/2014/main" id="{E3A98C8D-DA23-4F8F-9341-D4A820436C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2" name="Text Box 6943">
          <a:extLst>
            <a:ext uri="{FF2B5EF4-FFF2-40B4-BE49-F238E27FC236}">
              <a16:creationId xmlns:a16="http://schemas.microsoft.com/office/drawing/2014/main" id="{43AFEE5F-34DD-43AA-8DA9-3D1E1699C0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3" name="Text Box 6943">
          <a:extLst>
            <a:ext uri="{FF2B5EF4-FFF2-40B4-BE49-F238E27FC236}">
              <a16:creationId xmlns:a16="http://schemas.microsoft.com/office/drawing/2014/main" id="{4DFC5B96-BE6F-4086-8E1E-347A1CE99D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4" name="Text Box 6943">
          <a:extLst>
            <a:ext uri="{FF2B5EF4-FFF2-40B4-BE49-F238E27FC236}">
              <a16:creationId xmlns:a16="http://schemas.microsoft.com/office/drawing/2014/main" id="{D7331998-E452-40FE-9125-D398647AE7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5" name="Text Box 6943">
          <a:extLst>
            <a:ext uri="{FF2B5EF4-FFF2-40B4-BE49-F238E27FC236}">
              <a16:creationId xmlns:a16="http://schemas.microsoft.com/office/drawing/2014/main" id="{4A5E11D2-A6BE-4391-BB07-9826BA01F0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6" name="Text Box 6943">
          <a:extLst>
            <a:ext uri="{FF2B5EF4-FFF2-40B4-BE49-F238E27FC236}">
              <a16:creationId xmlns:a16="http://schemas.microsoft.com/office/drawing/2014/main" id="{B4BEF09B-5B8B-4038-A3CF-165739233B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7" name="Text Box 6943">
          <a:extLst>
            <a:ext uri="{FF2B5EF4-FFF2-40B4-BE49-F238E27FC236}">
              <a16:creationId xmlns:a16="http://schemas.microsoft.com/office/drawing/2014/main" id="{EC82A3B6-E6A0-4EF6-A31D-3772E8F833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8" name="Text Box 6943">
          <a:extLst>
            <a:ext uri="{FF2B5EF4-FFF2-40B4-BE49-F238E27FC236}">
              <a16:creationId xmlns:a16="http://schemas.microsoft.com/office/drawing/2014/main" id="{BB7F8209-9EF8-4EA0-A77E-D80B4C75F1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29" name="Text Box 6943">
          <a:extLst>
            <a:ext uri="{FF2B5EF4-FFF2-40B4-BE49-F238E27FC236}">
              <a16:creationId xmlns:a16="http://schemas.microsoft.com/office/drawing/2014/main" id="{39544F15-242E-4885-BC27-BEC539EF28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0" name="Text Box 6943">
          <a:extLst>
            <a:ext uri="{FF2B5EF4-FFF2-40B4-BE49-F238E27FC236}">
              <a16:creationId xmlns:a16="http://schemas.microsoft.com/office/drawing/2014/main" id="{19D6B82A-93FC-4069-860E-F18389E21E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1" name="Text Box 6943">
          <a:extLst>
            <a:ext uri="{FF2B5EF4-FFF2-40B4-BE49-F238E27FC236}">
              <a16:creationId xmlns:a16="http://schemas.microsoft.com/office/drawing/2014/main" id="{CC2E5BE8-38F3-4B2B-AE02-80EC6F6B0D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2" name="Text Box 6943">
          <a:extLst>
            <a:ext uri="{FF2B5EF4-FFF2-40B4-BE49-F238E27FC236}">
              <a16:creationId xmlns:a16="http://schemas.microsoft.com/office/drawing/2014/main" id="{1617C84D-0867-4C05-ACBC-F53F48D3A8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3" name="Text Box 6943">
          <a:extLst>
            <a:ext uri="{FF2B5EF4-FFF2-40B4-BE49-F238E27FC236}">
              <a16:creationId xmlns:a16="http://schemas.microsoft.com/office/drawing/2014/main" id="{3A72126B-5CD1-4686-BE5B-A0D97F47E2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4" name="Text Box 6943">
          <a:extLst>
            <a:ext uri="{FF2B5EF4-FFF2-40B4-BE49-F238E27FC236}">
              <a16:creationId xmlns:a16="http://schemas.microsoft.com/office/drawing/2014/main" id="{10709996-1E3A-4C1A-906E-E84C96B9E3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5" name="Text Box 6943">
          <a:extLst>
            <a:ext uri="{FF2B5EF4-FFF2-40B4-BE49-F238E27FC236}">
              <a16:creationId xmlns:a16="http://schemas.microsoft.com/office/drawing/2014/main" id="{C7A68908-9FCA-4E68-87F8-D15B6A85C2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6" name="Text Box 6943">
          <a:extLst>
            <a:ext uri="{FF2B5EF4-FFF2-40B4-BE49-F238E27FC236}">
              <a16:creationId xmlns:a16="http://schemas.microsoft.com/office/drawing/2014/main" id="{28B60108-BB16-4B9C-9456-94914B88A9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7" name="Text Box 6943">
          <a:extLst>
            <a:ext uri="{FF2B5EF4-FFF2-40B4-BE49-F238E27FC236}">
              <a16:creationId xmlns:a16="http://schemas.microsoft.com/office/drawing/2014/main" id="{0768FEC7-0819-4ADB-BCC5-1F8703CE37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8" name="Text Box 6943">
          <a:extLst>
            <a:ext uri="{FF2B5EF4-FFF2-40B4-BE49-F238E27FC236}">
              <a16:creationId xmlns:a16="http://schemas.microsoft.com/office/drawing/2014/main" id="{250A7269-D847-473D-83F1-6D1A3D3BC6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39" name="Text Box 6943">
          <a:extLst>
            <a:ext uri="{FF2B5EF4-FFF2-40B4-BE49-F238E27FC236}">
              <a16:creationId xmlns:a16="http://schemas.microsoft.com/office/drawing/2014/main" id="{566AF1F9-A6CC-4AC8-B59A-9C6378E8E8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0" name="Text Box 6943">
          <a:extLst>
            <a:ext uri="{FF2B5EF4-FFF2-40B4-BE49-F238E27FC236}">
              <a16:creationId xmlns:a16="http://schemas.microsoft.com/office/drawing/2014/main" id="{28B1E460-1F56-42BE-BD9E-68E8D1461A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1" name="Text Box 6943">
          <a:extLst>
            <a:ext uri="{FF2B5EF4-FFF2-40B4-BE49-F238E27FC236}">
              <a16:creationId xmlns:a16="http://schemas.microsoft.com/office/drawing/2014/main" id="{5CEEF9CE-2A2C-4F3F-B915-D414333FC0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2" name="Text Box 6943">
          <a:extLst>
            <a:ext uri="{FF2B5EF4-FFF2-40B4-BE49-F238E27FC236}">
              <a16:creationId xmlns:a16="http://schemas.microsoft.com/office/drawing/2014/main" id="{B254AB57-1155-48C1-9E26-E1525EEB93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3" name="Text Box 6943">
          <a:extLst>
            <a:ext uri="{FF2B5EF4-FFF2-40B4-BE49-F238E27FC236}">
              <a16:creationId xmlns:a16="http://schemas.microsoft.com/office/drawing/2014/main" id="{99860412-89D7-427E-8893-6C2700F251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4" name="Text Box 6943">
          <a:extLst>
            <a:ext uri="{FF2B5EF4-FFF2-40B4-BE49-F238E27FC236}">
              <a16:creationId xmlns:a16="http://schemas.microsoft.com/office/drawing/2014/main" id="{F4E16BF5-0553-427E-B2FD-8EAD739801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5" name="Text Box 6943">
          <a:extLst>
            <a:ext uri="{FF2B5EF4-FFF2-40B4-BE49-F238E27FC236}">
              <a16:creationId xmlns:a16="http://schemas.microsoft.com/office/drawing/2014/main" id="{BC91E77A-63D9-459E-B8CD-6D52DE1CED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6" name="Text Box 6943">
          <a:extLst>
            <a:ext uri="{FF2B5EF4-FFF2-40B4-BE49-F238E27FC236}">
              <a16:creationId xmlns:a16="http://schemas.microsoft.com/office/drawing/2014/main" id="{3C34A073-965C-455C-92D6-29C3FAAE88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7" name="Text Box 6943">
          <a:extLst>
            <a:ext uri="{FF2B5EF4-FFF2-40B4-BE49-F238E27FC236}">
              <a16:creationId xmlns:a16="http://schemas.microsoft.com/office/drawing/2014/main" id="{A71D2A3A-34EF-46A1-BCF1-C9C49AA041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8" name="Text Box 6943">
          <a:extLst>
            <a:ext uri="{FF2B5EF4-FFF2-40B4-BE49-F238E27FC236}">
              <a16:creationId xmlns:a16="http://schemas.microsoft.com/office/drawing/2014/main" id="{8BC145F4-7201-4D13-A519-DFB2377AB0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49" name="Text Box 6943">
          <a:extLst>
            <a:ext uri="{FF2B5EF4-FFF2-40B4-BE49-F238E27FC236}">
              <a16:creationId xmlns:a16="http://schemas.microsoft.com/office/drawing/2014/main" id="{62C1FB77-BBC4-4A76-BBB1-040604229B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0" name="Text Box 6943">
          <a:extLst>
            <a:ext uri="{FF2B5EF4-FFF2-40B4-BE49-F238E27FC236}">
              <a16:creationId xmlns:a16="http://schemas.microsoft.com/office/drawing/2014/main" id="{CA6723C9-60DF-498F-A95B-A587ED5F89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1" name="Text Box 6943">
          <a:extLst>
            <a:ext uri="{FF2B5EF4-FFF2-40B4-BE49-F238E27FC236}">
              <a16:creationId xmlns:a16="http://schemas.microsoft.com/office/drawing/2014/main" id="{C20F5854-D343-4722-A733-31E8CF04EF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2" name="Text Box 6943">
          <a:extLst>
            <a:ext uri="{FF2B5EF4-FFF2-40B4-BE49-F238E27FC236}">
              <a16:creationId xmlns:a16="http://schemas.microsoft.com/office/drawing/2014/main" id="{5899DBF1-F236-4BED-ADAB-66E67676FD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3" name="Text Box 6943">
          <a:extLst>
            <a:ext uri="{FF2B5EF4-FFF2-40B4-BE49-F238E27FC236}">
              <a16:creationId xmlns:a16="http://schemas.microsoft.com/office/drawing/2014/main" id="{DFBCFDAF-A0CD-4B01-BA83-AEAF0B8DDC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4" name="Text Box 6943">
          <a:extLst>
            <a:ext uri="{FF2B5EF4-FFF2-40B4-BE49-F238E27FC236}">
              <a16:creationId xmlns:a16="http://schemas.microsoft.com/office/drawing/2014/main" id="{DB0EDBEA-CACE-4505-9586-59DF529353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5" name="Text Box 6943">
          <a:extLst>
            <a:ext uri="{FF2B5EF4-FFF2-40B4-BE49-F238E27FC236}">
              <a16:creationId xmlns:a16="http://schemas.microsoft.com/office/drawing/2014/main" id="{41D2AC94-A179-49B1-829A-5F9796A2FB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6" name="Text Box 6943">
          <a:extLst>
            <a:ext uri="{FF2B5EF4-FFF2-40B4-BE49-F238E27FC236}">
              <a16:creationId xmlns:a16="http://schemas.microsoft.com/office/drawing/2014/main" id="{BFEB53E0-14F9-4D68-AB8D-855256D952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7" name="Text Box 6943">
          <a:extLst>
            <a:ext uri="{FF2B5EF4-FFF2-40B4-BE49-F238E27FC236}">
              <a16:creationId xmlns:a16="http://schemas.microsoft.com/office/drawing/2014/main" id="{3953E8FC-0ACB-4F25-B3F2-AD38A569C1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8" name="Text Box 6943">
          <a:extLst>
            <a:ext uri="{FF2B5EF4-FFF2-40B4-BE49-F238E27FC236}">
              <a16:creationId xmlns:a16="http://schemas.microsoft.com/office/drawing/2014/main" id="{28408707-FACD-46A3-81D4-6779A9CD22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59" name="Text Box 6943">
          <a:extLst>
            <a:ext uri="{FF2B5EF4-FFF2-40B4-BE49-F238E27FC236}">
              <a16:creationId xmlns:a16="http://schemas.microsoft.com/office/drawing/2014/main" id="{6F135258-5D80-43CD-A685-362240736E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0" name="Text Box 6943">
          <a:extLst>
            <a:ext uri="{FF2B5EF4-FFF2-40B4-BE49-F238E27FC236}">
              <a16:creationId xmlns:a16="http://schemas.microsoft.com/office/drawing/2014/main" id="{C57F3484-D8BF-49CF-896B-F30BE8992E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1" name="Text Box 6943">
          <a:extLst>
            <a:ext uri="{FF2B5EF4-FFF2-40B4-BE49-F238E27FC236}">
              <a16:creationId xmlns:a16="http://schemas.microsoft.com/office/drawing/2014/main" id="{A7619B7E-CC49-48D5-8AED-44762860AA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2" name="Text Box 6943">
          <a:extLst>
            <a:ext uri="{FF2B5EF4-FFF2-40B4-BE49-F238E27FC236}">
              <a16:creationId xmlns:a16="http://schemas.microsoft.com/office/drawing/2014/main" id="{71A3421A-D22F-43C2-9A54-B458DB958F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3" name="Text Box 6943">
          <a:extLst>
            <a:ext uri="{FF2B5EF4-FFF2-40B4-BE49-F238E27FC236}">
              <a16:creationId xmlns:a16="http://schemas.microsoft.com/office/drawing/2014/main" id="{8B0954CD-BF12-4A77-A0EA-0F99D255E5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4" name="Text Box 6943">
          <a:extLst>
            <a:ext uri="{FF2B5EF4-FFF2-40B4-BE49-F238E27FC236}">
              <a16:creationId xmlns:a16="http://schemas.microsoft.com/office/drawing/2014/main" id="{37792A04-0610-4581-8DB2-71AA247B7E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5" name="Text Box 6943">
          <a:extLst>
            <a:ext uri="{FF2B5EF4-FFF2-40B4-BE49-F238E27FC236}">
              <a16:creationId xmlns:a16="http://schemas.microsoft.com/office/drawing/2014/main" id="{DADFF40A-72A1-48B4-8E2B-7C575E1DD4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6" name="Text Box 6943">
          <a:extLst>
            <a:ext uri="{FF2B5EF4-FFF2-40B4-BE49-F238E27FC236}">
              <a16:creationId xmlns:a16="http://schemas.microsoft.com/office/drawing/2014/main" id="{4AD3ECAF-1BC6-4B0A-8833-0FD6F75AF8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7" name="Text Box 6943">
          <a:extLst>
            <a:ext uri="{FF2B5EF4-FFF2-40B4-BE49-F238E27FC236}">
              <a16:creationId xmlns:a16="http://schemas.microsoft.com/office/drawing/2014/main" id="{B313412B-0A9F-4985-9CCF-2F9ED8125E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8" name="Text Box 6943">
          <a:extLst>
            <a:ext uri="{FF2B5EF4-FFF2-40B4-BE49-F238E27FC236}">
              <a16:creationId xmlns:a16="http://schemas.microsoft.com/office/drawing/2014/main" id="{BFEB6DCD-1F8C-4742-B4AE-9CD8AB25CC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69" name="Text Box 6943">
          <a:extLst>
            <a:ext uri="{FF2B5EF4-FFF2-40B4-BE49-F238E27FC236}">
              <a16:creationId xmlns:a16="http://schemas.microsoft.com/office/drawing/2014/main" id="{E0FC7039-3248-41EC-9783-9C48F48987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0" name="Text Box 6943">
          <a:extLst>
            <a:ext uri="{FF2B5EF4-FFF2-40B4-BE49-F238E27FC236}">
              <a16:creationId xmlns:a16="http://schemas.microsoft.com/office/drawing/2014/main" id="{E57A3554-8327-4073-AB80-8747BD360E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1" name="Text Box 6943">
          <a:extLst>
            <a:ext uri="{FF2B5EF4-FFF2-40B4-BE49-F238E27FC236}">
              <a16:creationId xmlns:a16="http://schemas.microsoft.com/office/drawing/2014/main" id="{B9633242-2886-44F2-B675-E01E2431D6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2" name="Text Box 6943">
          <a:extLst>
            <a:ext uri="{FF2B5EF4-FFF2-40B4-BE49-F238E27FC236}">
              <a16:creationId xmlns:a16="http://schemas.microsoft.com/office/drawing/2014/main" id="{FB088664-D87D-4503-8ED4-003E8211A3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3" name="Text Box 6943">
          <a:extLst>
            <a:ext uri="{FF2B5EF4-FFF2-40B4-BE49-F238E27FC236}">
              <a16:creationId xmlns:a16="http://schemas.microsoft.com/office/drawing/2014/main" id="{D4F479E7-C9C6-4807-B56A-25AABB8818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4" name="Text Box 6943">
          <a:extLst>
            <a:ext uri="{FF2B5EF4-FFF2-40B4-BE49-F238E27FC236}">
              <a16:creationId xmlns:a16="http://schemas.microsoft.com/office/drawing/2014/main" id="{FAFE0CD7-A06A-40BC-8698-19A2B04252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5" name="Text Box 6943">
          <a:extLst>
            <a:ext uri="{FF2B5EF4-FFF2-40B4-BE49-F238E27FC236}">
              <a16:creationId xmlns:a16="http://schemas.microsoft.com/office/drawing/2014/main" id="{DAEF9CEF-7B7A-4C1F-8B78-A5652203DB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6" name="Text Box 6943">
          <a:extLst>
            <a:ext uri="{FF2B5EF4-FFF2-40B4-BE49-F238E27FC236}">
              <a16:creationId xmlns:a16="http://schemas.microsoft.com/office/drawing/2014/main" id="{8432B16B-A84C-4FB5-ADDB-544A57C306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7" name="Text Box 6943">
          <a:extLst>
            <a:ext uri="{FF2B5EF4-FFF2-40B4-BE49-F238E27FC236}">
              <a16:creationId xmlns:a16="http://schemas.microsoft.com/office/drawing/2014/main" id="{B58F3938-3121-411D-A0E7-67A411C318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8" name="Text Box 6943">
          <a:extLst>
            <a:ext uri="{FF2B5EF4-FFF2-40B4-BE49-F238E27FC236}">
              <a16:creationId xmlns:a16="http://schemas.microsoft.com/office/drawing/2014/main" id="{84FFB2AA-5851-42C0-8FE3-5076B9AF22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79" name="Text Box 6943">
          <a:extLst>
            <a:ext uri="{FF2B5EF4-FFF2-40B4-BE49-F238E27FC236}">
              <a16:creationId xmlns:a16="http://schemas.microsoft.com/office/drawing/2014/main" id="{BFB8BB69-7E34-4E78-9BE8-14065F0EBC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0" name="Text Box 6943">
          <a:extLst>
            <a:ext uri="{FF2B5EF4-FFF2-40B4-BE49-F238E27FC236}">
              <a16:creationId xmlns:a16="http://schemas.microsoft.com/office/drawing/2014/main" id="{5C9EC261-AAAC-4DEB-B032-5FE855D46D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1" name="Text Box 6943">
          <a:extLst>
            <a:ext uri="{FF2B5EF4-FFF2-40B4-BE49-F238E27FC236}">
              <a16:creationId xmlns:a16="http://schemas.microsoft.com/office/drawing/2014/main" id="{D62AF4C7-3206-4C04-8B73-DAD53AB9B1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2" name="Text Box 6943">
          <a:extLst>
            <a:ext uri="{FF2B5EF4-FFF2-40B4-BE49-F238E27FC236}">
              <a16:creationId xmlns:a16="http://schemas.microsoft.com/office/drawing/2014/main" id="{83051237-2B85-4FE3-B845-AB41FE0A72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3" name="Text Box 6943">
          <a:extLst>
            <a:ext uri="{FF2B5EF4-FFF2-40B4-BE49-F238E27FC236}">
              <a16:creationId xmlns:a16="http://schemas.microsoft.com/office/drawing/2014/main" id="{91843E2D-9095-4534-8AFC-2B606C4AC2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4" name="Text Box 6943">
          <a:extLst>
            <a:ext uri="{FF2B5EF4-FFF2-40B4-BE49-F238E27FC236}">
              <a16:creationId xmlns:a16="http://schemas.microsoft.com/office/drawing/2014/main" id="{F05F9DE9-C663-47E4-88E4-2FB2D2F273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5" name="Text Box 6943">
          <a:extLst>
            <a:ext uri="{FF2B5EF4-FFF2-40B4-BE49-F238E27FC236}">
              <a16:creationId xmlns:a16="http://schemas.microsoft.com/office/drawing/2014/main" id="{C7984765-8C72-4352-82DF-749BFFE393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6" name="Text Box 6943">
          <a:extLst>
            <a:ext uri="{FF2B5EF4-FFF2-40B4-BE49-F238E27FC236}">
              <a16:creationId xmlns:a16="http://schemas.microsoft.com/office/drawing/2014/main" id="{5775499F-1E5E-46DE-AC16-735E23D6B8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7" name="Text Box 6943">
          <a:extLst>
            <a:ext uri="{FF2B5EF4-FFF2-40B4-BE49-F238E27FC236}">
              <a16:creationId xmlns:a16="http://schemas.microsoft.com/office/drawing/2014/main" id="{A995BA32-5DF7-4BE7-9540-DAB7FB9AA2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8" name="Text Box 6943">
          <a:extLst>
            <a:ext uri="{FF2B5EF4-FFF2-40B4-BE49-F238E27FC236}">
              <a16:creationId xmlns:a16="http://schemas.microsoft.com/office/drawing/2014/main" id="{E298AB2E-B75D-487D-A139-FB93A96295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89" name="Text Box 6943">
          <a:extLst>
            <a:ext uri="{FF2B5EF4-FFF2-40B4-BE49-F238E27FC236}">
              <a16:creationId xmlns:a16="http://schemas.microsoft.com/office/drawing/2014/main" id="{35460890-1F98-4D1C-890C-F070289A15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0" name="Text Box 6943">
          <a:extLst>
            <a:ext uri="{FF2B5EF4-FFF2-40B4-BE49-F238E27FC236}">
              <a16:creationId xmlns:a16="http://schemas.microsoft.com/office/drawing/2014/main" id="{B1561A04-D726-4186-B718-26FB81EAEB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1" name="Text Box 6943">
          <a:extLst>
            <a:ext uri="{FF2B5EF4-FFF2-40B4-BE49-F238E27FC236}">
              <a16:creationId xmlns:a16="http://schemas.microsoft.com/office/drawing/2014/main" id="{A37BB574-DA39-43C5-BE01-E7A2DE1C67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2" name="Text Box 6943">
          <a:extLst>
            <a:ext uri="{FF2B5EF4-FFF2-40B4-BE49-F238E27FC236}">
              <a16:creationId xmlns:a16="http://schemas.microsoft.com/office/drawing/2014/main" id="{766ACCB5-E220-4B3C-8198-97974C5AAD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3" name="Text Box 6943">
          <a:extLst>
            <a:ext uri="{FF2B5EF4-FFF2-40B4-BE49-F238E27FC236}">
              <a16:creationId xmlns:a16="http://schemas.microsoft.com/office/drawing/2014/main" id="{1FF4ADC0-1B40-4703-9646-BFA3AF9A76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4" name="Text Box 6943">
          <a:extLst>
            <a:ext uri="{FF2B5EF4-FFF2-40B4-BE49-F238E27FC236}">
              <a16:creationId xmlns:a16="http://schemas.microsoft.com/office/drawing/2014/main" id="{13A7D16B-4C05-4DCE-B282-784C4A1357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5" name="Text Box 6943">
          <a:extLst>
            <a:ext uri="{FF2B5EF4-FFF2-40B4-BE49-F238E27FC236}">
              <a16:creationId xmlns:a16="http://schemas.microsoft.com/office/drawing/2014/main" id="{21697292-0C44-4B70-A9EA-209DE689E4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6" name="Text Box 6943">
          <a:extLst>
            <a:ext uri="{FF2B5EF4-FFF2-40B4-BE49-F238E27FC236}">
              <a16:creationId xmlns:a16="http://schemas.microsoft.com/office/drawing/2014/main" id="{5CC1C92D-D482-4F46-8065-F7D0D67F12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7" name="Text Box 6943">
          <a:extLst>
            <a:ext uri="{FF2B5EF4-FFF2-40B4-BE49-F238E27FC236}">
              <a16:creationId xmlns:a16="http://schemas.microsoft.com/office/drawing/2014/main" id="{864786C1-61F0-4E4E-86FF-965C7A8BBD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8" name="Text Box 6943">
          <a:extLst>
            <a:ext uri="{FF2B5EF4-FFF2-40B4-BE49-F238E27FC236}">
              <a16:creationId xmlns:a16="http://schemas.microsoft.com/office/drawing/2014/main" id="{20D5800F-B9FD-4502-A80A-6B3C1A2919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2999" name="Text Box 6943">
          <a:extLst>
            <a:ext uri="{FF2B5EF4-FFF2-40B4-BE49-F238E27FC236}">
              <a16:creationId xmlns:a16="http://schemas.microsoft.com/office/drawing/2014/main" id="{FF7718DC-7679-4B34-9FB3-042F51E856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0" name="Text Box 6943">
          <a:extLst>
            <a:ext uri="{FF2B5EF4-FFF2-40B4-BE49-F238E27FC236}">
              <a16:creationId xmlns:a16="http://schemas.microsoft.com/office/drawing/2014/main" id="{4E247308-D662-4548-B35B-F1D60F0682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1" name="Text Box 6943">
          <a:extLst>
            <a:ext uri="{FF2B5EF4-FFF2-40B4-BE49-F238E27FC236}">
              <a16:creationId xmlns:a16="http://schemas.microsoft.com/office/drawing/2014/main" id="{AFC88C7E-02F3-4C9A-85E8-CA065DA7D5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2" name="Text Box 6943">
          <a:extLst>
            <a:ext uri="{FF2B5EF4-FFF2-40B4-BE49-F238E27FC236}">
              <a16:creationId xmlns:a16="http://schemas.microsoft.com/office/drawing/2014/main" id="{97F60EDD-CFCE-4249-8CF4-ED1148F788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3" name="Text Box 6943">
          <a:extLst>
            <a:ext uri="{FF2B5EF4-FFF2-40B4-BE49-F238E27FC236}">
              <a16:creationId xmlns:a16="http://schemas.microsoft.com/office/drawing/2014/main" id="{1AABA6A8-1452-4A8F-9893-96691357DB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4" name="Text Box 6943">
          <a:extLst>
            <a:ext uri="{FF2B5EF4-FFF2-40B4-BE49-F238E27FC236}">
              <a16:creationId xmlns:a16="http://schemas.microsoft.com/office/drawing/2014/main" id="{9F5E8090-61EF-4DC6-9200-84B1FACEF0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5" name="Text Box 6943">
          <a:extLst>
            <a:ext uri="{FF2B5EF4-FFF2-40B4-BE49-F238E27FC236}">
              <a16:creationId xmlns:a16="http://schemas.microsoft.com/office/drawing/2014/main" id="{D602D196-73B4-4CE4-A936-19FE04817F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6" name="Text Box 6943">
          <a:extLst>
            <a:ext uri="{FF2B5EF4-FFF2-40B4-BE49-F238E27FC236}">
              <a16:creationId xmlns:a16="http://schemas.microsoft.com/office/drawing/2014/main" id="{DBFB3AB0-2B8B-449B-B2FD-A31B7B690B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7" name="Text Box 6943">
          <a:extLst>
            <a:ext uri="{FF2B5EF4-FFF2-40B4-BE49-F238E27FC236}">
              <a16:creationId xmlns:a16="http://schemas.microsoft.com/office/drawing/2014/main" id="{F941AFFA-AB83-4B13-8B04-B25C20A5D4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8" name="Text Box 6943">
          <a:extLst>
            <a:ext uri="{FF2B5EF4-FFF2-40B4-BE49-F238E27FC236}">
              <a16:creationId xmlns:a16="http://schemas.microsoft.com/office/drawing/2014/main" id="{5BD87D57-03F0-4B03-809C-5500610238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09" name="Text Box 6943">
          <a:extLst>
            <a:ext uri="{FF2B5EF4-FFF2-40B4-BE49-F238E27FC236}">
              <a16:creationId xmlns:a16="http://schemas.microsoft.com/office/drawing/2014/main" id="{D506E9B1-4BFD-4CFE-95C1-86DFB443A9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0" name="Text Box 6943">
          <a:extLst>
            <a:ext uri="{FF2B5EF4-FFF2-40B4-BE49-F238E27FC236}">
              <a16:creationId xmlns:a16="http://schemas.microsoft.com/office/drawing/2014/main" id="{2A38299A-8A12-415A-BC47-92A297F0FB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1" name="Text Box 6943">
          <a:extLst>
            <a:ext uri="{FF2B5EF4-FFF2-40B4-BE49-F238E27FC236}">
              <a16:creationId xmlns:a16="http://schemas.microsoft.com/office/drawing/2014/main" id="{834B0E9E-D011-4330-991B-2872EFD6DD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2" name="Text Box 6943">
          <a:extLst>
            <a:ext uri="{FF2B5EF4-FFF2-40B4-BE49-F238E27FC236}">
              <a16:creationId xmlns:a16="http://schemas.microsoft.com/office/drawing/2014/main" id="{714C732E-1F93-4779-BC2B-61C7BC8468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3" name="Text Box 6943">
          <a:extLst>
            <a:ext uri="{FF2B5EF4-FFF2-40B4-BE49-F238E27FC236}">
              <a16:creationId xmlns:a16="http://schemas.microsoft.com/office/drawing/2014/main" id="{097E9FE3-FC32-4FDB-AE1C-2536BE409B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4" name="Text Box 6943">
          <a:extLst>
            <a:ext uri="{FF2B5EF4-FFF2-40B4-BE49-F238E27FC236}">
              <a16:creationId xmlns:a16="http://schemas.microsoft.com/office/drawing/2014/main" id="{9CD83B3C-4E7C-4C42-8EEE-FEA593B437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5" name="Text Box 6943">
          <a:extLst>
            <a:ext uri="{FF2B5EF4-FFF2-40B4-BE49-F238E27FC236}">
              <a16:creationId xmlns:a16="http://schemas.microsoft.com/office/drawing/2014/main" id="{D8B3721E-A19D-4E67-AE1F-9D964EF4FE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6" name="Text Box 6943">
          <a:extLst>
            <a:ext uri="{FF2B5EF4-FFF2-40B4-BE49-F238E27FC236}">
              <a16:creationId xmlns:a16="http://schemas.microsoft.com/office/drawing/2014/main" id="{E231D53F-B365-4EA4-A1B6-A4ED503808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7" name="Text Box 6943">
          <a:extLst>
            <a:ext uri="{FF2B5EF4-FFF2-40B4-BE49-F238E27FC236}">
              <a16:creationId xmlns:a16="http://schemas.microsoft.com/office/drawing/2014/main" id="{62A77C88-E6DC-4970-B2C1-021E450CA2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8" name="Text Box 6943">
          <a:extLst>
            <a:ext uri="{FF2B5EF4-FFF2-40B4-BE49-F238E27FC236}">
              <a16:creationId xmlns:a16="http://schemas.microsoft.com/office/drawing/2014/main" id="{3D99AF29-818B-440D-B4EC-7F786554C8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19" name="Text Box 6943">
          <a:extLst>
            <a:ext uri="{FF2B5EF4-FFF2-40B4-BE49-F238E27FC236}">
              <a16:creationId xmlns:a16="http://schemas.microsoft.com/office/drawing/2014/main" id="{0776561C-1B61-495C-8B14-B490290E4D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0" name="Text Box 6943">
          <a:extLst>
            <a:ext uri="{FF2B5EF4-FFF2-40B4-BE49-F238E27FC236}">
              <a16:creationId xmlns:a16="http://schemas.microsoft.com/office/drawing/2014/main" id="{6137D71E-A8CA-4110-8D8B-B4217D6951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1" name="Text Box 6943">
          <a:extLst>
            <a:ext uri="{FF2B5EF4-FFF2-40B4-BE49-F238E27FC236}">
              <a16:creationId xmlns:a16="http://schemas.microsoft.com/office/drawing/2014/main" id="{A652F9DD-6F87-4B87-9DD0-0E36FCB9C7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2" name="Text Box 6943">
          <a:extLst>
            <a:ext uri="{FF2B5EF4-FFF2-40B4-BE49-F238E27FC236}">
              <a16:creationId xmlns:a16="http://schemas.microsoft.com/office/drawing/2014/main" id="{2F62BC1F-0C39-4256-93F6-3E1E9A008E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3" name="Text Box 6943">
          <a:extLst>
            <a:ext uri="{FF2B5EF4-FFF2-40B4-BE49-F238E27FC236}">
              <a16:creationId xmlns:a16="http://schemas.microsoft.com/office/drawing/2014/main" id="{B8791488-0544-450F-96A5-84C9DEED04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4" name="Text Box 6943">
          <a:extLst>
            <a:ext uri="{FF2B5EF4-FFF2-40B4-BE49-F238E27FC236}">
              <a16:creationId xmlns:a16="http://schemas.microsoft.com/office/drawing/2014/main" id="{FE482915-C2FB-417C-8C25-32E6E4FCCC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5" name="Text Box 6943">
          <a:extLst>
            <a:ext uri="{FF2B5EF4-FFF2-40B4-BE49-F238E27FC236}">
              <a16:creationId xmlns:a16="http://schemas.microsoft.com/office/drawing/2014/main" id="{29B0CF10-C3F3-4BD6-97F3-EC51D55CF5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6" name="Text Box 6943">
          <a:extLst>
            <a:ext uri="{FF2B5EF4-FFF2-40B4-BE49-F238E27FC236}">
              <a16:creationId xmlns:a16="http://schemas.microsoft.com/office/drawing/2014/main" id="{E9D900D5-AAE9-4E6D-8567-7B862C9D82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7" name="Text Box 6943">
          <a:extLst>
            <a:ext uri="{FF2B5EF4-FFF2-40B4-BE49-F238E27FC236}">
              <a16:creationId xmlns:a16="http://schemas.microsoft.com/office/drawing/2014/main" id="{0CEAB087-98AC-4F8F-A13A-4CEBC2F38E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8" name="Text Box 6943">
          <a:extLst>
            <a:ext uri="{FF2B5EF4-FFF2-40B4-BE49-F238E27FC236}">
              <a16:creationId xmlns:a16="http://schemas.microsoft.com/office/drawing/2014/main" id="{88C7C944-0A9C-4DC1-86E4-31D255F413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29" name="Text Box 6943">
          <a:extLst>
            <a:ext uri="{FF2B5EF4-FFF2-40B4-BE49-F238E27FC236}">
              <a16:creationId xmlns:a16="http://schemas.microsoft.com/office/drawing/2014/main" id="{AD70BB97-7A31-4574-B23F-B34604F1CE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0" name="Text Box 6943">
          <a:extLst>
            <a:ext uri="{FF2B5EF4-FFF2-40B4-BE49-F238E27FC236}">
              <a16:creationId xmlns:a16="http://schemas.microsoft.com/office/drawing/2014/main" id="{F1072C8C-6C04-477F-A202-1AB7EEE685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1" name="Text Box 6943">
          <a:extLst>
            <a:ext uri="{FF2B5EF4-FFF2-40B4-BE49-F238E27FC236}">
              <a16:creationId xmlns:a16="http://schemas.microsoft.com/office/drawing/2014/main" id="{22B8F268-DD9F-418C-88C7-C8217DF4B3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2" name="Text Box 6943">
          <a:extLst>
            <a:ext uri="{FF2B5EF4-FFF2-40B4-BE49-F238E27FC236}">
              <a16:creationId xmlns:a16="http://schemas.microsoft.com/office/drawing/2014/main" id="{C4653D42-D951-4840-846C-E7192B246F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3" name="Text Box 6943">
          <a:extLst>
            <a:ext uri="{FF2B5EF4-FFF2-40B4-BE49-F238E27FC236}">
              <a16:creationId xmlns:a16="http://schemas.microsoft.com/office/drawing/2014/main" id="{926A67C6-C332-4372-BA09-C904A86DDB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4" name="Text Box 6943">
          <a:extLst>
            <a:ext uri="{FF2B5EF4-FFF2-40B4-BE49-F238E27FC236}">
              <a16:creationId xmlns:a16="http://schemas.microsoft.com/office/drawing/2014/main" id="{F608BC28-6E66-4889-8161-89621E488A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5" name="Text Box 6943">
          <a:extLst>
            <a:ext uri="{FF2B5EF4-FFF2-40B4-BE49-F238E27FC236}">
              <a16:creationId xmlns:a16="http://schemas.microsoft.com/office/drawing/2014/main" id="{E9B5D7A4-EE58-4DC4-B203-3D82E99EE8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6" name="Text Box 6943">
          <a:extLst>
            <a:ext uri="{FF2B5EF4-FFF2-40B4-BE49-F238E27FC236}">
              <a16:creationId xmlns:a16="http://schemas.microsoft.com/office/drawing/2014/main" id="{E59F8457-0C1D-4B5B-88A7-CF04532657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7" name="Text Box 6943">
          <a:extLst>
            <a:ext uri="{FF2B5EF4-FFF2-40B4-BE49-F238E27FC236}">
              <a16:creationId xmlns:a16="http://schemas.microsoft.com/office/drawing/2014/main" id="{44471F7C-1E88-42F1-8489-80DBB167F4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8" name="Text Box 6943">
          <a:extLst>
            <a:ext uri="{FF2B5EF4-FFF2-40B4-BE49-F238E27FC236}">
              <a16:creationId xmlns:a16="http://schemas.microsoft.com/office/drawing/2014/main" id="{AB5A2EE6-82F3-4BFF-B34A-D3BF3748EE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39" name="Text Box 6943">
          <a:extLst>
            <a:ext uri="{FF2B5EF4-FFF2-40B4-BE49-F238E27FC236}">
              <a16:creationId xmlns:a16="http://schemas.microsoft.com/office/drawing/2014/main" id="{9F5BC9CD-4A26-405A-AFCA-A8146BF208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0" name="Text Box 6943">
          <a:extLst>
            <a:ext uri="{FF2B5EF4-FFF2-40B4-BE49-F238E27FC236}">
              <a16:creationId xmlns:a16="http://schemas.microsoft.com/office/drawing/2014/main" id="{7A207A0F-B345-4B1F-BE57-858A3627E5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1" name="Text Box 6943">
          <a:extLst>
            <a:ext uri="{FF2B5EF4-FFF2-40B4-BE49-F238E27FC236}">
              <a16:creationId xmlns:a16="http://schemas.microsoft.com/office/drawing/2014/main" id="{1FF62502-1218-4637-B33E-3CF8D033D4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2" name="Text Box 6943">
          <a:extLst>
            <a:ext uri="{FF2B5EF4-FFF2-40B4-BE49-F238E27FC236}">
              <a16:creationId xmlns:a16="http://schemas.microsoft.com/office/drawing/2014/main" id="{B083F6B9-22A3-48C7-8C48-2BAFF56908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3" name="Text Box 6943">
          <a:extLst>
            <a:ext uri="{FF2B5EF4-FFF2-40B4-BE49-F238E27FC236}">
              <a16:creationId xmlns:a16="http://schemas.microsoft.com/office/drawing/2014/main" id="{1A64BC01-3AC5-4E3A-9AA2-C96FB54FAA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4" name="Text Box 6943">
          <a:extLst>
            <a:ext uri="{FF2B5EF4-FFF2-40B4-BE49-F238E27FC236}">
              <a16:creationId xmlns:a16="http://schemas.microsoft.com/office/drawing/2014/main" id="{FE0A05A2-EB9D-483E-91B2-0B3060B392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5" name="Text Box 6943">
          <a:extLst>
            <a:ext uri="{FF2B5EF4-FFF2-40B4-BE49-F238E27FC236}">
              <a16:creationId xmlns:a16="http://schemas.microsoft.com/office/drawing/2014/main" id="{06F2A126-0203-40FB-A957-F74D2256F3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6" name="Text Box 6943">
          <a:extLst>
            <a:ext uri="{FF2B5EF4-FFF2-40B4-BE49-F238E27FC236}">
              <a16:creationId xmlns:a16="http://schemas.microsoft.com/office/drawing/2014/main" id="{01DA3CCB-576B-4410-989A-EE88110AB2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7" name="Text Box 6943">
          <a:extLst>
            <a:ext uri="{FF2B5EF4-FFF2-40B4-BE49-F238E27FC236}">
              <a16:creationId xmlns:a16="http://schemas.microsoft.com/office/drawing/2014/main" id="{E9171386-5AE8-42DF-B39E-054C47F1BB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8" name="Text Box 6943">
          <a:extLst>
            <a:ext uri="{FF2B5EF4-FFF2-40B4-BE49-F238E27FC236}">
              <a16:creationId xmlns:a16="http://schemas.microsoft.com/office/drawing/2014/main" id="{7A572682-5A72-49E1-B4C8-866499B4FB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49" name="Text Box 6943">
          <a:extLst>
            <a:ext uri="{FF2B5EF4-FFF2-40B4-BE49-F238E27FC236}">
              <a16:creationId xmlns:a16="http://schemas.microsoft.com/office/drawing/2014/main" id="{EB470C07-119C-4DBC-A7E4-7BD6DD46F3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0" name="Text Box 6943">
          <a:extLst>
            <a:ext uri="{FF2B5EF4-FFF2-40B4-BE49-F238E27FC236}">
              <a16:creationId xmlns:a16="http://schemas.microsoft.com/office/drawing/2014/main" id="{07AB1A0A-A372-47A4-A94B-9255488239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1" name="Text Box 6943">
          <a:extLst>
            <a:ext uri="{FF2B5EF4-FFF2-40B4-BE49-F238E27FC236}">
              <a16:creationId xmlns:a16="http://schemas.microsoft.com/office/drawing/2014/main" id="{7119B244-E132-4896-BD56-8D16546BC8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2" name="Text Box 6943">
          <a:extLst>
            <a:ext uri="{FF2B5EF4-FFF2-40B4-BE49-F238E27FC236}">
              <a16:creationId xmlns:a16="http://schemas.microsoft.com/office/drawing/2014/main" id="{5F14B741-5813-4E8B-B7A3-9A3543860A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3" name="Text Box 6943">
          <a:extLst>
            <a:ext uri="{FF2B5EF4-FFF2-40B4-BE49-F238E27FC236}">
              <a16:creationId xmlns:a16="http://schemas.microsoft.com/office/drawing/2014/main" id="{8596A3E5-6A45-4E16-9867-DCAE3C9048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4" name="Text Box 6943">
          <a:extLst>
            <a:ext uri="{FF2B5EF4-FFF2-40B4-BE49-F238E27FC236}">
              <a16:creationId xmlns:a16="http://schemas.microsoft.com/office/drawing/2014/main" id="{86C4E23E-0031-4201-95B6-E9D7A18118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5" name="Text Box 6943">
          <a:extLst>
            <a:ext uri="{FF2B5EF4-FFF2-40B4-BE49-F238E27FC236}">
              <a16:creationId xmlns:a16="http://schemas.microsoft.com/office/drawing/2014/main" id="{E494FE26-1347-4ED6-9C7C-E79473DD09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6" name="Text Box 6943">
          <a:extLst>
            <a:ext uri="{FF2B5EF4-FFF2-40B4-BE49-F238E27FC236}">
              <a16:creationId xmlns:a16="http://schemas.microsoft.com/office/drawing/2014/main" id="{C5AFC15F-0806-4E1D-A653-4D8679AB71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7" name="Text Box 6943">
          <a:extLst>
            <a:ext uri="{FF2B5EF4-FFF2-40B4-BE49-F238E27FC236}">
              <a16:creationId xmlns:a16="http://schemas.microsoft.com/office/drawing/2014/main" id="{C48DFDAC-AD84-424A-8D95-841833B180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8" name="Text Box 6943">
          <a:extLst>
            <a:ext uri="{FF2B5EF4-FFF2-40B4-BE49-F238E27FC236}">
              <a16:creationId xmlns:a16="http://schemas.microsoft.com/office/drawing/2014/main" id="{0D2FCC47-C0B1-4505-A894-8CD0D648C5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59" name="Text Box 6943">
          <a:extLst>
            <a:ext uri="{FF2B5EF4-FFF2-40B4-BE49-F238E27FC236}">
              <a16:creationId xmlns:a16="http://schemas.microsoft.com/office/drawing/2014/main" id="{91AFE1CA-E244-4778-9811-FEC749363D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0" name="Text Box 6943">
          <a:extLst>
            <a:ext uri="{FF2B5EF4-FFF2-40B4-BE49-F238E27FC236}">
              <a16:creationId xmlns:a16="http://schemas.microsoft.com/office/drawing/2014/main" id="{6AEAC3F0-2A73-4227-8E8D-F705A0A04F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1" name="Text Box 6943">
          <a:extLst>
            <a:ext uri="{FF2B5EF4-FFF2-40B4-BE49-F238E27FC236}">
              <a16:creationId xmlns:a16="http://schemas.microsoft.com/office/drawing/2014/main" id="{0FEBFB8C-C0A8-4522-A85E-946B72E5F4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2" name="Text Box 6943">
          <a:extLst>
            <a:ext uri="{FF2B5EF4-FFF2-40B4-BE49-F238E27FC236}">
              <a16:creationId xmlns:a16="http://schemas.microsoft.com/office/drawing/2014/main" id="{7B91C32F-8D5C-4593-A24A-4ACD716AE8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3" name="Text Box 6943">
          <a:extLst>
            <a:ext uri="{FF2B5EF4-FFF2-40B4-BE49-F238E27FC236}">
              <a16:creationId xmlns:a16="http://schemas.microsoft.com/office/drawing/2014/main" id="{B0C7610F-35DE-42B0-B9A9-BC968F9B50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4" name="Text Box 6943">
          <a:extLst>
            <a:ext uri="{FF2B5EF4-FFF2-40B4-BE49-F238E27FC236}">
              <a16:creationId xmlns:a16="http://schemas.microsoft.com/office/drawing/2014/main" id="{1065D8E6-D27D-4ABC-A436-E2E4449FF1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5" name="Text Box 6943">
          <a:extLst>
            <a:ext uri="{FF2B5EF4-FFF2-40B4-BE49-F238E27FC236}">
              <a16:creationId xmlns:a16="http://schemas.microsoft.com/office/drawing/2014/main" id="{868ADD52-4271-4EE6-9954-7C3FE1AB24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6" name="Text Box 6943">
          <a:extLst>
            <a:ext uri="{FF2B5EF4-FFF2-40B4-BE49-F238E27FC236}">
              <a16:creationId xmlns:a16="http://schemas.microsoft.com/office/drawing/2014/main" id="{263A90CE-B933-4CE3-82FA-EF066FEA0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7" name="Text Box 6943">
          <a:extLst>
            <a:ext uri="{FF2B5EF4-FFF2-40B4-BE49-F238E27FC236}">
              <a16:creationId xmlns:a16="http://schemas.microsoft.com/office/drawing/2014/main" id="{122C7426-D122-41A9-B797-989BAD9A2F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8" name="Text Box 6943">
          <a:extLst>
            <a:ext uri="{FF2B5EF4-FFF2-40B4-BE49-F238E27FC236}">
              <a16:creationId xmlns:a16="http://schemas.microsoft.com/office/drawing/2014/main" id="{79ACE634-0C42-49B3-8F4D-31E183D6AA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69" name="Text Box 6943">
          <a:extLst>
            <a:ext uri="{FF2B5EF4-FFF2-40B4-BE49-F238E27FC236}">
              <a16:creationId xmlns:a16="http://schemas.microsoft.com/office/drawing/2014/main" id="{27D7712C-FF0B-4AAD-B8DB-B7FB033B8F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0" name="Text Box 6943">
          <a:extLst>
            <a:ext uri="{FF2B5EF4-FFF2-40B4-BE49-F238E27FC236}">
              <a16:creationId xmlns:a16="http://schemas.microsoft.com/office/drawing/2014/main" id="{35EF3DC1-4335-4439-8F15-E155F9C09E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1" name="Text Box 6943">
          <a:extLst>
            <a:ext uri="{FF2B5EF4-FFF2-40B4-BE49-F238E27FC236}">
              <a16:creationId xmlns:a16="http://schemas.microsoft.com/office/drawing/2014/main" id="{5D9D74FD-1542-46C4-A1DC-27FF4200EE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2" name="Text Box 6943">
          <a:extLst>
            <a:ext uri="{FF2B5EF4-FFF2-40B4-BE49-F238E27FC236}">
              <a16:creationId xmlns:a16="http://schemas.microsoft.com/office/drawing/2014/main" id="{7F750C06-74D6-4EBC-95D2-0BDB1BEEB3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3" name="Text Box 6943">
          <a:extLst>
            <a:ext uri="{FF2B5EF4-FFF2-40B4-BE49-F238E27FC236}">
              <a16:creationId xmlns:a16="http://schemas.microsoft.com/office/drawing/2014/main" id="{7441EB89-0214-4686-90FD-E93BBDDD62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4" name="Text Box 6943">
          <a:extLst>
            <a:ext uri="{FF2B5EF4-FFF2-40B4-BE49-F238E27FC236}">
              <a16:creationId xmlns:a16="http://schemas.microsoft.com/office/drawing/2014/main" id="{ECFB1CE0-4900-4840-B22D-566D41A013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5" name="Text Box 6943">
          <a:extLst>
            <a:ext uri="{FF2B5EF4-FFF2-40B4-BE49-F238E27FC236}">
              <a16:creationId xmlns:a16="http://schemas.microsoft.com/office/drawing/2014/main" id="{69E18CD3-EC73-4ECE-9900-52B57EF28B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6" name="Text Box 6943">
          <a:extLst>
            <a:ext uri="{FF2B5EF4-FFF2-40B4-BE49-F238E27FC236}">
              <a16:creationId xmlns:a16="http://schemas.microsoft.com/office/drawing/2014/main" id="{5BFDFAB3-D3E7-4542-94B2-8AE4977581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7" name="Text Box 6943">
          <a:extLst>
            <a:ext uri="{FF2B5EF4-FFF2-40B4-BE49-F238E27FC236}">
              <a16:creationId xmlns:a16="http://schemas.microsoft.com/office/drawing/2014/main" id="{9CF529E2-83F3-4CA9-BC0C-84653659B5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8" name="Text Box 6943">
          <a:extLst>
            <a:ext uri="{FF2B5EF4-FFF2-40B4-BE49-F238E27FC236}">
              <a16:creationId xmlns:a16="http://schemas.microsoft.com/office/drawing/2014/main" id="{F7F57AB7-D283-413B-BDF6-4C72FDB19D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79" name="Text Box 6943">
          <a:extLst>
            <a:ext uri="{FF2B5EF4-FFF2-40B4-BE49-F238E27FC236}">
              <a16:creationId xmlns:a16="http://schemas.microsoft.com/office/drawing/2014/main" id="{3B357A7E-06DC-4EB4-9097-49B4913CED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0" name="Text Box 6943">
          <a:extLst>
            <a:ext uri="{FF2B5EF4-FFF2-40B4-BE49-F238E27FC236}">
              <a16:creationId xmlns:a16="http://schemas.microsoft.com/office/drawing/2014/main" id="{9F6526D1-E4AC-4DC9-893F-DC88F28B8A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1" name="Text Box 6943">
          <a:extLst>
            <a:ext uri="{FF2B5EF4-FFF2-40B4-BE49-F238E27FC236}">
              <a16:creationId xmlns:a16="http://schemas.microsoft.com/office/drawing/2014/main" id="{41E18598-6EB4-4E75-B5EE-84F6AF00A5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2" name="Text Box 6943">
          <a:extLst>
            <a:ext uri="{FF2B5EF4-FFF2-40B4-BE49-F238E27FC236}">
              <a16:creationId xmlns:a16="http://schemas.microsoft.com/office/drawing/2014/main" id="{0226772D-5DE9-4E5D-AA19-F23230AD7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3" name="Text Box 6943">
          <a:extLst>
            <a:ext uri="{FF2B5EF4-FFF2-40B4-BE49-F238E27FC236}">
              <a16:creationId xmlns:a16="http://schemas.microsoft.com/office/drawing/2014/main" id="{C75F9F46-48E6-41AC-8918-2797BBBE73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4" name="Text Box 6943">
          <a:extLst>
            <a:ext uri="{FF2B5EF4-FFF2-40B4-BE49-F238E27FC236}">
              <a16:creationId xmlns:a16="http://schemas.microsoft.com/office/drawing/2014/main" id="{128D73AF-A088-4AEF-988B-2D226C0A2E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5" name="Text Box 6943">
          <a:extLst>
            <a:ext uri="{FF2B5EF4-FFF2-40B4-BE49-F238E27FC236}">
              <a16:creationId xmlns:a16="http://schemas.microsoft.com/office/drawing/2014/main" id="{948370F8-0828-474C-B361-79F630B671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6" name="Text Box 6943">
          <a:extLst>
            <a:ext uri="{FF2B5EF4-FFF2-40B4-BE49-F238E27FC236}">
              <a16:creationId xmlns:a16="http://schemas.microsoft.com/office/drawing/2014/main" id="{9ECF9A2A-161B-43AC-B3BD-E1E6B418BE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7" name="Text Box 6943">
          <a:extLst>
            <a:ext uri="{FF2B5EF4-FFF2-40B4-BE49-F238E27FC236}">
              <a16:creationId xmlns:a16="http://schemas.microsoft.com/office/drawing/2014/main" id="{20886D65-E81D-45E5-B005-DFD1F210FE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8" name="Text Box 6943">
          <a:extLst>
            <a:ext uri="{FF2B5EF4-FFF2-40B4-BE49-F238E27FC236}">
              <a16:creationId xmlns:a16="http://schemas.microsoft.com/office/drawing/2014/main" id="{724AA30C-4B7D-4FBF-9DD5-C0A60289F2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89" name="Text Box 6943">
          <a:extLst>
            <a:ext uri="{FF2B5EF4-FFF2-40B4-BE49-F238E27FC236}">
              <a16:creationId xmlns:a16="http://schemas.microsoft.com/office/drawing/2014/main" id="{CE1D0BA0-2940-4B1F-94CA-D12E23ADF0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0" name="Text Box 6943">
          <a:extLst>
            <a:ext uri="{FF2B5EF4-FFF2-40B4-BE49-F238E27FC236}">
              <a16:creationId xmlns:a16="http://schemas.microsoft.com/office/drawing/2014/main" id="{515E63A7-2441-42F5-97CD-C467BE918A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1" name="Text Box 6943">
          <a:extLst>
            <a:ext uri="{FF2B5EF4-FFF2-40B4-BE49-F238E27FC236}">
              <a16:creationId xmlns:a16="http://schemas.microsoft.com/office/drawing/2014/main" id="{8BF4EC39-991C-46E6-A3A0-5D33552CB0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2" name="Text Box 6943">
          <a:extLst>
            <a:ext uri="{FF2B5EF4-FFF2-40B4-BE49-F238E27FC236}">
              <a16:creationId xmlns:a16="http://schemas.microsoft.com/office/drawing/2014/main" id="{E1F2D4E2-3A49-4BE4-9D2F-4C3115C7E0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3" name="Text Box 6943">
          <a:extLst>
            <a:ext uri="{FF2B5EF4-FFF2-40B4-BE49-F238E27FC236}">
              <a16:creationId xmlns:a16="http://schemas.microsoft.com/office/drawing/2014/main" id="{77F89BDD-97C9-4357-9C31-7878DD92CB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4" name="Text Box 6943">
          <a:extLst>
            <a:ext uri="{FF2B5EF4-FFF2-40B4-BE49-F238E27FC236}">
              <a16:creationId xmlns:a16="http://schemas.microsoft.com/office/drawing/2014/main" id="{7832E9C3-267F-4809-9794-71E73425ED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5" name="Text Box 6943">
          <a:extLst>
            <a:ext uri="{FF2B5EF4-FFF2-40B4-BE49-F238E27FC236}">
              <a16:creationId xmlns:a16="http://schemas.microsoft.com/office/drawing/2014/main" id="{4D9592C4-B7EC-4ADA-9AB8-39029C8A5E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6" name="Text Box 6943">
          <a:extLst>
            <a:ext uri="{FF2B5EF4-FFF2-40B4-BE49-F238E27FC236}">
              <a16:creationId xmlns:a16="http://schemas.microsoft.com/office/drawing/2014/main" id="{35D21854-C703-46B9-878A-5229EB0CA1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7" name="Text Box 6943">
          <a:extLst>
            <a:ext uri="{FF2B5EF4-FFF2-40B4-BE49-F238E27FC236}">
              <a16:creationId xmlns:a16="http://schemas.microsoft.com/office/drawing/2014/main" id="{FF4CF535-B9E0-4673-90AB-5FAF676DAD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8" name="Text Box 6943">
          <a:extLst>
            <a:ext uri="{FF2B5EF4-FFF2-40B4-BE49-F238E27FC236}">
              <a16:creationId xmlns:a16="http://schemas.microsoft.com/office/drawing/2014/main" id="{3370B1A7-847E-42AF-827F-A2BCE32FC0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099" name="Text Box 6943">
          <a:extLst>
            <a:ext uri="{FF2B5EF4-FFF2-40B4-BE49-F238E27FC236}">
              <a16:creationId xmlns:a16="http://schemas.microsoft.com/office/drawing/2014/main" id="{F5C10C71-31B2-4599-9264-2DA59F2B85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0" name="Text Box 6943">
          <a:extLst>
            <a:ext uri="{FF2B5EF4-FFF2-40B4-BE49-F238E27FC236}">
              <a16:creationId xmlns:a16="http://schemas.microsoft.com/office/drawing/2014/main" id="{F2EE061A-EA4C-4E86-8843-45AAC6F5F9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1" name="Text Box 6943">
          <a:extLst>
            <a:ext uri="{FF2B5EF4-FFF2-40B4-BE49-F238E27FC236}">
              <a16:creationId xmlns:a16="http://schemas.microsoft.com/office/drawing/2014/main" id="{E6DBCD3B-A1DA-449E-ACD3-9A4E29F930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2" name="Text Box 6943">
          <a:extLst>
            <a:ext uri="{FF2B5EF4-FFF2-40B4-BE49-F238E27FC236}">
              <a16:creationId xmlns:a16="http://schemas.microsoft.com/office/drawing/2014/main" id="{80F76C35-485E-409A-9735-F435CBF9DB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3" name="Text Box 6943">
          <a:extLst>
            <a:ext uri="{FF2B5EF4-FFF2-40B4-BE49-F238E27FC236}">
              <a16:creationId xmlns:a16="http://schemas.microsoft.com/office/drawing/2014/main" id="{AFE0B80F-4658-430D-AEB9-7379BB01E1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4" name="Text Box 6943">
          <a:extLst>
            <a:ext uri="{FF2B5EF4-FFF2-40B4-BE49-F238E27FC236}">
              <a16:creationId xmlns:a16="http://schemas.microsoft.com/office/drawing/2014/main" id="{76231BA8-8440-4DC1-A1C7-9B07CC96C3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5" name="Text Box 6943">
          <a:extLst>
            <a:ext uri="{FF2B5EF4-FFF2-40B4-BE49-F238E27FC236}">
              <a16:creationId xmlns:a16="http://schemas.microsoft.com/office/drawing/2014/main" id="{CDA4E8A6-E837-470F-A4B3-B67C4DD2E0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6" name="Text Box 6943">
          <a:extLst>
            <a:ext uri="{FF2B5EF4-FFF2-40B4-BE49-F238E27FC236}">
              <a16:creationId xmlns:a16="http://schemas.microsoft.com/office/drawing/2014/main" id="{96E5F8CC-D783-47FB-9A36-4D77908B18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7" name="Text Box 6943">
          <a:extLst>
            <a:ext uri="{FF2B5EF4-FFF2-40B4-BE49-F238E27FC236}">
              <a16:creationId xmlns:a16="http://schemas.microsoft.com/office/drawing/2014/main" id="{2052913E-DBD3-4697-865D-5680C60D17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8" name="Text Box 6943">
          <a:extLst>
            <a:ext uri="{FF2B5EF4-FFF2-40B4-BE49-F238E27FC236}">
              <a16:creationId xmlns:a16="http://schemas.microsoft.com/office/drawing/2014/main" id="{EBFBEF2B-9088-436F-AF60-60E6B7247C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09" name="Text Box 6943">
          <a:extLst>
            <a:ext uri="{FF2B5EF4-FFF2-40B4-BE49-F238E27FC236}">
              <a16:creationId xmlns:a16="http://schemas.microsoft.com/office/drawing/2014/main" id="{481A50E4-E89C-47EF-B070-41E9A00181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0" name="Text Box 6943">
          <a:extLst>
            <a:ext uri="{FF2B5EF4-FFF2-40B4-BE49-F238E27FC236}">
              <a16:creationId xmlns:a16="http://schemas.microsoft.com/office/drawing/2014/main" id="{63C8DB6D-D99D-4167-BD83-3ED873C52E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1" name="Text Box 6943">
          <a:extLst>
            <a:ext uri="{FF2B5EF4-FFF2-40B4-BE49-F238E27FC236}">
              <a16:creationId xmlns:a16="http://schemas.microsoft.com/office/drawing/2014/main" id="{E71E5C65-66DB-4154-8970-0EBFC14F64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2" name="Text Box 6943">
          <a:extLst>
            <a:ext uri="{FF2B5EF4-FFF2-40B4-BE49-F238E27FC236}">
              <a16:creationId xmlns:a16="http://schemas.microsoft.com/office/drawing/2014/main" id="{2701C93B-9D30-46C6-A316-4B41DF20CC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3" name="Text Box 6943">
          <a:extLst>
            <a:ext uri="{FF2B5EF4-FFF2-40B4-BE49-F238E27FC236}">
              <a16:creationId xmlns:a16="http://schemas.microsoft.com/office/drawing/2014/main" id="{54DBB8B2-56C4-40EE-8737-0C8B5E7469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4" name="Text Box 6943">
          <a:extLst>
            <a:ext uri="{FF2B5EF4-FFF2-40B4-BE49-F238E27FC236}">
              <a16:creationId xmlns:a16="http://schemas.microsoft.com/office/drawing/2014/main" id="{88152BF2-A6E5-4696-B174-DFBA1BB841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5" name="Text Box 6943">
          <a:extLst>
            <a:ext uri="{FF2B5EF4-FFF2-40B4-BE49-F238E27FC236}">
              <a16:creationId xmlns:a16="http://schemas.microsoft.com/office/drawing/2014/main" id="{F0D7F53E-5A55-43CB-8F8E-57D4EF6297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6" name="Text Box 6943">
          <a:extLst>
            <a:ext uri="{FF2B5EF4-FFF2-40B4-BE49-F238E27FC236}">
              <a16:creationId xmlns:a16="http://schemas.microsoft.com/office/drawing/2014/main" id="{1E358694-3AA0-4DD5-BC5F-9E51E9CA23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7" name="Text Box 6943">
          <a:extLst>
            <a:ext uri="{FF2B5EF4-FFF2-40B4-BE49-F238E27FC236}">
              <a16:creationId xmlns:a16="http://schemas.microsoft.com/office/drawing/2014/main" id="{FC5D5EB5-FD1C-4DA6-A431-0F89443E7A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8" name="Text Box 6943">
          <a:extLst>
            <a:ext uri="{FF2B5EF4-FFF2-40B4-BE49-F238E27FC236}">
              <a16:creationId xmlns:a16="http://schemas.microsoft.com/office/drawing/2014/main" id="{E84BA296-73DF-447A-84A2-9F687CD0C5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19" name="Text Box 6943">
          <a:extLst>
            <a:ext uri="{FF2B5EF4-FFF2-40B4-BE49-F238E27FC236}">
              <a16:creationId xmlns:a16="http://schemas.microsoft.com/office/drawing/2014/main" id="{6F7BC42D-3D4D-492A-9EE4-89D75DF1B3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0" name="Text Box 6943">
          <a:extLst>
            <a:ext uri="{FF2B5EF4-FFF2-40B4-BE49-F238E27FC236}">
              <a16:creationId xmlns:a16="http://schemas.microsoft.com/office/drawing/2014/main" id="{892A649D-DF45-4490-9B10-D384C3C20C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1" name="Text Box 6943">
          <a:extLst>
            <a:ext uri="{FF2B5EF4-FFF2-40B4-BE49-F238E27FC236}">
              <a16:creationId xmlns:a16="http://schemas.microsoft.com/office/drawing/2014/main" id="{5FF1C499-6686-4349-B480-3828E75CA8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2" name="Text Box 6943">
          <a:extLst>
            <a:ext uri="{FF2B5EF4-FFF2-40B4-BE49-F238E27FC236}">
              <a16:creationId xmlns:a16="http://schemas.microsoft.com/office/drawing/2014/main" id="{47E53F35-14DA-41D6-86E7-E24387C606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3" name="Text Box 6943">
          <a:extLst>
            <a:ext uri="{FF2B5EF4-FFF2-40B4-BE49-F238E27FC236}">
              <a16:creationId xmlns:a16="http://schemas.microsoft.com/office/drawing/2014/main" id="{2F9EA674-FB29-4F2C-B5D7-F6D46BF81F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4" name="Text Box 6943">
          <a:extLst>
            <a:ext uri="{FF2B5EF4-FFF2-40B4-BE49-F238E27FC236}">
              <a16:creationId xmlns:a16="http://schemas.microsoft.com/office/drawing/2014/main" id="{4F238942-3EF4-419D-A8F4-BAA354F035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5" name="Text Box 6943">
          <a:extLst>
            <a:ext uri="{FF2B5EF4-FFF2-40B4-BE49-F238E27FC236}">
              <a16:creationId xmlns:a16="http://schemas.microsoft.com/office/drawing/2014/main" id="{465586B2-B628-4282-9FD9-882B005B3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6" name="Text Box 6943">
          <a:extLst>
            <a:ext uri="{FF2B5EF4-FFF2-40B4-BE49-F238E27FC236}">
              <a16:creationId xmlns:a16="http://schemas.microsoft.com/office/drawing/2014/main" id="{3B7EC5EE-A935-428E-B297-6618662F61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7" name="Text Box 6943">
          <a:extLst>
            <a:ext uri="{FF2B5EF4-FFF2-40B4-BE49-F238E27FC236}">
              <a16:creationId xmlns:a16="http://schemas.microsoft.com/office/drawing/2014/main" id="{CC2A96D7-FFA2-468F-9D7E-BB716E05D4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8" name="Text Box 6943">
          <a:extLst>
            <a:ext uri="{FF2B5EF4-FFF2-40B4-BE49-F238E27FC236}">
              <a16:creationId xmlns:a16="http://schemas.microsoft.com/office/drawing/2014/main" id="{4B7B1610-C209-4DAF-B3B8-454C417E9C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29" name="Text Box 6943">
          <a:extLst>
            <a:ext uri="{FF2B5EF4-FFF2-40B4-BE49-F238E27FC236}">
              <a16:creationId xmlns:a16="http://schemas.microsoft.com/office/drawing/2014/main" id="{75E1403C-9418-44C1-889B-3A9378AAC5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0" name="Text Box 6943">
          <a:extLst>
            <a:ext uri="{FF2B5EF4-FFF2-40B4-BE49-F238E27FC236}">
              <a16:creationId xmlns:a16="http://schemas.microsoft.com/office/drawing/2014/main" id="{F1D587B1-0D9D-4279-9CE0-5F4F51F34A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1" name="Text Box 6943">
          <a:extLst>
            <a:ext uri="{FF2B5EF4-FFF2-40B4-BE49-F238E27FC236}">
              <a16:creationId xmlns:a16="http://schemas.microsoft.com/office/drawing/2014/main" id="{47182709-2425-4E39-9A3B-1341DB448D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2" name="Text Box 6943">
          <a:extLst>
            <a:ext uri="{FF2B5EF4-FFF2-40B4-BE49-F238E27FC236}">
              <a16:creationId xmlns:a16="http://schemas.microsoft.com/office/drawing/2014/main" id="{C54F0899-2278-4AEB-AB0F-3C74CF8887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3" name="Text Box 6943">
          <a:extLst>
            <a:ext uri="{FF2B5EF4-FFF2-40B4-BE49-F238E27FC236}">
              <a16:creationId xmlns:a16="http://schemas.microsoft.com/office/drawing/2014/main" id="{2A437CB0-7254-474B-A411-884E629A9F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4" name="Text Box 6943">
          <a:extLst>
            <a:ext uri="{FF2B5EF4-FFF2-40B4-BE49-F238E27FC236}">
              <a16:creationId xmlns:a16="http://schemas.microsoft.com/office/drawing/2014/main" id="{8F616C35-D209-404F-B60C-64C6E299C7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5" name="Text Box 6943">
          <a:extLst>
            <a:ext uri="{FF2B5EF4-FFF2-40B4-BE49-F238E27FC236}">
              <a16:creationId xmlns:a16="http://schemas.microsoft.com/office/drawing/2014/main" id="{50C6AE97-2860-4696-A808-99596D40FC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6" name="Text Box 6943">
          <a:extLst>
            <a:ext uri="{FF2B5EF4-FFF2-40B4-BE49-F238E27FC236}">
              <a16:creationId xmlns:a16="http://schemas.microsoft.com/office/drawing/2014/main" id="{F8505C13-76C6-438B-AF10-A468009616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7" name="Text Box 6943">
          <a:extLst>
            <a:ext uri="{FF2B5EF4-FFF2-40B4-BE49-F238E27FC236}">
              <a16:creationId xmlns:a16="http://schemas.microsoft.com/office/drawing/2014/main" id="{E6DB638F-3242-4D23-A212-91B73DD088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8" name="Text Box 6943">
          <a:extLst>
            <a:ext uri="{FF2B5EF4-FFF2-40B4-BE49-F238E27FC236}">
              <a16:creationId xmlns:a16="http://schemas.microsoft.com/office/drawing/2014/main" id="{A8E32487-E941-4431-8760-4038CF4E67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39" name="Text Box 6943">
          <a:extLst>
            <a:ext uri="{FF2B5EF4-FFF2-40B4-BE49-F238E27FC236}">
              <a16:creationId xmlns:a16="http://schemas.microsoft.com/office/drawing/2014/main" id="{342FC5D7-0B75-45C3-B9A3-57F949DCE8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0" name="Text Box 6943">
          <a:extLst>
            <a:ext uri="{FF2B5EF4-FFF2-40B4-BE49-F238E27FC236}">
              <a16:creationId xmlns:a16="http://schemas.microsoft.com/office/drawing/2014/main" id="{F0CF9057-8286-4B85-9A43-6A5CDC9699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1" name="Text Box 6943">
          <a:extLst>
            <a:ext uri="{FF2B5EF4-FFF2-40B4-BE49-F238E27FC236}">
              <a16:creationId xmlns:a16="http://schemas.microsoft.com/office/drawing/2014/main" id="{9736C215-B707-4864-8A5C-915B5F7800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2" name="Text Box 6943">
          <a:extLst>
            <a:ext uri="{FF2B5EF4-FFF2-40B4-BE49-F238E27FC236}">
              <a16:creationId xmlns:a16="http://schemas.microsoft.com/office/drawing/2014/main" id="{ACC8229B-4678-4873-B08B-2F9C765C47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3" name="Text Box 6943">
          <a:extLst>
            <a:ext uri="{FF2B5EF4-FFF2-40B4-BE49-F238E27FC236}">
              <a16:creationId xmlns:a16="http://schemas.microsoft.com/office/drawing/2014/main" id="{0C0DCF5F-51AC-4A0D-910C-6062C86459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4" name="Text Box 6943">
          <a:extLst>
            <a:ext uri="{FF2B5EF4-FFF2-40B4-BE49-F238E27FC236}">
              <a16:creationId xmlns:a16="http://schemas.microsoft.com/office/drawing/2014/main" id="{6BEAE4DF-240C-4E57-870C-405CB0B23C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5" name="Text Box 6943">
          <a:extLst>
            <a:ext uri="{FF2B5EF4-FFF2-40B4-BE49-F238E27FC236}">
              <a16:creationId xmlns:a16="http://schemas.microsoft.com/office/drawing/2014/main" id="{4E470CE9-029F-4946-8962-D9CDDC2663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6" name="Text Box 6943">
          <a:extLst>
            <a:ext uri="{FF2B5EF4-FFF2-40B4-BE49-F238E27FC236}">
              <a16:creationId xmlns:a16="http://schemas.microsoft.com/office/drawing/2014/main" id="{915D3A6D-E447-486A-B43D-C28E02CE5C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7" name="Text Box 6943">
          <a:extLst>
            <a:ext uri="{FF2B5EF4-FFF2-40B4-BE49-F238E27FC236}">
              <a16:creationId xmlns:a16="http://schemas.microsoft.com/office/drawing/2014/main" id="{4F4A696C-9FD5-496C-9720-44883A24A0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8" name="Text Box 6943">
          <a:extLst>
            <a:ext uri="{FF2B5EF4-FFF2-40B4-BE49-F238E27FC236}">
              <a16:creationId xmlns:a16="http://schemas.microsoft.com/office/drawing/2014/main" id="{6DE342B2-1062-4B8F-B736-A5535D4D07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49" name="Text Box 6943">
          <a:extLst>
            <a:ext uri="{FF2B5EF4-FFF2-40B4-BE49-F238E27FC236}">
              <a16:creationId xmlns:a16="http://schemas.microsoft.com/office/drawing/2014/main" id="{40ED1BF7-3597-452D-A5C5-B81AE1D731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0" name="Text Box 6943">
          <a:extLst>
            <a:ext uri="{FF2B5EF4-FFF2-40B4-BE49-F238E27FC236}">
              <a16:creationId xmlns:a16="http://schemas.microsoft.com/office/drawing/2014/main" id="{599259FF-EF83-4D30-B7A5-D83576567B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1" name="Text Box 6943">
          <a:extLst>
            <a:ext uri="{FF2B5EF4-FFF2-40B4-BE49-F238E27FC236}">
              <a16:creationId xmlns:a16="http://schemas.microsoft.com/office/drawing/2014/main" id="{65C8BDA3-31A6-4AB0-8219-5C436EB772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2" name="Text Box 6943">
          <a:extLst>
            <a:ext uri="{FF2B5EF4-FFF2-40B4-BE49-F238E27FC236}">
              <a16:creationId xmlns:a16="http://schemas.microsoft.com/office/drawing/2014/main" id="{4AC62CDE-BDA7-490B-8C63-F4682F6088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3" name="Text Box 6943">
          <a:extLst>
            <a:ext uri="{FF2B5EF4-FFF2-40B4-BE49-F238E27FC236}">
              <a16:creationId xmlns:a16="http://schemas.microsoft.com/office/drawing/2014/main" id="{33E18566-9254-43C2-9048-21C3F4E5AE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4" name="Text Box 6943">
          <a:extLst>
            <a:ext uri="{FF2B5EF4-FFF2-40B4-BE49-F238E27FC236}">
              <a16:creationId xmlns:a16="http://schemas.microsoft.com/office/drawing/2014/main" id="{E324B3A5-6A92-46C7-B69E-BFD56A9D30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5" name="Text Box 6943">
          <a:extLst>
            <a:ext uri="{FF2B5EF4-FFF2-40B4-BE49-F238E27FC236}">
              <a16:creationId xmlns:a16="http://schemas.microsoft.com/office/drawing/2014/main" id="{523D7BBE-DF86-4A7B-95A3-AD0508B727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6" name="Text Box 6943">
          <a:extLst>
            <a:ext uri="{FF2B5EF4-FFF2-40B4-BE49-F238E27FC236}">
              <a16:creationId xmlns:a16="http://schemas.microsoft.com/office/drawing/2014/main" id="{BC1B3D5A-0B6E-4BFB-ADA9-93781F0557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7" name="Text Box 6943">
          <a:extLst>
            <a:ext uri="{FF2B5EF4-FFF2-40B4-BE49-F238E27FC236}">
              <a16:creationId xmlns:a16="http://schemas.microsoft.com/office/drawing/2014/main" id="{321B6F07-AE26-4C5D-BC63-A6FE5B0168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8" name="Text Box 6943">
          <a:extLst>
            <a:ext uri="{FF2B5EF4-FFF2-40B4-BE49-F238E27FC236}">
              <a16:creationId xmlns:a16="http://schemas.microsoft.com/office/drawing/2014/main" id="{2A5C12CF-74BD-416F-9AF5-C6277774CA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59" name="Text Box 6943">
          <a:extLst>
            <a:ext uri="{FF2B5EF4-FFF2-40B4-BE49-F238E27FC236}">
              <a16:creationId xmlns:a16="http://schemas.microsoft.com/office/drawing/2014/main" id="{3AB9B83C-3643-494B-ACBA-22E105B032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0" name="Text Box 6943">
          <a:extLst>
            <a:ext uri="{FF2B5EF4-FFF2-40B4-BE49-F238E27FC236}">
              <a16:creationId xmlns:a16="http://schemas.microsoft.com/office/drawing/2014/main" id="{C3093AD1-8528-4F22-872E-ABC27FA467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1" name="Text Box 6943">
          <a:extLst>
            <a:ext uri="{FF2B5EF4-FFF2-40B4-BE49-F238E27FC236}">
              <a16:creationId xmlns:a16="http://schemas.microsoft.com/office/drawing/2014/main" id="{B60D1BF9-6B0A-44F1-8ED0-1FB561CB36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2" name="Text Box 6943">
          <a:extLst>
            <a:ext uri="{FF2B5EF4-FFF2-40B4-BE49-F238E27FC236}">
              <a16:creationId xmlns:a16="http://schemas.microsoft.com/office/drawing/2014/main" id="{879E8D61-0DCB-4145-A2AE-469EB118C5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3" name="Text Box 6943">
          <a:extLst>
            <a:ext uri="{FF2B5EF4-FFF2-40B4-BE49-F238E27FC236}">
              <a16:creationId xmlns:a16="http://schemas.microsoft.com/office/drawing/2014/main" id="{77BF07F1-4992-4470-BDB9-DD9FB255D9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4" name="Text Box 6943">
          <a:extLst>
            <a:ext uri="{FF2B5EF4-FFF2-40B4-BE49-F238E27FC236}">
              <a16:creationId xmlns:a16="http://schemas.microsoft.com/office/drawing/2014/main" id="{7EC60AB2-7BA4-4BED-BD9A-0EE9410344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5" name="Text Box 6943">
          <a:extLst>
            <a:ext uri="{FF2B5EF4-FFF2-40B4-BE49-F238E27FC236}">
              <a16:creationId xmlns:a16="http://schemas.microsoft.com/office/drawing/2014/main" id="{0674A467-2B4D-40CD-AB61-AE9FFBCD79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6" name="Text Box 6943">
          <a:extLst>
            <a:ext uri="{FF2B5EF4-FFF2-40B4-BE49-F238E27FC236}">
              <a16:creationId xmlns:a16="http://schemas.microsoft.com/office/drawing/2014/main" id="{490B7456-417B-4ED1-B5F8-52312F44A7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7" name="Text Box 6943">
          <a:extLst>
            <a:ext uri="{FF2B5EF4-FFF2-40B4-BE49-F238E27FC236}">
              <a16:creationId xmlns:a16="http://schemas.microsoft.com/office/drawing/2014/main" id="{EA75D3E0-29FB-4162-95F5-ACCE878783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8" name="Text Box 6943">
          <a:extLst>
            <a:ext uri="{FF2B5EF4-FFF2-40B4-BE49-F238E27FC236}">
              <a16:creationId xmlns:a16="http://schemas.microsoft.com/office/drawing/2014/main" id="{B71FF165-B0BC-4C68-9C2E-5D97973A1E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69" name="Text Box 6943">
          <a:extLst>
            <a:ext uri="{FF2B5EF4-FFF2-40B4-BE49-F238E27FC236}">
              <a16:creationId xmlns:a16="http://schemas.microsoft.com/office/drawing/2014/main" id="{DA431ECB-AE06-4C73-83DB-0CCE532E53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0" name="Text Box 6943">
          <a:extLst>
            <a:ext uri="{FF2B5EF4-FFF2-40B4-BE49-F238E27FC236}">
              <a16:creationId xmlns:a16="http://schemas.microsoft.com/office/drawing/2014/main" id="{0485BCE5-1BAC-43B6-A25A-4412639B7E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1" name="Text Box 6943">
          <a:extLst>
            <a:ext uri="{FF2B5EF4-FFF2-40B4-BE49-F238E27FC236}">
              <a16:creationId xmlns:a16="http://schemas.microsoft.com/office/drawing/2014/main" id="{343A5F44-F857-423A-B732-8BC86729FA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2" name="Text Box 6943">
          <a:extLst>
            <a:ext uri="{FF2B5EF4-FFF2-40B4-BE49-F238E27FC236}">
              <a16:creationId xmlns:a16="http://schemas.microsoft.com/office/drawing/2014/main" id="{93CDF458-6095-45A6-B6B5-289D2E00E0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3" name="Text Box 6943">
          <a:extLst>
            <a:ext uri="{FF2B5EF4-FFF2-40B4-BE49-F238E27FC236}">
              <a16:creationId xmlns:a16="http://schemas.microsoft.com/office/drawing/2014/main" id="{615AB748-4370-47B0-97E0-491916B5D0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4" name="Text Box 6943">
          <a:extLst>
            <a:ext uri="{FF2B5EF4-FFF2-40B4-BE49-F238E27FC236}">
              <a16:creationId xmlns:a16="http://schemas.microsoft.com/office/drawing/2014/main" id="{9FFE4BE4-EFA5-4D34-809B-A4C33C6304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5" name="Text Box 6943">
          <a:extLst>
            <a:ext uri="{FF2B5EF4-FFF2-40B4-BE49-F238E27FC236}">
              <a16:creationId xmlns:a16="http://schemas.microsoft.com/office/drawing/2014/main" id="{B4041DB6-07E0-4983-BE48-3039EDA283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6" name="Text Box 6943">
          <a:extLst>
            <a:ext uri="{FF2B5EF4-FFF2-40B4-BE49-F238E27FC236}">
              <a16:creationId xmlns:a16="http://schemas.microsoft.com/office/drawing/2014/main" id="{62B6535D-4157-4C0A-9823-DEDC6C0FA3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7" name="Text Box 6943">
          <a:extLst>
            <a:ext uri="{FF2B5EF4-FFF2-40B4-BE49-F238E27FC236}">
              <a16:creationId xmlns:a16="http://schemas.microsoft.com/office/drawing/2014/main" id="{06A92F95-D188-4123-B06C-E2C208B423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8" name="Text Box 6943">
          <a:extLst>
            <a:ext uri="{FF2B5EF4-FFF2-40B4-BE49-F238E27FC236}">
              <a16:creationId xmlns:a16="http://schemas.microsoft.com/office/drawing/2014/main" id="{C3F500A7-F398-4BF3-B351-D8D3E906CF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79" name="Text Box 6943">
          <a:extLst>
            <a:ext uri="{FF2B5EF4-FFF2-40B4-BE49-F238E27FC236}">
              <a16:creationId xmlns:a16="http://schemas.microsoft.com/office/drawing/2014/main" id="{36B7E679-FD6C-403C-B683-573425AD9D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0" name="Text Box 6943">
          <a:extLst>
            <a:ext uri="{FF2B5EF4-FFF2-40B4-BE49-F238E27FC236}">
              <a16:creationId xmlns:a16="http://schemas.microsoft.com/office/drawing/2014/main" id="{6D42DE4C-5ED3-4CA1-B537-CAB4962D9E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1" name="Text Box 6943">
          <a:extLst>
            <a:ext uri="{FF2B5EF4-FFF2-40B4-BE49-F238E27FC236}">
              <a16:creationId xmlns:a16="http://schemas.microsoft.com/office/drawing/2014/main" id="{CE41A607-982F-485B-9A38-C253B5F9F8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2" name="Text Box 6943">
          <a:extLst>
            <a:ext uri="{FF2B5EF4-FFF2-40B4-BE49-F238E27FC236}">
              <a16:creationId xmlns:a16="http://schemas.microsoft.com/office/drawing/2014/main" id="{DFF77F58-8BF0-4834-BE30-A0DABD7B4B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3" name="Text Box 6943">
          <a:extLst>
            <a:ext uri="{FF2B5EF4-FFF2-40B4-BE49-F238E27FC236}">
              <a16:creationId xmlns:a16="http://schemas.microsoft.com/office/drawing/2014/main" id="{BD339754-919B-402D-B7B8-542D1F766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4" name="Text Box 6943">
          <a:extLst>
            <a:ext uri="{FF2B5EF4-FFF2-40B4-BE49-F238E27FC236}">
              <a16:creationId xmlns:a16="http://schemas.microsoft.com/office/drawing/2014/main" id="{9A42FCC7-97B0-419A-A099-8D3B3F14A3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5" name="Text Box 6943">
          <a:extLst>
            <a:ext uri="{FF2B5EF4-FFF2-40B4-BE49-F238E27FC236}">
              <a16:creationId xmlns:a16="http://schemas.microsoft.com/office/drawing/2014/main" id="{5582FADB-8854-4021-A133-14BC6DB2DF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6" name="Text Box 6943">
          <a:extLst>
            <a:ext uri="{FF2B5EF4-FFF2-40B4-BE49-F238E27FC236}">
              <a16:creationId xmlns:a16="http://schemas.microsoft.com/office/drawing/2014/main" id="{A0DC00BE-6C5C-4E73-972C-BA262712A1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7" name="Text Box 6943">
          <a:extLst>
            <a:ext uri="{FF2B5EF4-FFF2-40B4-BE49-F238E27FC236}">
              <a16:creationId xmlns:a16="http://schemas.microsoft.com/office/drawing/2014/main" id="{C822A894-AF2E-401D-BD19-9FED72A61A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8" name="Text Box 6943">
          <a:extLst>
            <a:ext uri="{FF2B5EF4-FFF2-40B4-BE49-F238E27FC236}">
              <a16:creationId xmlns:a16="http://schemas.microsoft.com/office/drawing/2014/main" id="{B33ECEA7-2953-4013-BEA9-B83F5DBECA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89" name="Text Box 6943">
          <a:extLst>
            <a:ext uri="{FF2B5EF4-FFF2-40B4-BE49-F238E27FC236}">
              <a16:creationId xmlns:a16="http://schemas.microsoft.com/office/drawing/2014/main" id="{15B552CE-BDEA-44A7-920B-2058E14202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0" name="Text Box 6943">
          <a:extLst>
            <a:ext uri="{FF2B5EF4-FFF2-40B4-BE49-F238E27FC236}">
              <a16:creationId xmlns:a16="http://schemas.microsoft.com/office/drawing/2014/main" id="{4B254793-C93D-43DF-B8AA-C879D46E46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1" name="Text Box 6943">
          <a:extLst>
            <a:ext uri="{FF2B5EF4-FFF2-40B4-BE49-F238E27FC236}">
              <a16:creationId xmlns:a16="http://schemas.microsoft.com/office/drawing/2014/main" id="{87BF4FAB-4C06-4FF0-84F8-2197EF4067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2" name="Text Box 6943">
          <a:extLst>
            <a:ext uri="{FF2B5EF4-FFF2-40B4-BE49-F238E27FC236}">
              <a16:creationId xmlns:a16="http://schemas.microsoft.com/office/drawing/2014/main" id="{BE622448-4314-49E8-BAD0-780811B018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3" name="Text Box 6943">
          <a:extLst>
            <a:ext uri="{FF2B5EF4-FFF2-40B4-BE49-F238E27FC236}">
              <a16:creationId xmlns:a16="http://schemas.microsoft.com/office/drawing/2014/main" id="{74101F9F-3F01-4D73-B07B-AF98D0C5E5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4" name="Text Box 6943">
          <a:extLst>
            <a:ext uri="{FF2B5EF4-FFF2-40B4-BE49-F238E27FC236}">
              <a16:creationId xmlns:a16="http://schemas.microsoft.com/office/drawing/2014/main" id="{930806F7-490F-4168-BC96-A5B911BEBF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5" name="Text Box 6943">
          <a:extLst>
            <a:ext uri="{FF2B5EF4-FFF2-40B4-BE49-F238E27FC236}">
              <a16:creationId xmlns:a16="http://schemas.microsoft.com/office/drawing/2014/main" id="{0AFBCF73-A762-46F4-8868-948551E3DC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6" name="Text Box 6943">
          <a:extLst>
            <a:ext uri="{FF2B5EF4-FFF2-40B4-BE49-F238E27FC236}">
              <a16:creationId xmlns:a16="http://schemas.microsoft.com/office/drawing/2014/main" id="{FAEE3EE7-734A-4511-80DA-49C2D162A1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7" name="Text Box 6943">
          <a:extLst>
            <a:ext uri="{FF2B5EF4-FFF2-40B4-BE49-F238E27FC236}">
              <a16:creationId xmlns:a16="http://schemas.microsoft.com/office/drawing/2014/main" id="{C81AEF3A-BD43-4195-AA01-415613E4A0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8" name="Text Box 6943">
          <a:extLst>
            <a:ext uri="{FF2B5EF4-FFF2-40B4-BE49-F238E27FC236}">
              <a16:creationId xmlns:a16="http://schemas.microsoft.com/office/drawing/2014/main" id="{DBC1321F-6A00-4407-A567-9D5ABD2425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199" name="Text Box 6943">
          <a:extLst>
            <a:ext uri="{FF2B5EF4-FFF2-40B4-BE49-F238E27FC236}">
              <a16:creationId xmlns:a16="http://schemas.microsoft.com/office/drawing/2014/main" id="{E8CFB378-654E-4957-9863-6283795001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0" name="Text Box 6943">
          <a:extLst>
            <a:ext uri="{FF2B5EF4-FFF2-40B4-BE49-F238E27FC236}">
              <a16:creationId xmlns:a16="http://schemas.microsoft.com/office/drawing/2014/main" id="{5BB506E0-9881-4BC5-BFA9-B5B983490B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1" name="Text Box 6943">
          <a:extLst>
            <a:ext uri="{FF2B5EF4-FFF2-40B4-BE49-F238E27FC236}">
              <a16:creationId xmlns:a16="http://schemas.microsoft.com/office/drawing/2014/main" id="{9017FBA5-6DD3-474A-84EE-DDD9DF9DFC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2" name="Text Box 6943">
          <a:extLst>
            <a:ext uri="{FF2B5EF4-FFF2-40B4-BE49-F238E27FC236}">
              <a16:creationId xmlns:a16="http://schemas.microsoft.com/office/drawing/2014/main" id="{E41CD3AA-847D-4F39-BE7A-E26B84D733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3" name="Text Box 6943">
          <a:extLst>
            <a:ext uri="{FF2B5EF4-FFF2-40B4-BE49-F238E27FC236}">
              <a16:creationId xmlns:a16="http://schemas.microsoft.com/office/drawing/2014/main" id="{99228E36-C7F2-45D1-A442-F219416B29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4" name="Text Box 6943">
          <a:extLst>
            <a:ext uri="{FF2B5EF4-FFF2-40B4-BE49-F238E27FC236}">
              <a16:creationId xmlns:a16="http://schemas.microsoft.com/office/drawing/2014/main" id="{E1077B7A-6829-4218-B71F-9223CE22B3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5" name="Text Box 6943">
          <a:extLst>
            <a:ext uri="{FF2B5EF4-FFF2-40B4-BE49-F238E27FC236}">
              <a16:creationId xmlns:a16="http://schemas.microsoft.com/office/drawing/2014/main" id="{AF760098-AA10-43DE-AC15-7445681E43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6" name="Text Box 6943">
          <a:extLst>
            <a:ext uri="{FF2B5EF4-FFF2-40B4-BE49-F238E27FC236}">
              <a16:creationId xmlns:a16="http://schemas.microsoft.com/office/drawing/2014/main" id="{6C256EC4-C31C-4798-9A0B-9AC515F8C2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7" name="Text Box 6943">
          <a:extLst>
            <a:ext uri="{FF2B5EF4-FFF2-40B4-BE49-F238E27FC236}">
              <a16:creationId xmlns:a16="http://schemas.microsoft.com/office/drawing/2014/main" id="{C14C7326-1DB8-4139-855D-3A0E6C922E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8" name="Text Box 6943">
          <a:extLst>
            <a:ext uri="{FF2B5EF4-FFF2-40B4-BE49-F238E27FC236}">
              <a16:creationId xmlns:a16="http://schemas.microsoft.com/office/drawing/2014/main" id="{9B757BB4-92D8-4FAC-B140-D3FDE38988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09" name="Text Box 6943">
          <a:extLst>
            <a:ext uri="{FF2B5EF4-FFF2-40B4-BE49-F238E27FC236}">
              <a16:creationId xmlns:a16="http://schemas.microsoft.com/office/drawing/2014/main" id="{FDDD83C7-B31B-4EEA-BA1B-68B3A31A30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0" name="Text Box 6943">
          <a:extLst>
            <a:ext uri="{FF2B5EF4-FFF2-40B4-BE49-F238E27FC236}">
              <a16:creationId xmlns:a16="http://schemas.microsoft.com/office/drawing/2014/main" id="{C685BF61-C50F-493E-B0A4-5746E7461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1" name="Text Box 6943">
          <a:extLst>
            <a:ext uri="{FF2B5EF4-FFF2-40B4-BE49-F238E27FC236}">
              <a16:creationId xmlns:a16="http://schemas.microsoft.com/office/drawing/2014/main" id="{F1679634-1797-48BE-9413-5787D7BE5A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2" name="Text Box 6943">
          <a:extLst>
            <a:ext uri="{FF2B5EF4-FFF2-40B4-BE49-F238E27FC236}">
              <a16:creationId xmlns:a16="http://schemas.microsoft.com/office/drawing/2014/main" id="{71627359-5B11-457B-8C4F-B270A3DDC3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3" name="Text Box 6943">
          <a:extLst>
            <a:ext uri="{FF2B5EF4-FFF2-40B4-BE49-F238E27FC236}">
              <a16:creationId xmlns:a16="http://schemas.microsoft.com/office/drawing/2014/main" id="{5DEAD4A4-5EC4-466E-A927-530EC44EE6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4" name="Text Box 6943">
          <a:extLst>
            <a:ext uri="{FF2B5EF4-FFF2-40B4-BE49-F238E27FC236}">
              <a16:creationId xmlns:a16="http://schemas.microsoft.com/office/drawing/2014/main" id="{8FCFF6DC-1607-40A7-A24B-3CD31C8671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5" name="Text Box 6943">
          <a:extLst>
            <a:ext uri="{FF2B5EF4-FFF2-40B4-BE49-F238E27FC236}">
              <a16:creationId xmlns:a16="http://schemas.microsoft.com/office/drawing/2014/main" id="{9BB7A017-9A16-4923-8D90-CC50B7F897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6" name="Text Box 6943">
          <a:extLst>
            <a:ext uri="{FF2B5EF4-FFF2-40B4-BE49-F238E27FC236}">
              <a16:creationId xmlns:a16="http://schemas.microsoft.com/office/drawing/2014/main" id="{50C30BBE-ACB1-406A-A5DF-EE5E3FDBDD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7" name="Text Box 6943">
          <a:extLst>
            <a:ext uri="{FF2B5EF4-FFF2-40B4-BE49-F238E27FC236}">
              <a16:creationId xmlns:a16="http://schemas.microsoft.com/office/drawing/2014/main" id="{CB527F57-FF78-47C6-AF61-E5CB1BF649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8" name="Text Box 6943">
          <a:extLst>
            <a:ext uri="{FF2B5EF4-FFF2-40B4-BE49-F238E27FC236}">
              <a16:creationId xmlns:a16="http://schemas.microsoft.com/office/drawing/2014/main" id="{54D2EE8D-C1B5-4E88-951E-27C063AF70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19" name="Text Box 6943">
          <a:extLst>
            <a:ext uri="{FF2B5EF4-FFF2-40B4-BE49-F238E27FC236}">
              <a16:creationId xmlns:a16="http://schemas.microsoft.com/office/drawing/2014/main" id="{A49F1AA1-7E11-4B28-87EB-41B4082690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0" name="Text Box 6943">
          <a:extLst>
            <a:ext uri="{FF2B5EF4-FFF2-40B4-BE49-F238E27FC236}">
              <a16:creationId xmlns:a16="http://schemas.microsoft.com/office/drawing/2014/main" id="{3F4D739C-F5C0-43E5-8B26-CC2BDC9E8F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1" name="Text Box 6943">
          <a:extLst>
            <a:ext uri="{FF2B5EF4-FFF2-40B4-BE49-F238E27FC236}">
              <a16:creationId xmlns:a16="http://schemas.microsoft.com/office/drawing/2014/main" id="{9E3D55E1-702B-41E7-9F4D-3BC381FCC1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2" name="Text Box 6943">
          <a:extLst>
            <a:ext uri="{FF2B5EF4-FFF2-40B4-BE49-F238E27FC236}">
              <a16:creationId xmlns:a16="http://schemas.microsoft.com/office/drawing/2014/main" id="{91512C17-AC4F-4546-91E1-B398AF5DBB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3" name="Text Box 6943">
          <a:extLst>
            <a:ext uri="{FF2B5EF4-FFF2-40B4-BE49-F238E27FC236}">
              <a16:creationId xmlns:a16="http://schemas.microsoft.com/office/drawing/2014/main" id="{A8F42BD9-18C3-4158-9078-9728CB784F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4" name="Text Box 6943">
          <a:extLst>
            <a:ext uri="{FF2B5EF4-FFF2-40B4-BE49-F238E27FC236}">
              <a16:creationId xmlns:a16="http://schemas.microsoft.com/office/drawing/2014/main" id="{F360A56D-BE78-40A9-B08D-29B3650F40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5" name="Text Box 6943">
          <a:extLst>
            <a:ext uri="{FF2B5EF4-FFF2-40B4-BE49-F238E27FC236}">
              <a16:creationId xmlns:a16="http://schemas.microsoft.com/office/drawing/2014/main" id="{FD2E4047-D766-4C23-BF01-EAF8775AFB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6" name="Text Box 6943">
          <a:extLst>
            <a:ext uri="{FF2B5EF4-FFF2-40B4-BE49-F238E27FC236}">
              <a16:creationId xmlns:a16="http://schemas.microsoft.com/office/drawing/2014/main" id="{989FF068-1141-4CB0-ACDD-298347F6E0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7" name="Text Box 6943">
          <a:extLst>
            <a:ext uri="{FF2B5EF4-FFF2-40B4-BE49-F238E27FC236}">
              <a16:creationId xmlns:a16="http://schemas.microsoft.com/office/drawing/2014/main" id="{2134805F-3E4A-4BF1-AFC5-B7DCB8494D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8" name="Text Box 6943">
          <a:extLst>
            <a:ext uri="{FF2B5EF4-FFF2-40B4-BE49-F238E27FC236}">
              <a16:creationId xmlns:a16="http://schemas.microsoft.com/office/drawing/2014/main" id="{7004684A-590C-4B06-94E0-E93B743C41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29" name="Text Box 6943">
          <a:extLst>
            <a:ext uri="{FF2B5EF4-FFF2-40B4-BE49-F238E27FC236}">
              <a16:creationId xmlns:a16="http://schemas.microsoft.com/office/drawing/2014/main" id="{8B5CF813-199C-4F19-B1EA-D6B2781778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0" name="Text Box 6943">
          <a:extLst>
            <a:ext uri="{FF2B5EF4-FFF2-40B4-BE49-F238E27FC236}">
              <a16:creationId xmlns:a16="http://schemas.microsoft.com/office/drawing/2014/main" id="{FD7F1727-F9CD-40F7-BA4C-22BBE4C29D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1" name="Text Box 6943">
          <a:extLst>
            <a:ext uri="{FF2B5EF4-FFF2-40B4-BE49-F238E27FC236}">
              <a16:creationId xmlns:a16="http://schemas.microsoft.com/office/drawing/2014/main" id="{CDF6F893-A079-49AC-BB01-362DCC8648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2" name="Text Box 6943">
          <a:extLst>
            <a:ext uri="{FF2B5EF4-FFF2-40B4-BE49-F238E27FC236}">
              <a16:creationId xmlns:a16="http://schemas.microsoft.com/office/drawing/2014/main" id="{EACBFDF9-1879-4709-890C-575750CD07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3" name="Text Box 6943">
          <a:extLst>
            <a:ext uri="{FF2B5EF4-FFF2-40B4-BE49-F238E27FC236}">
              <a16:creationId xmlns:a16="http://schemas.microsoft.com/office/drawing/2014/main" id="{4A5F0A24-6972-4937-84AD-6FB6DCA89A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4" name="Text Box 6943">
          <a:extLst>
            <a:ext uri="{FF2B5EF4-FFF2-40B4-BE49-F238E27FC236}">
              <a16:creationId xmlns:a16="http://schemas.microsoft.com/office/drawing/2014/main" id="{9ADCADCD-7119-40DC-B5FA-3081768AC7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5" name="Text Box 6943">
          <a:extLst>
            <a:ext uri="{FF2B5EF4-FFF2-40B4-BE49-F238E27FC236}">
              <a16:creationId xmlns:a16="http://schemas.microsoft.com/office/drawing/2014/main" id="{B7FFFF61-E030-49AB-91CC-E79BC05CE4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6" name="Text Box 6943">
          <a:extLst>
            <a:ext uri="{FF2B5EF4-FFF2-40B4-BE49-F238E27FC236}">
              <a16:creationId xmlns:a16="http://schemas.microsoft.com/office/drawing/2014/main" id="{859C553C-40CF-4878-9619-1AB425915D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7" name="Text Box 6943">
          <a:extLst>
            <a:ext uri="{FF2B5EF4-FFF2-40B4-BE49-F238E27FC236}">
              <a16:creationId xmlns:a16="http://schemas.microsoft.com/office/drawing/2014/main" id="{A7110675-AA9C-437B-AACB-B77054174A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8" name="Text Box 6943">
          <a:extLst>
            <a:ext uri="{FF2B5EF4-FFF2-40B4-BE49-F238E27FC236}">
              <a16:creationId xmlns:a16="http://schemas.microsoft.com/office/drawing/2014/main" id="{3ED590CF-C4A4-443C-BB46-56300DED91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39" name="Text Box 6943">
          <a:extLst>
            <a:ext uri="{FF2B5EF4-FFF2-40B4-BE49-F238E27FC236}">
              <a16:creationId xmlns:a16="http://schemas.microsoft.com/office/drawing/2014/main" id="{88920244-EFC0-4C07-A078-AEC1CF80DD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0" name="Text Box 6943">
          <a:extLst>
            <a:ext uri="{FF2B5EF4-FFF2-40B4-BE49-F238E27FC236}">
              <a16:creationId xmlns:a16="http://schemas.microsoft.com/office/drawing/2014/main" id="{24379517-3C94-40C1-ACC8-DDD732B638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1" name="Text Box 6943">
          <a:extLst>
            <a:ext uri="{FF2B5EF4-FFF2-40B4-BE49-F238E27FC236}">
              <a16:creationId xmlns:a16="http://schemas.microsoft.com/office/drawing/2014/main" id="{D7FC7D0B-73FD-4A51-933A-018F7A920C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2" name="Text Box 6943">
          <a:extLst>
            <a:ext uri="{FF2B5EF4-FFF2-40B4-BE49-F238E27FC236}">
              <a16:creationId xmlns:a16="http://schemas.microsoft.com/office/drawing/2014/main" id="{75D86599-21F9-4EBF-9322-B6B5FBA903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3" name="Text Box 6943">
          <a:extLst>
            <a:ext uri="{FF2B5EF4-FFF2-40B4-BE49-F238E27FC236}">
              <a16:creationId xmlns:a16="http://schemas.microsoft.com/office/drawing/2014/main" id="{D5C1446C-A631-480B-AABB-95D12F4FEF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4" name="Text Box 6943">
          <a:extLst>
            <a:ext uri="{FF2B5EF4-FFF2-40B4-BE49-F238E27FC236}">
              <a16:creationId xmlns:a16="http://schemas.microsoft.com/office/drawing/2014/main" id="{6EDE6E45-A461-4D1C-B7D0-175F43C839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5" name="Text Box 6943">
          <a:extLst>
            <a:ext uri="{FF2B5EF4-FFF2-40B4-BE49-F238E27FC236}">
              <a16:creationId xmlns:a16="http://schemas.microsoft.com/office/drawing/2014/main" id="{F8994925-9554-4AED-8EE5-14999EEDD0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6" name="Text Box 6943">
          <a:extLst>
            <a:ext uri="{FF2B5EF4-FFF2-40B4-BE49-F238E27FC236}">
              <a16:creationId xmlns:a16="http://schemas.microsoft.com/office/drawing/2014/main" id="{C52FF547-476E-4ACE-AFC2-BFBD60DFED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7" name="Text Box 6943">
          <a:extLst>
            <a:ext uri="{FF2B5EF4-FFF2-40B4-BE49-F238E27FC236}">
              <a16:creationId xmlns:a16="http://schemas.microsoft.com/office/drawing/2014/main" id="{DCDF4704-C0FF-4936-ABBB-112A7F8F82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8" name="Text Box 6943">
          <a:extLst>
            <a:ext uri="{FF2B5EF4-FFF2-40B4-BE49-F238E27FC236}">
              <a16:creationId xmlns:a16="http://schemas.microsoft.com/office/drawing/2014/main" id="{647121BC-8EA5-4242-9525-286CB3B709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49" name="Text Box 6943">
          <a:extLst>
            <a:ext uri="{FF2B5EF4-FFF2-40B4-BE49-F238E27FC236}">
              <a16:creationId xmlns:a16="http://schemas.microsoft.com/office/drawing/2014/main" id="{9C72EF12-81DF-4AEF-BB23-540FF86465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0" name="Text Box 6943">
          <a:extLst>
            <a:ext uri="{FF2B5EF4-FFF2-40B4-BE49-F238E27FC236}">
              <a16:creationId xmlns:a16="http://schemas.microsoft.com/office/drawing/2014/main" id="{161A9161-6029-4B0B-8725-389429111C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1" name="Text Box 6943">
          <a:extLst>
            <a:ext uri="{FF2B5EF4-FFF2-40B4-BE49-F238E27FC236}">
              <a16:creationId xmlns:a16="http://schemas.microsoft.com/office/drawing/2014/main" id="{7138A056-623B-44E8-BCF5-02C75DC362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2" name="Text Box 6943">
          <a:extLst>
            <a:ext uri="{FF2B5EF4-FFF2-40B4-BE49-F238E27FC236}">
              <a16:creationId xmlns:a16="http://schemas.microsoft.com/office/drawing/2014/main" id="{74CAE4A6-9931-43BB-9146-36DFD61FCE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3" name="Text Box 6943">
          <a:extLst>
            <a:ext uri="{FF2B5EF4-FFF2-40B4-BE49-F238E27FC236}">
              <a16:creationId xmlns:a16="http://schemas.microsoft.com/office/drawing/2014/main" id="{16DFF197-9C79-4EAC-82D1-D5E8ECAAED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4" name="Text Box 6943">
          <a:extLst>
            <a:ext uri="{FF2B5EF4-FFF2-40B4-BE49-F238E27FC236}">
              <a16:creationId xmlns:a16="http://schemas.microsoft.com/office/drawing/2014/main" id="{729352F9-D8D1-4BA4-9B24-1C9076DD0A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5" name="Text Box 6943">
          <a:extLst>
            <a:ext uri="{FF2B5EF4-FFF2-40B4-BE49-F238E27FC236}">
              <a16:creationId xmlns:a16="http://schemas.microsoft.com/office/drawing/2014/main" id="{025586FF-F12A-4903-BD0D-EA8DE24FCE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6" name="Text Box 6943">
          <a:extLst>
            <a:ext uri="{FF2B5EF4-FFF2-40B4-BE49-F238E27FC236}">
              <a16:creationId xmlns:a16="http://schemas.microsoft.com/office/drawing/2014/main" id="{791D752D-3D84-47A1-98B3-F8BD09D073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7" name="Text Box 6943">
          <a:extLst>
            <a:ext uri="{FF2B5EF4-FFF2-40B4-BE49-F238E27FC236}">
              <a16:creationId xmlns:a16="http://schemas.microsoft.com/office/drawing/2014/main" id="{3284BAAB-BC7E-4358-8C34-7A6C56E028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8" name="Text Box 6943">
          <a:extLst>
            <a:ext uri="{FF2B5EF4-FFF2-40B4-BE49-F238E27FC236}">
              <a16:creationId xmlns:a16="http://schemas.microsoft.com/office/drawing/2014/main" id="{52551E45-4AA0-4847-A3CC-A03BF61AAA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59" name="Text Box 6943">
          <a:extLst>
            <a:ext uri="{FF2B5EF4-FFF2-40B4-BE49-F238E27FC236}">
              <a16:creationId xmlns:a16="http://schemas.microsoft.com/office/drawing/2014/main" id="{61AC47E5-778F-4D10-B594-440B5A7004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0" name="Text Box 6943">
          <a:extLst>
            <a:ext uri="{FF2B5EF4-FFF2-40B4-BE49-F238E27FC236}">
              <a16:creationId xmlns:a16="http://schemas.microsoft.com/office/drawing/2014/main" id="{C2621344-D0E5-4ECD-955C-D9F1741163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1" name="Text Box 6943">
          <a:extLst>
            <a:ext uri="{FF2B5EF4-FFF2-40B4-BE49-F238E27FC236}">
              <a16:creationId xmlns:a16="http://schemas.microsoft.com/office/drawing/2014/main" id="{488A47DB-3D72-401B-9AF0-680C028BB5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2" name="Text Box 6943">
          <a:extLst>
            <a:ext uri="{FF2B5EF4-FFF2-40B4-BE49-F238E27FC236}">
              <a16:creationId xmlns:a16="http://schemas.microsoft.com/office/drawing/2014/main" id="{9B01B75E-5481-42B0-B369-9D241BE5D4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3" name="Text Box 6943">
          <a:extLst>
            <a:ext uri="{FF2B5EF4-FFF2-40B4-BE49-F238E27FC236}">
              <a16:creationId xmlns:a16="http://schemas.microsoft.com/office/drawing/2014/main" id="{33E36D32-2654-40DF-BAAD-F1BCA7570A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4" name="Text Box 6943">
          <a:extLst>
            <a:ext uri="{FF2B5EF4-FFF2-40B4-BE49-F238E27FC236}">
              <a16:creationId xmlns:a16="http://schemas.microsoft.com/office/drawing/2014/main" id="{53279381-9C0F-4B33-A5E8-16E80A2B97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5" name="Text Box 6943">
          <a:extLst>
            <a:ext uri="{FF2B5EF4-FFF2-40B4-BE49-F238E27FC236}">
              <a16:creationId xmlns:a16="http://schemas.microsoft.com/office/drawing/2014/main" id="{46D2D25D-05E3-4DE9-B57A-A176F4856C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6" name="Text Box 6943">
          <a:extLst>
            <a:ext uri="{FF2B5EF4-FFF2-40B4-BE49-F238E27FC236}">
              <a16:creationId xmlns:a16="http://schemas.microsoft.com/office/drawing/2014/main" id="{81061998-0F06-4655-8C58-4FC268779F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7" name="Text Box 6943">
          <a:extLst>
            <a:ext uri="{FF2B5EF4-FFF2-40B4-BE49-F238E27FC236}">
              <a16:creationId xmlns:a16="http://schemas.microsoft.com/office/drawing/2014/main" id="{3EE09A0E-6150-45F0-8610-D5C9164E6E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8" name="Text Box 6943">
          <a:extLst>
            <a:ext uri="{FF2B5EF4-FFF2-40B4-BE49-F238E27FC236}">
              <a16:creationId xmlns:a16="http://schemas.microsoft.com/office/drawing/2014/main" id="{9DB042D9-AC45-48B3-919B-4A96417A54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69" name="Text Box 6943">
          <a:extLst>
            <a:ext uri="{FF2B5EF4-FFF2-40B4-BE49-F238E27FC236}">
              <a16:creationId xmlns:a16="http://schemas.microsoft.com/office/drawing/2014/main" id="{DD899FC7-4CC2-4DD5-B3E5-AB489741A3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0" name="Text Box 6943">
          <a:extLst>
            <a:ext uri="{FF2B5EF4-FFF2-40B4-BE49-F238E27FC236}">
              <a16:creationId xmlns:a16="http://schemas.microsoft.com/office/drawing/2014/main" id="{D86F116C-3EF8-4EB9-92E9-B88CB9E4BF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1" name="Text Box 6943">
          <a:extLst>
            <a:ext uri="{FF2B5EF4-FFF2-40B4-BE49-F238E27FC236}">
              <a16:creationId xmlns:a16="http://schemas.microsoft.com/office/drawing/2014/main" id="{B83A10B8-C941-41DE-B57F-B7BA67F6E9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2" name="Text Box 6943">
          <a:extLst>
            <a:ext uri="{FF2B5EF4-FFF2-40B4-BE49-F238E27FC236}">
              <a16:creationId xmlns:a16="http://schemas.microsoft.com/office/drawing/2014/main" id="{7B17C4AF-9A35-4658-A759-B6E6A8BAA4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3" name="Text Box 6943">
          <a:extLst>
            <a:ext uri="{FF2B5EF4-FFF2-40B4-BE49-F238E27FC236}">
              <a16:creationId xmlns:a16="http://schemas.microsoft.com/office/drawing/2014/main" id="{9E6D2911-59FF-435E-8514-8AB7798287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4" name="Text Box 6943">
          <a:extLst>
            <a:ext uri="{FF2B5EF4-FFF2-40B4-BE49-F238E27FC236}">
              <a16:creationId xmlns:a16="http://schemas.microsoft.com/office/drawing/2014/main" id="{2A8B3DD7-C528-43E9-994F-A5FDA12B12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5" name="Text Box 6943">
          <a:extLst>
            <a:ext uri="{FF2B5EF4-FFF2-40B4-BE49-F238E27FC236}">
              <a16:creationId xmlns:a16="http://schemas.microsoft.com/office/drawing/2014/main" id="{6EDD83E6-F647-40B2-95A7-9E3E8E0C0A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6" name="Text Box 6943">
          <a:extLst>
            <a:ext uri="{FF2B5EF4-FFF2-40B4-BE49-F238E27FC236}">
              <a16:creationId xmlns:a16="http://schemas.microsoft.com/office/drawing/2014/main" id="{19919997-B243-4775-8865-546A283A9E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7" name="Text Box 6943">
          <a:extLst>
            <a:ext uri="{FF2B5EF4-FFF2-40B4-BE49-F238E27FC236}">
              <a16:creationId xmlns:a16="http://schemas.microsoft.com/office/drawing/2014/main" id="{B00DE988-AD31-42A0-B4A9-3872410BC6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8" name="Text Box 6943">
          <a:extLst>
            <a:ext uri="{FF2B5EF4-FFF2-40B4-BE49-F238E27FC236}">
              <a16:creationId xmlns:a16="http://schemas.microsoft.com/office/drawing/2014/main" id="{4A7CA74E-D5F5-461A-B8FC-6FE4CBDFF0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79" name="Text Box 6943">
          <a:extLst>
            <a:ext uri="{FF2B5EF4-FFF2-40B4-BE49-F238E27FC236}">
              <a16:creationId xmlns:a16="http://schemas.microsoft.com/office/drawing/2014/main" id="{FEF1CC0C-212F-4D8B-A84C-4339940883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0" name="Text Box 6943">
          <a:extLst>
            <a:ext uri="{FF2B5EF4-FFF2-40B4-BE49-F238E27FC236}">
              <a16:creationId xmlns:a16="http://schemas.microsoft.com/office/drawing/2014/main" id="{362B7ED1-D99B-4ABB-A122-F209590C67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1" name="Text Box 6943">
          <a:extLst>
            <a:ext uri="{FF2B5EF4-FFF2-40B4-BE49-F238E27FC236}">
              <a16:creationId xmlns:a16="http://schemas.microsoft.com/office/drawing/2014/main" id="{03EAF5F1-EF51-4A2A-9391-04133FDC97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2" name="Text Box 6943">
          <a:extLst>
            <a:ext uri="{FF2B5EF4-FFF2-40B4-BE49-F238E27FC236}">
              <a16:creationId xmlns:a16="http://schemas.microsoft.com/office/drawing/2014/main" id="{4D2D3244-ADDE-4B92-BAF8-327CEAFCAE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3" name="Text Box 6943">
          <a:extLst>
            <a:ext uri="{FF2B5EF4-FFF2-40B4-BE49-F238E27FC236}">
              <a16:creationId xmlns:a16="http://schemas.microsoft.com/office/drawing/2014/main" id="{78D649A3-0EDC-424C-9332-79B88BB124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4" name="Text Box 6943">
          <a:extLst>
            <a:ext uri="{FF2B5EF4-FFF2-40B4-BE49-F238E27FC236}">
              <a16:creationId xmlns:a16="http://schemas.microsoft.com/office/drawing/2014/main" id="{70635F34-BB79-4A04-A654-BE6F7F2843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5" name="Text Box 6943">
          <a:extLst>
            <a:ext uri="{FF2B5EF4-FFF2-40B4-BE49-F238E27FC236}">
              <a16:creationId xmlns:a16="http://schemas.microsoft.com/office/drawing/2014/main" id="{449204DC-A6A2-4E8A-9357-7C1DDA796A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6" name="Text Box 6943">
          <a:extLst>
            <a:ext uri="{FF2B5EF4-FFF2-40B4-BE49-F238E27FC236}">
              <a16:creationId xmlns:a16="http://schemas.microsoft.com/office/drawing/2014/main" id="{CB59FFD9-E3C9-4196-862C-0153B0185F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7" name="Text Box 6943">
          <a:extLst>
            <a:ext uri="{FF2B5EF4-FFF2-40B4-BE49-F238E27FC236}">
              <a16:creationId xmlns:a16="http://schemas.microsoft.com/office/drawing/2014/main" id="{CC12EA31-1507-46C6-9CFF-B8A0F7E955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8" name="Text Box 6943">
          <a:extLst>
            <a:ext uri="{FF2B5EF4-FFF2-40B4-BE49-F238E27FC236}">
              <a16:creationId xmlns:a16="http://schemas.microsoft.com/office/drawing/2014/main" id="{59A4FAE6-725C-49B3-98C2-69626B35EC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89" name="Text Box 6943">
          <a:extLst>
            <a:ext uri="{FF2B5EF4-FFF2-40B4-BE49-F238E27FC236}">
              <a16:creationId xmlns:a16="http://schemas.microsoft.com/office/drawing/2014/main" id="{666A1749-3E01-4889-AAB7-18650BC46A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0" name="Text Box 6943">
          <a:extLst>
            <a:ext uri="{FF2B5EF4-FFF2-40B4-BE49-F238E27FC236}">
              <a16:creationId xmlns:a16="http://schemas.microsoft.com/office/drawing/2014/main" id="{67E45A9F-CFC1-444D-A924-43A1E67689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1" name="Text Box 6943">
          <a:extLst>
            <a:ext uri="{FF2B5EF4-FFF2-40B4-BE49-F238E27FC236}">
              <a16:creationId xmlns:a16="http://schemas.microsoft.com/office/drawing/2014/main" id="{32D02603-B09F-49E5-8A2C-72942EC61B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2" name="Text Box 6943">
          <a:extLst>
            <a:ext uri="{FF2B5EF4-FFF2-40B4-BE49-F238E27FC236}">
              <a16:creationId xmlns:a16="http://schemas.microsoft.com/office/drawing/2014/main" id="{4D5A852B-9763-483C-B16C-B6422684E5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3" name="Text Box 6943">
          <a:extLst>
            <a:ext uri="{FF2B5EF4-FFF2-40B4-BE49-F238E27FC236}">
              <a16:creationId xmlns:a16="http://schemas.microsoft.com/office/drawing/2014/main" id="{C42A0CB4-EE00-4023-BD64-40C43BACE7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4" name="Text Box 6943">
          <a:extLst>
            <a:ext uri="{FF2B5EF4-FFF2-40B4-BE49-F238E27FC236}">
              <a16:creationId xmlns:a16="http://schemas.microsoft.com/office/drawing/2014/main" id="{A99BE3C7-7DE9-4B36-9A07-1025338EAC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5" name="Text Box 6943">
          <a:extLst>
            <a:ext uri="{FF2B5EF4-FFF2-40B4-BE49-F238E27FC236}">
              <a16:creationId xmlns:a16="http://schemas.microsoft.com/office/drawing/2014/main" id="{12E920DF-2B7C-4114-BAEB-E677AF86B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6" name="Text Box 6943">
          <a:extLst>
            <a:ext uri="{FF2B5EF4-FFF2-40B4-BE49-F238E27FC236}">
              <a16:creationId xmlns:a16="http://schemas.microsoft.com/office/drawing/2014/main" id="{5EFF59B5-27DE-4A21-96D7-9276D07BAE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7" name="Text Box 6943">
          <a:extLst>
            <a:ext uri="{FF2B5EF4-FFF2-40B4-BE49-F238E27FC236}">
              <a16:creationId xmlns:a16="http://schemas.microsoft.com/office/drawing/2014/main" id="{73CE52CF-F6D0-4D83-BEE2-BBB1AB3BE7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8" name="Text Box 6943">
          <a:extLst>
            <a:ext uri="{FF2B5EF4-FFF2-40B4-BE49-F238E27FC236}">
              <a16:creationId xmlns:a16="http://schemas.microsoft.com/office/drawing/2014/main" id="{D70F4D18-B2CD-4EB5-8AE5-664B94656B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299" name="Text Box 6943">
          <a:extLst>
            <a:ext uri="{FF2B5EF4-FFF2-40B4-BE49-F238E27FC236}">
              <a16:creationId xmlns:a16="http://schemas.microsoft.com/office/drawing/2014/main" id="{C789F317-69D7-473A-9C6A-CA71A30603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0" name="Text Box 6943">
          <a:extLst>
            <a:ext uri="{FF2B5EF4-FFF2-40B4-BE49-F238E27FC236}">
              <a16:creationId xmlns:a16="http://schemas.microsoft.com/office/drawing/2014/main" id="{6E6B4415-312A-486F-BD97-24FDE5AA05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1" name="Text Box 6943">
          <a:extLst>
            <a:ext uri="{FF2B5EF4-FFF2-40B4-BE49-F238E27FC236}">
              <a16:creationId xmlns:a16="http://schemas.microsoft.com/office/drawing/2014/main" id="{23925DBF-A975-459A-8764-839A33FEDE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2" name="Text Box 6943">
          <a:extLst>
            <a:ext uri="{FF2B5EF4-FFF2-40B4-BE49-F238E27FC236}">
              <a16:creationId xmlns:a16="http://schemas.microsoft.com/office/drawing/2014/main" id="{92351F6C-C61C-49FE-8191-46D744E1F8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3" name="Text Box 6943">
          <a:extLst>
            <a:ext uri="{FF2B5EF4-FFF2-40B4-BE49-F238E27FC236}">
              <a16:creationId xmlns:a16="http://schemas.microsoft.com/office/drawing/2014/main" id="{E3680254-B68A-4AF9-BC71-F99DB95AE0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4" name="Text Box 6943">
          <a:extLst>
            <a:ext uri="{FF2B5EF4-FFF2-40B4-BE49-F238E27FC236}">
              <a16:creationId xmlns:a16="http://schemas.microsoft.com/office/drawing/2014/main" id="{0FA414CA-05D8-4593-B883-6BC6CBF670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5" name="Text Box 6943">
          <a:extLst>
            <a:ext uri="{FF2B5EF4-FFF2-40B4-BE49-F238E27FC236}">
              <a16:creationId xmlns:a16="http://schemas.microsoft.com/office/drawing/2014/main" id="{8B1A74A3-10B0-47E5-962B-383E78A17A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6" name="Text Box 6943">
          <a:extLst>
            <a:ext uri="{FF2B5EF4-FFF2-40B4-BE49-F238E27FC236}">
              <a16:creationId xmlns:a16="http://schemas.microsoft.com/office/drawing/2014/main" id="{54DFC454-E8C1-4018-9DBA-8DE8BD38A5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7" name="Text Box 6943">
          <a:extLst>
            <a:ext uri="{FF2B5EF4-FFF2-40B4-BE49-F238E27FC236}">
              <a16:creationId xmlns:a16="http://schemas.microsoft.com/office/drawing/2014/main" id="{698867DE-B9F9-4DC5-BB9D-2480F771D4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8" name="Text Box 6943">
          <a:extLst>
            <a:ext uri="{FF2B5EF4-FFF2-40B4-BE49-F238E27FC236}">
              <a16:creationId xmlns:a16="http://schemas.microsoft.com/office/drawing/2014/main" id="{B2179452-DB8F-4A56-B2DD-8A9B413BAB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09" name="Text Box 6943">
          <a:extLst>
            <a:ext uri="{FF2B5EF4-FFF2-40B4-BE49-F238E27FC236}">
              <a16:creationId xmlns:a16="http://schemas.microsoft.com/office/drawing/2014/main" id="{AC6C7398-F893-4258-8AFB-3F00B32C75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0" name="Text Box 6943">
          <a:extLst>
            <a:ext uri="{FF2B5EF4-FFF2-40B4-BE49-F238E27FC236}">
              <a16:creationId xmlns:a16="http://schemas.microsoft.com/office/drawing/2014/main" id="{D8A4F232-0070-4A54-A783-343AA60E8B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1" name="Text Box 6943">
          <a:extLst>
            <a:ext uri="{FF2B5EF4-FFF2-40B4-BE49-F238E27FC236}">
              <a16:creationId xmlns:a16="http://schemas.microsoft.com/office/drawing/2014/main" id="{1F1CD00E-EA42-4BCF-BC1A-222AD6C68E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2" name="Text Box 6943">
          <a:extLst>
            <a:ext uri="{FF2B5EF4-FFF2-40B4-BE49-F238E27FC236}">
              <a16:creationId xmlns:a16="http://schemas.microsoft.com/office/drawing/2014/main" id="{55917329-A81D-4EEB-86E9-1C082E7593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3" name="Text Box 6943">
          <a:extLst>
            <a:ext uri="{FF2B5EF4-FFF2-40B4-BE49-F238E27FC236}">
              <a16:creationId xmlns:a16="http://schemas.microsoft.com/office/drawing/2014/main" id="{E70323C5-A886-4BEF-A280-A5C1580A7E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4" name="Text Box 6943">
          <a:extLst>
            <a:ext uri="{FF2B5EF4-FFF2-40B4-BE49-F238E27FC236}">
              <a16:creationId xmlns:a16="http://schemas.microsoft.com/office/drawing/2014/main" id="{EB2D1F08-7296-4F53-9548-38F8DE415F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5" name="Text Box 6943">
          <a:extLst>
            <a:ext uri="{FF2B5EF4-FFF2-40B4-BE49-F238E27FC236}">
              <a16:creationId xmlns:a16="http://schemas.microsoft.com/office/drawing/2014/main" id="{E08EDFEC-F41B-46A7-BE51-59F94F8DDA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6" name="Text Box 6943">
          <a:extLst>
            <a:ext uri="{FF2B5EF4-FFF2-40B4-BE49-F238E27FC236}">
              <a16:creationId xmlns:a16="http://schemas.microsoft.com/office/drawing/2014/main" id="{6AE38291-56B9-4113-9998-23F831BA24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7" name="Text Box 6943">
          <a:extLst>
            <a:ext uri="{FF2B5EF4-FFF2-40B4-BE49-F238E27FC236}">
              <a16:creationId xmlns:a16="http://schemas.microsoft.com/office/drawing/2014/main" id="{20C9FA62-E788-4FB7-8C68-0A49B939AD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8" name="Text Box 6943">
          <a:extLst>
            <a:ext uri="{FF2B5EF4-FFF2-40B4-BE49-F238E27FC236}">
              <a16:creationId xmlns:a16="http://schemas.microsoft.com/office/drawing/2014/main" id="{577F3B2D-B6AD-4375-BBA8-3C2CF61BB1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19" name="Text Box 6943">
          <a:extLst>
            <a:ext uri="{FF2B5EF4-FFF2-40B4-BE49-F238E27FC236}">
              <a16:creationId xmlns:a16="http://schemas.microsoft.com/office/drawing/2014/main" id="{07C657C2-B579-4F97-9C4F-22446A68DF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0" name="Text Box 6943">
          <a:extLst>
            <a:ext uri="{FF2B5EF4-FFF2-40B4-BE49-F238E27FC236}">
              <a16:creationId xmlns:a16="http://schemas.microsoft.com/office/drawing/2014/main" id="{BF2194F5-B853-42EB-A095-1B47219D5A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1" name="Text Box 6943">
          <a:extLst>
            <a:ext uri="{FF2B5EF4-FFF2-40B4-BE49-F238E27FC236}">
              <a16:creationId xmlns:a16="http://schemas.microsoft.com/office/drawing/2014/main" id="{9085B495-A339-44DA-9C70-284B8D66A8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2" name="Text Box 6943">
          <a:extLst>
            <a:ext uri="{FF2B5EF4-FFF2-40B4-BE49-F238E27FC236}">
              <a16:creationId xmlns:a16="http://schemas.microsoft.com/office/drawing/2014/main" id="{CD0A43EC-8173-4C3C-9D9D-04FC08030F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3" name="Text Box 6943">
          <a:extLst>
            <a:ext uri="{FF2B5EF4-FFF2-40B4-BE49-F238E27FC236}">
              <a16:creationId xmlns:a16="http://schemas.microsoft.com/office/drawing/2014/main" id="{467E2C93-1388-417C-A5EB-EF02E587AB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4" name="Text Box 6943">
          <a:extLst>
            <a:ext uri="{FF2B5EF4-FFF2-40B4-BE49-F238E27FC236}">
              <a16:creationId xmlns:a16="http://schemas.microsoft.com/office/drawing/2014/main" id="{311029D3-AECC-4C1B-8340-F13AD21AE6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5" name="Text Box 6943">
          <a:extLst>
            <a:ext uri="{FF2B5EF4-FFF2-40B4-BE49-F238E27FC236}">
              <a16:creationId xmlns:a16="http://schemas.microsoft.com/office/drawing/2014/main" id="{539FD13D-2623-49AD-B833-73B51F3EFD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6" name="Text Box 6943">
          <a:extLst>
            <a:ext uri="{FF2B5EF4-FFF2-40B4-BE49-F238E27FC236}">
              <a16:creationId xmlns:a16="http://schemas.microsoft.com/office/drawing/2014/main" id="{99CC91C8-190E-4443-8D62-9295237838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7" name="Text Box 6943">
          <a:extLst>
            <a:ext uri="{FF2B5EF4-FFF2-40B4-BE49-F238E27FC236}">
              <a16:creationId xmlns:a16="http://schemas.microsoft.com/office/drawing/2014/main" id="{56AA3B6E-3AE0-4947-838B-9DBC01DA66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8" name="Text Box 6943">
          <a:extLst>
            <a:ext uri="{FF2B5EF4-FFF2-40B4-BE49-F238E27FC236}">
              <a16:creationId xmlns:a16="http://schemas.microsoft.com/office/drawing/2014/main" id="{A2AE3C79-EAF4-4D99-BFF3-7BE7F57A84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29" name="Text Box 6943">
          <a:extLst>
            <a:ext uri="{FF2B5EF4-FFF2-40B4-BE49-F238E27FC236}">
              <a16:creationId xmlns:a16="http://schemas.microsoft.com/office/drawing/2014/main" id="{E1FE2886-B32F-42C6-B90D-B8069B2F86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0" name="Text Box 6943">
          <a:extLst>
            <a:ext uri="{FF2B5EF4-FFF2-40B4-BE49-F238E27FC236}">
              <a16:creationId xmlns:a16="http://schemas.microsoft.com/office/drawing/2014/main" id="{08152AF7-D5C6-422D-8E49-53C7523024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1" name="Text Box 6943">
          <a:extLst>
            <a:ext uri="{FF2B5EF4-FFF2-40B4-BE49-F238E27FC236}">
              <a16:creationId xmlns:a16="http://schemas.microsoft.com/office/drawing/2014/main" id="{86362B1B-D477-434E-BA4A-957EE38472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2" name="Text Box 6943">
          <a:extLst>
            <a:ext uri="{FF2B5EF4-FFF2-40B4-BE49-F238E27FC236}">
              <a16:creationId xmlns:a16="http://schemas.microsoft.com/office/drawing/2014/main" id="{FBAFD006-AC1A-4724-9FCB-AA72D326F9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3" name="Text Box 6943">
          <a:extLst>
            <a:ext uri="{FF2B5EF4-FFF2-40B4-BE49-F238E27FC236}">
              <a16:creationId xmlns:a16="http://schemas.microsoft.com/office/drawing/2014/main" id="{1CFE39AC-E795-4D17-810A-2E9F234F81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4" name="Text Box 6943">
          <a:extLst>
            <a:ext uri="{FF2B5EF4-FFF2-40B4-BE49-F238E27FC236}">
              <a16:creationId xmlns:a16="http://schemas.microsoft.com/office/drawing/2014/main" id="{3FD9C614-D7AA-44EC-9C70-BEB2A8B86E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5" name="Text Box 6943">
          <a:extLst>
            <a:ext uri="{FF2B5EF4-FFF2-40B4-BE49-F238E27FC236}">
              <a16:creationId xmlns:a16="http://schemas.microsoft.com/office/drawing/2014/main" id="{7B4FE648-EE6C-4F78-870C-A8AD64B66C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6" name="Text Box 6943">
          <a:extLst>
            <a:ext uri="{FF2B5EF4-FFF2-40B4-BE49-F238E27FC236}">
              <a16:creationId xmlns:a16="http://schemas.microsoft.com/office/drawing/2014/main" id="{7FDC5779-00CA-4B75-BDF7-62F08C710F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7" name="Text Box 6943">
          <a:extLst>
            <a:ext uri="{FF2B5EF4-FFF2-40B4-BE49-F238E27FC236}">
              <a16:creationId xmlns:a16="http://schemas.microsoft.com/office/drawing/2014/main" id="{249C90C4-3531-499D-B094-0E88088834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8" name="Text Box 6943">
          <a:extLst>
            <a:ext uri="{FF2B5EF4-FFF2-40B4-BE49-F238E27FC236}">
              <a16:creationId xmlns:a16="http://schemas.microsoft.com/office/drawing/2014/main" id="{FB301D2C-B77F-4812-9A8E-36806244DC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39" name="Text Box 6943">
          <a:extLst>
            <a:ext uri="{FF2B5EF4-FFF2-40B4-BE49-F238E27FC236}">
              <a16:creationId xmlns:a16="http://schemas.microsoft.com/office/drawing/2014/main" id="{1FC49886-75EF-47ED-BA69-4DA4FEA1F6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0" name="Text Box 6943">
          <a:extLst>
            <a:ext uri="{FF2B5EF4-FFF2-40B4-BE49-F238E27FC236}">
              <a16:creationId xmlns:a16="http://schemas.microsoft.com/office/drawing/2014/main" id="{17063FD2-ABDD-4BF6-A3CA-576F7504AA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1" name="Text Box 6943">
          <a:extLst>
            <a:ext uri="{FF2B5EF4-FFF2-40B4-BE49-F238E27FC236}">
              <a16:creationId xmlns:a16="http://schemas.microsoft.com/office/drawing/2014/main" id="{EF67F3AA-C01A-4F26-8DE1-F67528719C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2" name="Text Box 6943">
          <a:extLst>
            <a:ext uri="{FF2B5EF4-FFF2-40B4-BE49-F238E27FC236}">
              <a16:creationId xmlns:a16="http://schemas.microsoft.com/office/drawing/2014/main" id="{99647081-5343-4B7F-A8EC-CF1B21BC2B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3" name="Text Box 6943">
          <a:extLst>
            <a:ext uri="{FF2B5EF4-FFF2-40B4-BE49-F238E27FC236}">
              <a16:creationId xmlns:a16="http://schemas.microsoft.com/office/drawing/2014/main" id="{54F6025E-318C-4449-897A-89118E440B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4" name="Text Box 6943">
          <a:extLst>
            <a:ext uri="{FF2B5EF4-FFF2-40B4-BE49-F238E27FC236}">
              <a16:creationId xmlns:a16="http://schemas.microsoft.com/office/drawing/2014/main" id="{983E8A77-BD21-4A89-8467-267DD85E02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5" name="Text Box 6943">
          <a:extLst>
            <a:ext uri="{FF2B5EF4-FFF2-40B4-BE49-F238E27FC236}">
              <a16:creationId xmlns:a16="http://schemas.microsoft.com/office/drawing/2014/main" id="{16B3182B-E107-4275-83FB-46799785F3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6" name="Text Box 6943">
          <a:extLst>
            <a:ext uri="{FF2B5EF4-FFF2-40B4-BE49-F238E27FC236}">
              <a16:creationId xmlns:a16="http://schemas.microsoft.com/office/drawing/2014/main" id="{A33CB33E-3E9D-4828-AD8D-BE5206004D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7" name="Text Box 6943">
          <a:extLst>
            <a:ext uri="{FF2B5EF4-FFF2-40B4-BE49-F238E27FC236}">
              <a16:creationId xmlns:a16="http://schemas.microsoft.com/office/drawing/2014/main" id="{FFAB8416-022F-4756-8428-F0A441D8C7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8" name="Text Box 6943">
          <a:extLst>
            <a:ext uri="{FF2B5EF4-FFF2-40B4-BE49-F238E27FC236}">
              <a16:creationId xmlns:a16="http://schemas.microsoft.com/office/drawing/2014/main" id="{CE682F76-A810-4390-8EB5-8E473B9789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49" name="Text Box 6943">
          <a:extLst>
            <a:ext uri="{FF2B5EF4-FFF2-40B4-BE49-F238E27FC236}">
              <a16:creationId xmlns:a16="http://schemas.microsoft.com/office/drawing/2014/main" id="{C0C940FF-0050-404A-ADB8-8B9DC66C01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0" name="Text Box 6943">
          <a:extLst>
            <a:ext uri="{FF2B5EF4-FFF2-40B4-BE49-F238E27FC236}">
              <a16:creationId xmlns:a16="http://schemas.microsoft.com/office/drawing/2014/main" id="{B09042A2-396B-4225-808C-67754BC51F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1" name="Text Box 6943">
          <a:extLst>
            <a:ext uri="{FF2B5EF4-FFF2-40B4-BE49-F238E27FC236}">
              <a16:creationId xmlns:a16="http://schemas.microsoft.com/office/drawing/2014/main" id="{93469B20-3ADC-4F3D-95F1-3C5758D3DC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2" name="Text Box 6943">
          <a:extLst>
            <a:ext uri="{FF2B5EF4-FFF2-40B4-BE49-F238E27FC236}">
              <a16:creationId xmlns:a16="http://schemas.microsoft.com/office/drawing/2014/main" id="{68F71A0B-C5C7-488A-B63B-9A68F8063D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3" name="Text Box 6943">
          <a:extLst>
            <a:ext uri="{FF2B5EF4-FFF2-40B4-BE49-F238E27FC236}">
              <a16:creationId xmlns:a16="http://schemas.microsoft.com/office/drawing/2014/main" id="{75A813E0-BB19-4D17-9233-312E7F53AA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4" name="Text Box 6943">
          <a:extLst>
            <a:ext uri="{FF2B5EF4-FFF2-40B4-BE49-F238E27FC236}">
              <a16:creationId xmlns:a16="http://schemas.microsoft.com/office/drawing/2014/main" id="{2B076529-5524-4CE4-8446-FA024F66C3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5" name="Text Box 6943">
          <a:extLst>
            <a:ext uri="{FF2B5EF4-FFF2-40B4-BE49-F238E27FC236}">
              <a16:creationId xmlns:a16="http://schemas.microsoft.com/office/drawing/2014/main" id="{84CB14A2-AD8F-4678-BC15-A93F792AA3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6" name="Text Box 6943">
          <a:extLst>
            <a:ext uri="{FF2B5EF4-FFF2-40B4-BE49-F238E27FC236}">
              <a16:creationId xmlns:a16="http://schemas.microsoft.com/office/drawing/2014/main" id="{C73755CB-2C31-4F16-8977-D024939F92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7" name="Text Box 6943">
          <a:extLst>
            <a:ext uri="{FF2B5EF4-FFF2-40B4-BE49-F238E27FC236}">
              <a16:creationId xmlns:a16="http://schemas.microsoft.com/office/drawing/2014/main" id="{F9F831BC-FD78-44D4-87CA-06B30F3429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8" name="Text Box 6943">
          <a:extLst>
            <a:ext uri="{FF2B5EF4-FFF2-40B4-BE49-F238E27FC236}">
              <a16:creationId xmlns:a16="http://schemas.microsoft.com/office/drawing/2014/main" id="{83107062-309E-4B99-8901-06FA2FFC3F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59" name="Text Box 6943">
          <a:extLst>
            <a:ext uri="{FF2B5EF4-FFF2-40B4-BE49-F238E27FC236}">
              <a16:creationId xmlns:a16="http://schemas.microsoft.com/office/drawing/2014/main" id="{97217906-E669-4AF4-9702-E5517FDBB5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0" name="Text Box 6943">
          <a:extLst>
            <a:ext uri="{FF2B5EF4-FFF2-40B4-BE49-F238E27FC236}">
              <a16:creationId xmlns:a16="http://schemas.microsoft.com/office/drawing/2014/main" id="{54B22700-A702-4FB2-8742-0E3B8876F7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1" name="Text Box 6943">
          <a:extLst>
            <a:ext uri="{FF2B5EF4-FFF2-40B4-BE49-F238E27FC236}">
              <a16:creationId xmlns:a16="http://schemas.microsoft.com/office/drawing/2014/main" id="{483F0757-6121-4D0B-9B2E-DDBA8E4391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2" name="Text Box 6943">
          <a:extLst>
            <a:ext uri="{FF2B5EF4-FFF2-40B4-BE49-F238E27FC236}">
              <a16:creationId xmlns:a16="http://schemas.microsoft.com/office/drawing/2014/main" id="{9F2C59BA-3770-497E-9BC8-A9CB823649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3" name="Text Box 6943">
          <a:extLst>
            <a:ext uri="{FF2B5EF4-FFF2-40B4-BE49-F238E27FC236}">
              <a16:creationId xmlns:a16="http://schemas.microsoft.com/office/drawing/2014/main" id="{DF9F8FFF-2E22-4ABD-B36A-37FC79DC5B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4" name="Text Box 6943">
          <a:extLst>
            <a:ext uri="{FF2B5EF4-FFF2-40B4-BE49-F238E27FC236}">
              <a16:creationId xmlns:a16="http://schemas.microsoft.com/office/drawing/2014/main" id="{C8616A63-C587-4E86-9073-27B9AD7531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5" name="Text Box 6943">
          <a:extLst>
            <a:ext uri="{FF2B5EF4-FFF2-40B4-BE49-F238E27FC236}">
              <a16:creationId xmlns:a16="http://schemas.microsoft.com/office/drawing/2014/main" id="{9BE580E8-A09D-437F-8212-4DF923EFAC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6" name="Text Box 6943">
          <a:extLst>
            <a:ext uri="{FF2B5EF4-FFF2-40B4-BE49-F238E27FC236}">
              <a16:creationId xmlns:a16="http://schemas.microsoft.com/office/drawing/2014/main" id="{87E736B5-278D-43DD-BA07-D914DD3FCB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7" name="Text Box 6943">
          <a:extLst>
            <a:ext uri="{FF2B5EF4-FFF2-40B4-BE49-F238E27FC236}">
              <a16:creationId xmlns:a16="http://schemas.microsoft.com/office/drawing/2014/main" id="{C75441DF-F18F-477E-9F32-4CE7EAB6F6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8" name="Text Box 6943">
          <a:extLst>
            <a:ext uri="{FF2B5EF4-FFF2-40B4-BE49-F238E27FC236}">
              <a16:creationId xmlns:a16="http://schemas.microsoft.com/office/drawing/2014/main" id="{5BA2B931-6650-4DE0-910E-6441E09E11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69" name="Text Box 6943">
          <a:extLst>
            <a:ext uri="{FF2B5EF4-FFF2-40B4-BE49-F238E27FC236}">
              <a16:creationId xmlns:a16="http://schemas.microsoft.com/office/drawing/2014/main" id="{E0071656-D1F9-488E-AA96-3883815BF9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0" name="Text Box 6943">
          <a:extLst>
            <a:ext uri="{FF2B5EF4-FFF2-40B4-BE49-F238E27FC236}">
              <a16:creationId xmlns:a16="http://schemas.microsoft.com/office/drawing/2014/main" id="{A6F95AFB-0BBF-47DD-87BD-BEDAB86DB6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1" name="Text Box 6943">
          <a:extLst>
            <a:ext uri="{FF2B5EF4-FFF2-40B4-BE49-F238E27FC236}">
              <a16:creationId xmlns:a16="http://schemas.microsoft.com/office/drawing/2014/main" id="{B6841795-40B6-400F-AF29-DC1283BFA8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2" name="Text Box 6943">
          <a:extLst>
            <a:ext uri="{FF2B5EF4-FFF2-40B4-BE49-F238E27FC236}">
              <a16:creationId xmlns:a16="http://schemas.microsoft.com/office/drawing/2014/main" id="{544E8BCC-9C89-4A0A-94F9-EA001BACAC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3" name="Text Box 6943">
          <a:extLst>
            <a:ext uri="{FF2B5EF4-FFF2-40B4-BE49-F238E27FC236}">
              <a16:creationId xmlns:a16="http://schemas.microsoft.com/office/drawing/2014/main" id="{96013E8C-FE5C-4D34-AB6B-B0E40F41D5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4" name="Text Box 6943">
          <a:extLst>
            <a:ext uri="{FF2B5EF4-FFF2-40B4-BE49-F238E27FC236}">
              <a16:creationId xmlns:a16="http://schemas.microsoft.com/office/drawing/2014/main" id="{EE17CDFF-BD15-43F9-8EBB-FF251F36CD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5" name="Text Box 6943">
          <a:extLst>
            <a:ext uri="{FF2B5EF4-FFF2-40B4-BE49-F238E27FC236}">
              <a16:creationId xmlns:a16="http://schemas.microsoft.com/office/drawing/2014/main" id="{31F099DA-7343-463B-AA1B-4346FDABE1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6" name="Text Box 6943">
          <a:extLst>
            <a:ext uri="{FF2B5EF4-FFF2-40B4-BE49-F238E27FC236}">
              <a16:creationId xmlns:a16="http://schemas.microsoft.com/office/drawing/2014/main" id="{3B5579FD-83C5-4190-B016-C6A8F06318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7" name="Text Box 6943">
          <a:extLst>
            <a:ext uri="{FF2B5EF4-FFF2-40B4-BE49-F238E27FC236}">
              <a16:creationId xmlns:a16="http://schemas.microsoft.com/office/drawing/2014/main" id="{881F6272-1AF8-4E31-8FBD-C69FD181DC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8" name="Text Box 6943">
          <a:extLst>
            <a:ext uri="{FF2B5EF4-FFF2-40B4-BE49-F238E27FC236}">
              <a16:creationId xmlns:a16="http://schemas.microsoft.com/office/drawing/2014/main" id="{34981EBF-2B73-4375-A709-E43164748E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79" name="Text Box 6943">
          <a:extLst>
            <a:ext uri="{FF2B5EF4-FFF2-40B4-BE49-F238E27FC236}">
              <a16:creationId xmlns:a16="http://schemas.microsoft.com/office/drawing/2014/main" id="{CABC9F8C-DB93-451D-BB47-464BBB8EF7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0" name="Text Box 6943">
          <a:extLst>
            <a:ext uri="{FF2B5EF4-FFF2-40B4-BE49-F238E27FC236}">
              <a16:creationId xmlns:a16="http://schemas.microsoft.com/office/drawing/2014/main" id="{32C2B3DC-F98F-4B07-8BD2-D44799EA5A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1" name="Text Box 6943">
          <a:extLst>
            <a:ext uri="{FF2B5EF4-FFF2-40B4-BE49-F238E27FC236}">
              <a16:creationId xmlns:a16="http://schemas.microsoft.com/office/drawing/2014/main" id="{7E028DCB-86F8-43B8-B940-1DC70A48B7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2" name="Text Box 6943">
          <a:extLst>
            <a:ext uri="{FF2B5EF4-FFF2-40B4-BE49-F238E27FC236}">
              <a16:creationId xmlns:a16="http://schemas.microsoft.com/office/drawing/2014/main" id="{C842A03B-F852-43A0-9D8F-9C883DC02F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3" name="Text Box 6943">
          <a:extLst>
            <a:ext uri="{FF2B5EF4-FFF2-40B4-BE49-F238E27FC236}">
              <a16:creationId xmlns:a16="http://schemas.microsoft.com/office/drawing/2014/main" id="{DC2C0A92-63EE-47E9-89CD-D9921C7ED5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4" name="Text Box 6943">
          <a:extLst>
            <a:ext uri="{FF2B5EF4-FFF2-40B4-BE49-F238E27FC236}">
              <a16:creationId xmlns:a16="http://schemas.microsoft.com/office/drawing/2014/main" id="{3CDAA6E4-5B3A-4663-B9D8-A8302E4DF7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5" name="Text Box 6943">
          <a:extLst>
            <a:ext uri="{FF2B5EF4-FFF2-40B4-BE49-F238E27FC236}">
              <a16:creationId xmlns:a16="http://schemas.microsoft.com/office/drawing/2014/main" id="{064B8DBC-56F4-4E2A-98EC-38DB7E1CDC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6" name="Text Box 6943">
          <a:extLst>
            <a:ext uri="{FF2B5EF4-FFF2-40B4-BE49-F238E27FC236}">
              <a16:creationId xmlns:a16="http://schemas.microsoft.com/office/drawing/2014/main" id="{5CEDFB56-EAEE-4D57-A1C8-EDF651FC91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7" name="Text Box 6943">
          <a:extLst>
            <a:ext uri="{FF2B5EF4-FFF2-40B4-BE49-F238E27FC236}">
              <a16:creationId xmlns:a16="http://schemas.microsoft.com/office/drawing/2014/main" id="{FE683ACC-87D4-44FD-9DBD-DABB450830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8" name="Text Box 6943">
          <a:extLst>
            <a:ext uri="{FF2B5EF4-FFF2-40B4-BE49-F238E27FC236}">
              <a16:creationId xmlns:a16="http://schemas.microsoft.com/office/drawing/2014/main" id="{D29A9561-92AC-4545-9AC9-C0A9ADC2DD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89" name="Text Box 6943">
          <a:extLst>
            <a:ext uri="{FF2B5EF4-FFF2-40B4-BE49-F238E27FC236}">
              <a16:creationId xmlns:a16="http://schemas.microsoft.com/office/drawing/2014/main" id="{086825F9-411F-4FA8-8E9F-03E8D368B7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0" name="Text Box 6943">
          <a:extLst>
            <a:ext uri="{FF2B5EF4-FFF2-40B4-BE49-F238E27FC236}">
              <a16:creationId xmlns:a16="http://schemas.microsoft.com/office/drawing/2014/main" id="{6274E535-FC13-452C-8E6D-D2DE388D28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1" name="Text Box 6943">
          <a:extLst>
            <a:ext uri="{FF2B5EF4-FFF2-40B4-BE49-F238E27FC236}">
              <a16:creationId xmlns:a16="http://schemas.microsoft.com/office/drawing/2014/main" id="{A51E69C8-822D-474E-8D6D-D93C35B72E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2" name="Text Box 6943">
          <a:extLst>
            <a:ext uri="{FF2B5EF4-FFF2-40B4-BE49-F238E27FC236}">
              <a16:creationId xmlns:a16="http://schemas.microsoft.com/office/drawing/2014/main" id="{7B6C4461-6709-41B3-879B-B3A14C9E9A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3" name="Text Box 6943">
          <a:extLst>
            <a:ext uri="{FF2B5EF4-FFF2-40B4-BE49-F238E27FC236}">
              <a16:creationId xmlns:a16="http://schemas.microsoft.com/office/drawing/2014/main" id="{9B7DFBBE-0C13-43AE-95AE-D6E6CF1E86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4" name="Text Box 6943">
          <a:extLst>
            <a:ext uri="{FF2B5EF4-FFF2-40B4-BE49-F238E27FC236}">
              <a16:creationId xmlns:a16="http://schemas.microsoft.com/office/drawing/2014/main" id="{BF16F6F2-B099-4A14-978F-5ABF977897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5" name="Text Box 6943">
          <a:extLst>
            <a:ext uri="{FF2B5EF4-FFF2-40B4-BE49-F238E27FC236}">
              <a16:creationId xmlns:a16="http://schemas.microsoft.com/office/drawing/2014/main" id="{692F249C-F719-4B55-92CC-76A89E2475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6" name="Text Box 6943">
          <a:extLst>
            <a:ext uri="{FF2B5EF4-FFF2-40B4-BE49-F238E27FC236}">
              <a16:creationId xmlns:a16="http://schemas.microsoft.com/office/drawing/2014/main" id="{665D52E6-D061-421D-AF92-E36A6634A7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7" name="Text Box 6943">
          <a:extLst>
            <a:ext uri="{FF2B5EF4-FFF2-40B4-BE49-F238E27FC236}">
              <a16:creationId xmlns:a16="http://schemas.microsoft.com/office/drawing/2014/main" id="{B3D69B1F-9E14-401B-95F5-7D39FEC782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8" name="Text Box 6943">
          <a:extLst>
            <a:ext uri="{FF2B5EF4-FFF2-40B4-BE49-F238E27FC236}">
              <a16:creationId xmlns:a16="http://schemas.microsoft.com/office/drawing/2014/main" id="{7EA16D38-D55A-480D-AFE9-E49CE8CEFE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399" name="Text Box 6943">
          <a:extLst>
            <a:ext uri="{FF2B5EF4-FFF2-40B4-BE49-F238E27FC236}">
              <a16:creationId xmlns:a16="http://schemas.microsoft.com/office/drawing/2014/main" id="{BC28F6A2-D1A8-43F4-893B-C08C2DB20E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0" name="Text Box 6943">
          <a:extLst>
            <a:ext uri="{FF2B5EF4-FFF2-40B4-BE49-F238E27FC236}">
              <a16:creationId xmlns:a16="http://schemas.microsoft.com/office/drawing/2014/main" id="{629D986D-351B-4558-9D94-25A4A0C4A9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1" name="Text Box 6943">
          <a:extLst>
            <a:ext uri="{FF2B5EF4-FFF2-40B4-BE49-F238E27FC236}">
              <a16:creationId xmlns:a16="http://schemas.microsoft.com/office/drawing/2014/main" id="{F1E50645-3451-4022-8A9A-D0200BA691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2" name="Text Box 6943">
          <a:extLst>
            <a:ext uri="{FF2B5EF4-FFF2-40B4-BE49-F238E27FC236}">
              <a16:creationId xmlns:a16="http://schemas.microsoft.com/office/drawing/2014/main" id="{4639F82C-ED77-454C-ABED-9A42F7E13F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3" name="Text Box 6943">
          <a:extLst>
            <a:ext uri="{FF2B5EF4-FFF2-40B4-BE49-F238E27FC236}">
              <a16:creationId xmlns:a16="http://schemas.microsoft.com/office/drawing/2014/main" id="{E8D771AC-540A-455C-AD42-77F2A1B164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4" name="Text Box 6943">
          <a:extLst>
            <a:ext uri="{FF2B5EF4-FFF2-40B4-BE49-F238E27FC236}">
              <a16:creationId xmlns:a16="http://schemas.microsoft.com/office/drawing/2014/main" id="{CCE1E374-6EF4-4611-9775-A028057ED0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5" name="Text Box 6943">
          <a:extLst>
            <a:ext uri="{FF2B5EF4-FFF2-40B4-BE49-F238E27FC236}">
              <a16:creationId xmlns:a16="http://schemas.microsoft.com/office/drawing/2014/main" id="{9F61D2B3-3791-48CF-9346-4552A6B641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6" name="Text Box 6943">
          <a:extLst>
            <a:ext uri="{FF2B5EF4-FFF2-40B4-BE49-F238E27FC236}">
              <a16:creationId xmlns:a16="http://schemas.microsoft.com/office/drawing/2014/main" id="{8FC11BEF-0044-4114-87F8-554F7CB037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7" name="Text Box 6943">
          <a:extLst>
            <a:ext uri="{FF2B5EF4-FFF2-40B4-BE49-F238E27FC236}">
              <a16:creationId xmlns:a16="http://schemas.microsoft.com/office/drawing/2014/main" id="{D0583CC8-0CF2-4454-BFC4-B2E02F4A45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8" name="Text Box 6943">
          <a:extLst>
            <a:ext uri="{FF2B5EF4-FFF2-40B4-BE49-F238E27FC236}">
              <a16:creationId xmlns:a16="http://schemas.microsoft.com/office/drawing/2014/main" id="{D3377801-CBD9-430A-9DBE-C2F0BAD5F6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09" name="Text Box 6943">
          <a:extLst>
            <a:ext uri="{FF2B5EF4-FFF2-40B4-BE49-F238E27FC236}">
              <a16:creationId xmlns:a16="http://schemas.microsoft.com/office/drawing/2014/main" id="{C25826E0-2C0A-479F-8B63-55607AE443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0" name="Text Box 6943">
          <a:extLst>
            <a:ext uri="{FF2B5EF4-FFF2-40B4-BE49-F238E27FC236}">
              <a16:creationId xmlns:a16="http://schemas.microsoft.com/office/drawing/2014/main" id="{AA1CF124-FF4F-425C-A309-5E18DDF0AC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1" name="Text Box 6943">
          <a:extLst>
            <a:ext uri="{FF2B5EF4-FFF2-40B4-BE49-F238E27FC236}">
              <a16:creationId xmlns:a16="http://schemas.microsoft.com/office/drawing/2014/main" id="{4214E170-919B-4002-A4B4-F97B8B027C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2" name="Text Box 6943">
          <a:extLst>
            <a:ext uri="{FF2B5EF4-FFF2-40B4-BE49-F238E27FC236}">
              <a16:creationId xmlns:a16="http://schemas.microsoft.com/office/drawing/2014/main" id="{B93B9D2E-2A04-44D4-B283-E62777B6DE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3" name="Text Box 6943">
          <a:extLst>
            <a:ext uri="{FF2B5EF4-FFF2-40B4-BE49-F238E27FC236}">
              <a16:creationId xmlns:a16="http://schemas.microsoft.com/office/drawing/2014/main" id="{CE9D22EC-5453-407E-8F53-EC3B61B7ED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4" name="Text Box 6943">
          <a:extLst>
            <a:ext uri="{FF2B5EF4-FFF2-40B4-BE49-F238E27FC236}">
              <a16:creationId xmlns:a16="http://schemas.microsoft.com/office/drawing/2014/main" id="{0A332ED0-A0A7-4AAC-960F-540F8340AB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5" name="Text Box 6943">
          <a:extLst>
            <a:ext uri="{FF2B5EF4-FFF2-40B4-BE49-F238E27FC236}">
              <a16:creationId xmlns:a16="http://schemas.microsoft.com/office/drawing/2014/main" id="{63845C45-F279-4232-AF69-D458DAFFE4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6" name="Text Box 6943">
          <a:extLst>
            <a:ext uri="{FF2B5EF4-FFF2-40B4-BE49-F238E27FC236}">
              <a16:creationId xmlns:a16="http://schemas.microsoft.com/office/drawing/2014/main" id="{278F3A2B-3B5C-4C0C-B946-0B8C997F9C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7" name="Text Box 6943">
          <a:extLst>
            <a:ext uri="{FF2B5EF4-FFF2-40B4-BE49-F238E27FC236}">
              <a16:creationId xmlns:a16="http://schemas.microsoft.com/office/drawing/2014/main" id="{F406135D-A6CE-4489-A1DB-362DBD1C9B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8" name="Text Box 6943">
          <a:extLst>
            <a:ext uri="{FF2B5EF4-FFF2-40B4-BE49-F238E27FC236}">
              <a16:creationId xmlns:a16="http://schemas.microsoft.com/office/drawing/2014/main" id="{C2CB571C-031E-402A-982A-55C529A87E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19" name="Text Box 6943">
          <a:extLst>
            <a:ext uri="{FF2B5EF4-FFF2-40B4-BE49-F238E27FC236}">
              <a16:creationId xmlns:a16="http://schemas.microsoft.com/office/drawing/2014/main" id="{9DD0306D-9E67-4BC1-8FCF-A38AB798DF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0" name="Text Box 6943">
          <a:extLst>
            <a:ext uri="{FF2B5EF4-FFF2-40B4-BE49-F238E27FC236}">
              <a16:creationId xmlns:a16="http://schemas.microsoft.com/office/drawing/2014/main" id="{03AF21A6-416E-4722-B146-AD7DBBE0B5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1" name="Text Box 6943">
          <a:extLst>
            <a:ext uri="{FF2B5EF4-FFF2-40B4-BE49-F238E27FC236}">
              <a16:creationId xmlns:a16="http://schemas.microsoft.com/office/drawing/2014/main" id="{56FCA01B-904B-47F2-9F82-1091957027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2" name="Text Box 6943">
          <a:extLst>
            <a:ext uri="{FF2B5EF4-FFF2-40B4-BE49-F238E27FC236}">
              <a16:creationId xmlns:a16="http://schemas.microsoft.com/office/drawing/2014/main" id="{966AE517-0174-4FE9-B20C-E36E2BC214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3" name="Text Box 6943">
          <a:extLst>
            <a:ext uri="{FF2B5EF4-FFF2-40B4-BE49-F238E27FC236}">
              <a16:creationId xmlns:a16="http://schemas.microsoft.com/office/drawing/2014/main" id="{AF7A71E8-85F8-4B58-BAFE-06D91906D7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4" name="Text Box 6943">
          <a:extLst>
            <a:ext uri="{FF2B5EF4-FFF2-40B4-BE49-F238E27FC236}">
              <a16:creationId xmlns:a16="http://schemas.microsoft.com/office/drawing/2014/main" id="{A809E09B-661C-4AAF-9A16-BCA6E76C51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5" name="Text Box 6943">
          <a:extLst>
            <a:ext uri="{FF2B5EF4-FFF2-40B4-BE49-F238E27FC236}">
              <a16:creationId xmlns:a16="http://schemas.microsoft.com/office/drawing/2014/main" id="{4B92AAD6-CF66-4DFC-8063-A68CB19780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6" name="Text Box 6943">
          <a:extLst>
            <a:ext uri="{FF2B5EF4-FFF2-40B4-BE49-F238E27FC236}">
              <a16:creationId xmlns:a16="http://schemas.microsoft.com/office/drawing/2014/main" id="{260964B0-59A0-495C-84F5-73C4980F06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7" name="Text Box 6943">
          <a:extLst>
            <a:ext uri="{FF2B5EF4-FFF2-40B4-BE49-F238E27FC236}">
              <a16:creationId xmlns:a16="http://schemas.microsoft.com/office/drawing/2014/main" id="{522ED9DF-F5FA-4F10-A1D1-2EAF9619B8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8" name="Text Box 6943">
          <a:extLst>
            <a:ext uri="{FF2B5EF4-FFF2-40B4-BE49-F238E27FC236}">
              <a16:creationId xmlns:a16="http://schemas.microsoft.com/office/drawing/2014/main" id="{306EFA87-5909-4085-904E-ACCEDE23A0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29" name="Text Box 6943">
          <a:extLst>
            <a:ext uri="{FF2B5EF4-FFF2-40B4-BE49-F238E27FC236}">
              <a16:creationId xmlns:a16="http://schemas.microsoft.com/office/drawing/2014/main" id="{15586A86-F692-43E3-99CB-F57221AD24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0" name="Text Box 6943">
          <a:extLst>
            <a:ext uri="{FF2B5EF4-FFF2-40B4-BE49-F238E27FC236}">
              <a16:creationId xmlns:a16="http://schemas.microsoft.com/office/drawing/2014/main" id="{73281ADC-0E64-438B-B8D9-B5A3569B16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1" name="Text Box 6943">
          <a:extLst>
            <a:ext uri="{FF2B5EF4-FFF2-40B4-BE49-F238E27FC236}">
              <a16:creationId xmlns:a16="http://schemas.microsoft.com/office/drawing/2014/main" id="{30C5EE6B-1A7A-42ED-86D6-D4FE2CAB5B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2" name="Text Box 6943">
          <a:extLst>
            <a:ext uri="{FF2B5EF4-FFF2-40B4-BE49-F238E27FC236}">
              <a16:creationId xmlns:a16="http://schemas.microsoft.com/office/drawing/2014/main" id="{DCF4098B-D346-47D4-8152-BC21E16793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3" name="Text Box 6943">
          <a:extLst>
            <a:ext uri="{FF2B5EF4-FFF2-40B4-BE49-F238E27FC236}">
              <a16:creationId xmlns:a16="http://schemas.microsoft.com/office/drawing/2014/main" id="{7B220E67-66EA-4A30-8A0C-7C84A7D410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4" name="Text Box 6943">
          <a:extLst>
            <a:ext uri="{FF2B5EF4-FFF2-40B4-BE49-F238E27FC236}">
              <a16:creationId xmlns:a16="http://schemas.microsoft.com/office/drawing/2014/main" id="{6998D6DB-3E45-488F-81CE-827BD02138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5" name="Text Box 6943">
          <a:extLst>
            <a:ext uri="{FF2B5EF4-FFF2-40B4-BE49-F238E27FC236}">
              <a16:creationId xmlns:a16="http://schemas.microsoft.com/office/drawing/2014/main" id="{1CBE7491-551C-4EBE-8A11-57903E6B3A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6" name="Text Box 6943">
          <a:extLst>
            <a:ext uri="{FF2B5EF4-FFF2-40B4-BE49-F238E27FC236}">
              <a16:creationId xmlns:a16="http://schemas.microsoft.com/office/drawing/2014/main" id="{150E5AC4-FAC9-4464-8E4E-5393EF2331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7" name="Text Box 6943">
          <a:extLst>
            <a:ext uri="{FF2B5EF4-FFF2-40B4-BE49-F238E27FC236}">
              <a16:creationId xmlns:a16="http://schemas.microsoft.com/office/drawing/2014/main" id="{F3A690CC-71E4-476C-9BFD-1C4105A5F9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8" name="Text Box 6943">
          <a:extLst>
            <a:ext uri="{FF2B5EF4-FFF2-40B4-BE49-F238E27FC236}">
              <a16:creationId xmlns:a16="http://schemas.microsoft.com/office/drawing/2014/main" id="{F8C795C5-F0F8-49E6-9298-DC5ED11DFF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39" name="Text Box 6943">
          <a:extLst>
            <a:ext uri="{FF2B5EF4-FFF2-40B4-BE49-F238E27FC236}">
              <a16:creationId xmlns:a16="http://schemas.microsoft.com/office/drawing/2014/main" id="{2BEA67B7-8382-4C3A-8584-82BF47C82A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0" name="Text Box 6943">
          <a:extLst>
            <a:ext uri="{FF2B5EF4-FFF2-40B4-BE49-F238E27FC236}">
              <a16:creationId xmlns:a16="http://schemas.microsoft.com/office/drawing/2014/main" id="{8409666B-4209-49AA-9B12-FEF3B272B1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1" name="Text Box 6943">
          <a:extLst>
            <a:ext uri="{FF2B5EF4-FFF2-40B4-BE49-F238E27FC236}">
              <a16:creationId xmlns:a16="http://schemas.microsoft.com/office/drawing/2014/main" id="{47912B34-94E6-4A83-B7F6-ED4622BB38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2" name="Text Box 6943">
          <a:extLst>
            <a:ext uri="{FF2B5EF4-FFF2-40B4-BE49-F238E27FC236}">
              <a16:creationId xmlns:a16="http://schemas.microsoft.com/office/drawing/2014/main" id="{C94D1E72-66D8-4FED-8E61-694974132A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3" name="Text Box 6943">
          <a:extLst>
            <a:ext uri="{FF2B5EF4-FFF2-40B4-BE49-F238E27FC236}">
              <a16:creationId xmlns:a16="http://schemas.microsoft.com/office/drawing/2014/main" id="{D9E0A285-139C-4153-921E-50F2BD5BDD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4" name="Text Box 6943">
          <a:extLst>
            <a:ext uri="{FF2B5EF4-FFF2-40B4-BE49-F238E27FC236}">
              <a16:creationId xmlns:a16="http://schemas.microsoft.com/office/drawing/2014/main" id="{E82D15AC-20BC-4600-B769-672D608ED8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5" name="Text Box 6943">
          <a:extLst>
            <a:ext uri="{FF2B5EF4-FFF2-40B4-BE49-F238E27FC236}">
              <a16:creationId xmlns:a16="http://schemas.microsoft.com/office/drawing/2014/main" id="{E73ADFEC-589A-475B-AEE5-56F5F6EC61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6" name="Text Box 6943">
          <a:extLst>
            <a:ext uri="{FF2B5EF4-FFF2-40B4-BE49-F238E27FC236}">
              <a16:creationId xmlns:a16="http://schemas.microsoft.com/office/drawing/2014/main" id="{B94956A4-85C2-4C9F-BE27-8E716734B5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7" name="Text Box 6943">
          <a:extLst>
            <a:ext uri="{FF2B5EF4-FFF2-40B4-BE49-F238E27FC236}">
              <a16:creationId xmlns:a16="http://schemas.microsoft.com/office/drawing/2014/main" id="{C5421A5E-173E-418C-AB20-5975BF1188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8" name="Text Box 6943">
          <a:extLst>
            <a:ext uri="{FF2B5EF4-FFF2-40B4-BE49-F238E27FC236}">
              <a16:creationId xmlns:a16="http://schemas.microsoft.com/office/drawing/2014/main" id="{880E403C-98BA-4CE6-9FBB-E1C79BB5BA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49" name="Text Box 6943">
          <a:extLst>
            <a:ext uri="{FF2B5EF4-FFF2-40B4-BE49-F238E27FC236}">
              <a16:creationId xmlns:a16="http://schemas.microsoft.com/office/drawing/2014/main" id="{CBFAC1DA-2B00-4EB5-8487-D4152C2F50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0" name="Text Box 6943">
          <a:extLst>
            <a:ext uri="{FF2B5EF4-FFF2-40B4-BE49-F238E27FC236}">
              <a16:creationId xmlns:a16="http://schemas.microsoft.com/office/drawing/2014/main" id="{B4F7B677-C90A-4BFF-88F2-4DB2044381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1" name="Text Box 6943">
          <a:extLst>
            <a:ext uri="{FF2B5EF4-FFF2-40B4-BE49-F238E27FC236}">
              <a16:creationId xmlns:a16="http://schemas.microsoft.com/office/drawing/2014/main" id="{9C959EF4-6D27-4D73-BE7A-0ADAB42B31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2" name="Text Box 6943">
          <a:extLst>
            <a:ext uri="{FF2B5EF4-FFF2-40B4-BE49-F238E27FC236}">
              <a16:creationId xmlns:a16="http://schemas.microsoft.com/office/drawing/2014/main" id="{CB0C2577-D099-4D74-9F76-F4AF4C3830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3" name="Text Box 6943">
          <a:extLst>
            <a:ext uri="{FF2B5EF4-FFF2-40B4-BE49-F238E27FC236}">
              <a16:creationId xmlns:a16="http://schemas.microsoft.com/office/drawing/2014/main" id="{48BCC484-9640-486C-B903-9EAEA3BF7E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4" name="Text Box 6943">
          <a:extLst>
            <a:ext uri="{FF2B5EF4-FFF2-40B4-BE49-F238E27FC236}">
              <a16:creationId xmlns:a16="http://schemas.microsoft.com/office/drawing/2014/main" id="{55E3974C-E4CF-40E0-A242-1253B868FA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5" name="Text Box 6943">
          <a:extLst>
            <a:ext uri="{FF2B5EF4-FFF2-40B4-BE49-F238E27FC236}">
              <a16:creationId xmlns:a16="http://schemas.microsoft.com/office/drawing/2014/main" id="{29B71BB9-60D6-4C67-9566-95BFA80CB1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6" name="Text Box 6943">
          <a:extLst>
            <a:ext uri="{FF2B5EF4-FFF2-40B4-BE49-F238E27FC236}">
              <a16:creationId xmlns:a16="http://schemas.microsoft.com/office/drawing/2014/main" id="{CA435DCE-8813-4831-8D3A-931CBEE632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7" name="Text Box 6943">
          <a:extLst>
            <a:ext uri="{FF2B5EF4-FFF2-40B4-BE49-F238E27FC236}">
              <a16:creationId xmlns:a16="http://schemas.microsoft.com/office/drawing/2014/main" id="{B98C212B-8CC4-4BF1-9984-67340BD213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8" name="Text Box 6943">
          <a:extLst>
            <a:ext uri="{FF2B5EF4-FFF2-40B4-BE49-F238E27FC236}">
              <a16:creationId xmlns:a16="http://schemas.microsoft.com/office/drawing/2014/main" id="{3C0294AD-45AE-43E6-AD2F-131F39A311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59" name="Text Box 6943">
          <a:extLst>
            <a:ext uri="{FF2B5EF4-FFF2-40B4-BE49-F238E27FC236}">
              <a16:creationId xmlns:a16="http://schemas.microsoft.com/office/drawing/2014/main" id="{4B0C9529-E109-4958-9EA4-3D7E83C169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0" name="Text Box 6943">
          <a:extLst>
            <a:ext uri="{FF2B5EF4-FFF2-40B4-BE49-F238E27FC236}">
              <a16:creationId xmlns:a16="http://schemas.microsoft.com/office/drawing/2014/main" id="{BD354E05-005D-45DE-8BB1-05819D832B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1" name="Text Box 6943">
          <a:extLst>
            <a:ext uri="{FF2B5EF4-FFF2-40B4-BE49-F238E27FC236}">
              <a16:creationId xmlns:a16="http://schemas.microsoft.com/office/drawing/2014/main" id="{7E87F86B-4790-4B48-BABA-09947F2DF7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2" name="Text Box 6943">
          <a:extLst>
            <a:ext uri="{FF2B5EF4-FFF2-40B4-BE49-F238E27FC236}">
              <a16:creationId xmlns:a16="http://schemas.microsoft.com/office/drawing/2014/main" id="{CB18F4FC-35C9-4BFA-BE4D-267857FD09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3" name="Text Box 6943">
          <a:extLst>
            <a:ext uri="{FF2B5EF4-FFF2-40B4-BE49-F238E27FC236}">
              <a16:creationId xmlns:a16="http://schemas.microsoft.com/office/drawing/2014/main" id="{A2FD0AE0-BAD5-4757-B53B-FA43ADBAAF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4" name="Text Box 6943">
          <a:extLst>
            <a:ext uri="{FF2B5EF4-FFF2-40B4-BE49-F238E27FC236}">
              <a16:creationId xmlns:a16="http://schemas.microsoft.com/office/drawing/2014/main" id="{79FB6E1E-11F7-4EE8-8FF5-CD3C1DC3A3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5" name="Text Box 6943">
          <a:extLst>
            <a:ext uri="{FF2B5EF4-FFF2-40B4-BE49-F238E27FC236}">
              <a16:creationId xmlns:a16="http://schemas.microsoft.com/office/drawing/2014/main" id="{7288EF0C-0A09-4312-BDE2-27A8829436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6" name="Text Box 6943">
          <a:extLst>
            <a:ext uri="{FF2B5EF4-FFF2-40B4-BE49-F238E27FC236}">
              <a16:creationId xmlns:a16="http://schemas.microsoft.com/office/drawing/2014/main" id="{A020DAD5-7CE7-40EE-BF2E-3E54FBB8E5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7" name="Text Box 6943">
          <a:extLst>
            <a:ext uri="{FF2B5EF4-FFF2-40B4-BE49-F238E27FC236}">
              <a16:creationId xmlns:a16="http://schemas.microsoft.com/office/drawing/2014/main" id="{C6F9F7AD-3B76-47E8-B569-964EDAA986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8" name="Text Box 6943">
          <a:extLst>
            <a:ext uri="{FF2B5EF4-FFF2-40B4-BE49-F238E27FC236}">
              <a16:creationId xmlns:a16="http://schemas.microsoft.com/office/drawing/2014/main" id="{0D466EAB-F8C8-43E9-AC77-F5E9B2C5D6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69" name="Text Box 6943">
          <a:extLst>
            <a:ext uri="{FF2B5EF4-FFF2-40B4-BE49-F238E27FC236}">
              <a16:creationId xmlns:a16="http://schemas.microsoft.com/office/drawing/2014/main" id="{99038F0D-3E1E-44AE-A40B-6F6A67670A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0" name="Text Box 6943">
          <a:extLst>
            <a:ext uri="{FF2B5EF4-FFF2-40B4-BE49-F238E27FC236}">
              <a16:creationId xmlns:a16="http://schemas.microsoft.com/office/drawing/2014/main" id="{3F6A919A-7B53-45A2-87BF-F683EDCFE1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1" name="Text Box 6943">
          <a:extLst>
            <a:ext uri="{FF2B5EF4-FFF2-40B4-BE49-F238E27FC236}">
              <a16:creationId xmlns:a16="http://schemas.microsoft.com/office/drawing/2014/main" id="{8C7811D9-2376-4CEA-A69F-27C6E1CBB7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2" name="Text Box 6943">
          <a:extLst>
            <a:ext uri="{FF2B5EF4-FFF2-40B4-BE49-F238E27FC236}">
              <a16:creationId xmlns:a16="http://schemas.microsoft.com/office/drawing/2014/main" id="{6DC68E98-30EF-43CF-8BCA-6FEAEAC6E7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3" name="Text Box 6943">
          <a:extLst>
            <a:ext uri="{FF2B5EF4-FFF2-40B4-BE49-F238E27FC236}">
              <a16:creationId xmlns:a16="http://schemas.microsoft.com/office/drawing/2014/main" id="{658E833C-C814-4B1C-A7BF-046B6BC80F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4" name="Text Box 6943">
          <a:extLst>
            <a:ext uri="{FF2B5EF4-FFF2-40B4-BE49-F238E27FC236}">
              <a16:creationId xmlns:a16="http://schemas.microsoft.com/office/drawing/2014/main" id="{8840F9E1-F93E-4AB9-BD46-FAD540335F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5" name="Text Box 6943">
          <a:extLst>
            <a:ext uri="{FF2B5EF4-FFF2-40B4-BE49-F238E27FC236}">
              <a16:creationId xmlns:a16="http://schemas.microsoft.com/office/drawing/2014/main" id="{AFEF2BA6-1EA2-4694-9DAD-DFFB161E36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6" name="Text Box 6943">
          <a:extLst>
            <a:ext uri="{FF2B5EF4-FFF2-40B4-BE49-F238E27FC236}">
              <a16:creationId xmlns:a16="http://schemas.microsoft.com/office/drawing/2014/main" id="{A57D2569-A681-446F-B643-E467E598F4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7" name="Text Box 6943">
          <a:extLst>
            <a:ext uri="{FF2B5EF4-FFF2-40B4-BE49-F238E27FC236}">
              <a16:creationId xmlns:a16="http://schemas.microsoft.com/office/drawing/2014/main" id="{7210A978-53E0-4979-AF65-0B8D96536B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8" name="Text Box 6943">
          <a:extLst>
            <a:ext uri="{FF2B5EF4-FFF2-40B4-BE49-F238E27FC236}">
              <a16:creationId xmlns:a16="http://schemas.microsoft.com/office/drawing/2014/main" id="{7ABCC9A4-1E82-481B-987B-8DF7CE64F4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79" name="Text Box 6943">
          <a:extLst>
            <a:ext uri="{FF2B5EF4-FFF2-40B4-BE49-F238E27FC236}">
              <a16:creationId xmlns:a16="http://schemas.microsoft.com/office/drawing/2014/main" id="{6376B6EA-3285-4FD9-B122-8FF4034FBA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0" name="Text Box 6943">
          <a:extLst>
            <a:ext uri="{FF2B5EF4-FFF2-40B4-BE49-F238E27FC236}">
              <a16:creationId xmlns:a16="http://schemas.microsoft.com/office/drawing/2014/main" id="{1A13D906-5A7C-4BAA-92B7-9897448425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1" name="Text Box 6943">
          <a:extLst>
            <a:ext uri="{FF2B5EF4-FFF2-40B4-BE49-F238E27FC236}">
              <a16:creationId xmlns:a16="http://schemas.microsoft.com/office/drawing/2014/main" id="{5B368454-7107-4ECF-9F04-BDCE31A279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2" name="Text Box 6943">
          <a:extLst>
            <a:ext uri="{FF2B5EF4-FFF2-40B4-BE49-F238E27FC236}">
              <a16:creationId xmlns:a16="http://schemas.microsoft.com/office/drawing/2014/main" id="{9765CCC2-7929-46B7-B979-5143C155B2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3" name="Text Box 6943">
          <a:extLst>
            <a:ext uri="{FF2B5EF4-FFF2-40B4-BE49-F238E27FC236}">
              <a16:creationId xmlns:a16="http://schemas.microsoft.com/office/drawing/2014/main" id="{755AA4B2-6F32-440B-A3E8-1C16866F90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4" name="Text Box 6943">
          <a:extLst>
            <a:ext uri="{FF2B5EF4-FFF2-40B4-BE49-F238E27FC236}">
              <a16:creationId xmlns:a16="http://schemas.microsoft.com/office/drawing/2014/main" id="{090C6E4D-5D9A-4D63-BABB-DF992B91C0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5" name="Text Box 6943">
          <a:extLst>
            <a:ext uri="{FF2B5EF4-FFF2-40B4-BE49-F238E27FC236}">
              <a16:creationId xmlns:a16="http://schemas.microsoft.com/office/drawing/2014/main" id="{FCD840F3-EF07-40E7-AA21-09199C17CD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6" name="Text Box 6943">
          <a:extLst>
            <a:ext uri="{FF2B5EF4-FFF2-40B4-BE49-F238E27FC236}">
              <a16:creationId xmlns:a16="http://schemas.microsoft.com/office/drawing/2014/main" id="{ECA57F31-D1DD-4AA4-8722-2FD8F50E92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7" name="Text Box 6943">
          <a:extLst>
            <a:ext uri="{FF2B5EF4-FFF2-40B4-BE49-F238E27FC236}">
              <a16:creationId xmlns:a16="http://schemas.microsoft.com/office/drawing/2014/main" id="{42A7D0A6-FFA0-413C-B391-A9C4325D6F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8" name="Text Box 6943">
          <a:extLst>
            <a:ext uri="{FF2B5EF4-FFF2-40B4-BE49-F238E27FC236}">
              <a16:creationId xmlns:a16="http://schemas.microsoft.com/office/drawing/2014/main" id="{697C3FBF-5058-4B95-801E-CC6B5688E1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89" name="Text Box 6943">
          <a:extLst>
            <a:ext uri="{FF2B5EF4-FFF2-40B4-BE49-F238E27FC236}">
              <a16:creationId xmlns:a16="http://schemas.microsoft.com/office/drawing/2014/main" id="{837F7FAA-7AE1-4706-B504-CDDD3F4F8E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0" name="Text Box 6943">
          <a:extLst>
            <a:ext uri="{FF2B5EF4-FFF2-40B4-BE49-F238E27FC236}">
              <a16:creationId xmlns:a16="http://schemas.microsoft.com/office/drawing/2014/main" id="{8ACEF362-2D34-4E97-AF5A-CA2A27B3B7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1" name="Text Box 6943">
          <a:extLst>
            <a:ext uri="{FF2B5EF4-FFF2-40B4-BE49-F238E27FC236}">
              <a16:creationId xmlns:a16="http://schemas.microsoft.com/office/drawing/2014/main" id="{868F13EF-FD5B-4A2F-9DF7-EB3C7D9D76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2" name="Text Box 6943">
          <a:extLst>
            <a:ext uri="{FF2B5EF4-FFF2-40B4-BE49-F238E27FC236}">
              <a16:creationId xmlns:a16="http://schemas.microsoft.com/office/drawing/2014/main" id="{88DF07B1-6A2E-4CA5-8623-BFA9138AF4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3" name="Text Box 6943">
          <a:extLst>
            <a:ext uri="{FF2B5EF4-FFF2-40B4-BE49-F238E27FC236}">
              <a16:creationId xmlns:a16="http://schemas.microsoft.com/office/drawing/2014/main" id="{4B687025-1531-433A-9C1D-B1A69324B7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4" name="Text Box 6943">
          <a:extLst>
            <a:ext uri="{FF2B5EF4-FFF2-40B4-BE49-F238E27FC236}">
              <a16:creationId xmlns:a16="http://schemas.microsoft.com/office/drawing/2014/main" id="{4C3BF3EA-B109-4FD3-96FB-D0616FF6A6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5" name="Text Box 6943">
          <a:extLst>
            <a:ext uri="{FF2B5EF4-FFF2-40B4-BE49-F238E27FC236}">
              <a16:creationId xmlns:a16="http://schemas.microsoft.com/office/drawing/2014/main" id="{1053FD3D-892B-47A2-B33F-FFA0AE703F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6" name="Text Box 6943">
          <a:extLst>
            <a:ext uri="{FF2B5EF4-FFF2-40B4-BE49-F238E27FC236}">
              <a16:creationId xmlns:a16="http://schemas.microsoft.com/office/drawing/2014/main" id="{C2680CF9-8064-4D9A-A1F2-1AEA9E09F2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7" name="Text Box 6943">
          <a:extLst>
            <a:ext uri="{FF2B5EF4-FFF2-40B4-BE49-F238E27FC236}">
              <a16:creationId xmlns:a16="http://schemas.microsoft.com/office/drawing/2014/main" id="{CCE95F7B-2071-4A52-B4C9-1914FDCAA1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8" name="Text Box 6943">
          <a:extLst>
            <a:ext uri="{FF2B5EF4-FFF2-40B4-BE49-F238E27FC236}">
              <a16:creationId xmlns:a16="http://schemas.microsoft.com/office/drawing/2014/main" id="{125A0C11-D1A7-46C0-B57D-91EF109E16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499" name="Text Box 6943">
          <a:extLst>
            <a:ext uri="{FF2B5EF4-FFF2-40B4-BE49-F238E27FC236}">
              <a16:creationId xmlns:a16="http://schemas.microsoft.com/office/drawing/2014/main" id="{09D7CCC0-E8D8-42E7-AE4E-55C62E5122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0" name="Text Box 6943">
          <a:extLst>
            <a:ext uri="{FF2B5EF4-FFF2-40B4-BE49-F238E27FC236}">
              <a16:creationId xmlns:a16="http://schemas.microsoft.com/office/drawing/2014/main" id="{252A80F1-859D-46B3-AAA6-9672B5EC73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1" name="Text Box 6943">
          <a:extLst>
            <a:ext uri="{FF2B5EF4-FFF2-40B4-BE49-F238E27FC236}">
              <a16:creationId xmlns:a16="http://schemas.microsoft.com/office/drawing/2014/main" id="{0868F442-B878-4C1B-8A16-4D6EDF4F86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2" name="Text Box 6943">
          <a:extLst>
            <a:ext uri="{FF2B5EF4-FFF2-40B4-BE49-F238E27FC236}">
              <a16:creationId xmlns:a16="http://schemas.microsoft.com/office/drawing/2014/main" id="{3CDB1A79-461E-4158-931E-776C2FD445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3" name="Text Box 6943">
          <a:extLst>
            <a:ext uri="{FF2B5EF4-FFF2-40B4-BE49-F238E27FC236}">
              <a16:creationId xmlns:a16="http://schemas.microsoft.com/office/drawing/2014/main" id="{A17787B0-C517-4AED-96EB-74C0CF5A9F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4" name="Text Box 6943">
          <a:extLst>
            <a:ext uri="{FF2B5EF4-FFF2-40B4-BE49-F238E27FC236}">
              <a16:creationId xmlns:a16="http://schemas.microsoft.com/office/drawing/2014/main" id="{012205E2-A6B0-4C21-BE85-7C3436B982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5" name="Text Box 6943">
          <a:extLst>
            <a:ext uri="{FF2B5EF4-FFF2-40B4-BE49-F238E27FC236}">
              <a16:creationId xmlns:a16="http://schemas.microsoft.com/office/drawing/2014/main" id="{45287300-07FA-44C5-881F-ED36BB18C2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6" name="Text Box 6943">
          <a:extLst>
            <a:ext uri="{FF2B5EF4-FFF2-40B4-BE49-F238E27FC236}">
              <a16:creationId xmlns:a16="http://schemas.microsoft.com/office/drawing/2014/main" id="{6860B69B-62E7-4C70-B787-E63A4D5FBE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7" name="Text Box 6943">
          <a:extLst>
            <a:ext uri="{FF2B5EF4-FFF2-40B4-BE49-F238E27FC236}">
              <a16:creationId xmlns:a16="http://schemas.microsoft.com/office/drawing/2014/main" id="{AC4C23F7-9032-45AA-B26A-C5FCBB5044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8" name="Text Box 6943">
          <a:extLst>
            <a:ext uri="{FF2B5EF4-FFF2-40B4-BE49-F238E27FC236}">
              <a16:creationId xmlns:a16="http://schemas.microsoft.com/office/drawing/2014/main" id="{DCDBFE92-129F-4C16-AE7E-2DC7FB71F2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09" name="Text Box 6943">
          <a:extLst>
            <a:ext uri="{FF2B5EF4-FFF2-40B4-BE49-F238E27FC236}">
              <a16:creationId xmlns:a16="http://schemas.microsoft.com/office/drawing/2014/main" id="{B5B6DBFF-5C25-4C20-BA33-C4EE7CD04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0" name="Text Box 6943">
          <a:extLst>
            <a:ext uri="{FF2B5EF4-FFF2-40B4-BE49-F238E27FC236}">
              <a16:creationId xmlns:a16="http://schemas.microsoft.com/office/drawing/2014/main" id="{F17DF7AD-8161-4A12-8317-DEFF00CF8F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1" name="Text Box 6943">
          <a:extLst>
            <a:ext uri="{FF2B5EF4-FFF2-40B4-BE49-F238E27FC236}">
              <a16:creationId xmlns:a16="http://schemas.microsoft.com/office/drawing/2014/main" id="{91AA75B4-97EC-43FF-94DF-BE92987C60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2" name="Text Box 6943">
          <a:extLst>
            <a:ext uri="{FF2B5EF4-FFF2-40B4-BE49-F238E27FC236}">
              <a16:creationId xmlns:a16="http://schemas.microsoft.com/office/drawing/2014/main" id="{1E90BEB5-09BC-422B-B167-D0A581469D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3" name="Text Box 6943">
          <a:extLst>
            <a:ext uri="{FF2B5EF4-FFF2-40B4-BE49-F238E27FC236}">
              <a16:creationId xmlns:a16="http://schemas.microsoft.com/office/drawing/2014/main" id="{0BA261A2-EE82-4DB0-83BC-B8703E2059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4" name="Text Box 6943">
          <a:extLst>
            <a:ext uri="{FF2B5EF4-FFF2-40B4-BE49-F238E27FC236}">
              <a16:creationId xmlns:a16="http://schemas.microsoft.com/office/drawing/2014/main" id="{E01ED167-D1EC-4F78-9807-750E1E1051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5" name="Text Box 6943">
          <a:extLst>
            <a:ext uri="{FF2B5EF4-FFF2-40B4-BE49-F238E27FC236}">
              <a16:creationId xmlns:a16="http://schemas.microsoft.com/office/drawing/2014/main" id="{1180BA3A-83E2-4D70-817C-616777E0E5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6" name="Text Box 6943">
          <a:extLst>
            <a:ext uri="{FF2B5EF4-FFF2-40B4-BE49-F238E27FC236}">
              <a16:creationId xmlns:a16="http://schemas.microsoft.com/office/drawing/2014/main" id="{9EE8CEB0-BD4A-4AB2-BC96-24234196B4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7" name="Text Box 6943">
          <a:extLst>
            <a:ext uri="{FF2B5EF4-FFF2-40B4-BE49-F238E27FC236}">
              <a16:creationId xmlns:a16="http://schemas.microsoft.com/office/drawing/2014/main" id="{6EC46C73-C8DF-4B26-9A48-EDE0D597BA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8" name="Text Box 6943">
          <a:extLst>
            <a:ext uri="{FF2B5EF4-FFF2-40B4-BE49-F238E27FC236}">
              <a16:creationId xmlns:a16="http://schemas.microsoft.com/office/drawing/2014/main" id="{AB0E04ED-50D7-4EF2-8BC7-14C07D3DBD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19" name="Text Box 6943">
          <a:extLst>
            <a:ext uri="{FF2B5EF4-FFF2-40B4-BE49-F238E27FC236}">
              <a16:creationId xmlns:a16="http://schemas.microsoft.com/office/drawing/2014/main" id="{7AFB8300-C1E1-46C4-9AFF-7FE737AB7E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0" name="Text Box 6943">
          <a:extLst>
            <a:ext uri="{FF2B5EF4-FFF2-40B4-BE49-F238E27FC236}">
              <a16:creationId xmlns:a16="http://schemas.microsoft.com/office/drawing/2014/main" id="{C070C2A5-D990-4BF1-84CB-622AAF089F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1" name="Text Box 6943">
          <a:extLst>
            <a:ext uri="{FF2B5EF4-FFF2-40B4-BE49-F238E27FC236}">
              <a16:creationId xmlns:a16="http://schemas.microsoft.com/office/drawing/2014/main" id="{5A81B16B-B660-4266-AAB7-0906BBBB2C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2" name="Text Box 6943">
          <a:extLst>
            <a:ext uri="{FF2B5EF4-FFF2-40B4-BE49-F238E27FC236}">
              <a16:creationId xmlns:a16="http://schemas.microsoft.com/office/drawing/2014/main" id="{09AD3A39-776D-40B4-A49D-CE36156FDF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3" name="Text Box 6943">
          <a:extLst>
            <a:ext uri="{FF2B5EF4-FFF2-40B4-BE49-F238E27FC236}">
              <a16:creationId xmlns:a16="http://schemas.microsoft.com/office/drawing/2014/main" id="{C3B72B6B-0BB6-4728-A4A0-23DAA2049E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4" name="Text Box 6943">
          <a:extLst>
            <a:ext uri="{FF2B5EF4-FFF2-40B4-BE49-F238E27FC236}">
              <a16:creationId xmlns:a16="http://schemas.microsoft.com/office/drawing/2014/main" id="{9A181842-3B97-4343-8858-87DA420946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5" name="Text Box 6943">
          <a:extLst>
            <a:ext uri="{FF2B5EF4-FFF2-40B4-BE49-F238E27FC236}">
              <a16:creationId xmlns:a16="http://schemas.microsoft.com/office/drawing/2014/main" id="{AB6A4496-E662-415D-B282-FA23444231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6" name="Text Box 6943">
          <a:extLst>
            <a:ext uri="{FF2B5EF4-FFF2-40B4-BE49-F238E27FC236}">
              <a16:creationId xmlns:a16="http://schemas.microsoft.com/office/drawing/2014/main" id="{DEF3F813-3D08-4CC9-95CA-317E1B37B3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7" name="Text Box 6943">
          <a:extLst>
            <a:ext uri="{FF2B5EF4-FFF2-40B4-BE49-F238E27FC236}">
              <a16:creationId xmlns:a16="http://schemas.microsoft.com/office/drawing/2014/main" id="{1D7772E8-CADF-4630-BC1F-EBF335885C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8" name="Text Box 6943">
          <a:extLst>
            <a:ext uri="{FF2B5EF4-FFF2-40B4-BE49-F238E27FC236}">
              <a16:creationId xmlns:a16="http://schemas.microsoft.com/office/drawing/2014/main" id="{E47E9D3D-8FDB-4CA3-BDDD-C50DF7C165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29" name="Text Box 6943">
          <a:extLst>
            <a:ext uri="{FF2B5EF4-FFF2-40B4-BE49-F238E27FC236}">
              <a16:creationId xmlns:a16="http://schemas.microsoft.com/office/drawing/2014/main" id="{859C95AB-D01C-4BAB-A7D8-C53BAA43E5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0" name="Text Box 6943">
          <a:extLst>
            <a:ext uri="{FF2B5EF4-FFF2-40B4-BE49-F238E27FC236}">
              <a16:creationId xmlns:a16="http://schemas.microsoft.com/office/drawing/2014/main" id="{F37FEBCF-1F03-4E09-86CF-12AC91BDB1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1" name="Text Box 6943">
          <a:extLst>
            <a:ext uri="{FF2B5EF4-FFF2-40B4-BE49-F238E27FC236}">
              <a16:creationId xmlns:a16="http://schemas.microsoft.com/office/drawing/2014/main" id="{A67A134E-CE1C-4C2E-9E2C-6EB96C96C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2" name="Text Box 6943">
          <a:extLst>
            <a:ext uri="{FF2B5EF4-FFF2-40B4-BE49-F238E27FC236}">
              <a16:creationId xmlns:a16="http://schemas.microsoft.com/office/drawing/2014/main" id="{3116DA8E-AF18-4081-93EA-C727A257B8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3" name="Text Box 6943">
          <a:extLst>
            <a:ext uri="{FF2B5EF4-FFF2-40B4-BE49-F238E27FC236}">
              <a16:creationId xmlns:a16="http://schemas.microsoft.com/office/drawing/2014/main" id="{631344DC-5001-4B29-8768-EE2B4A5752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4" name="Text Box 6943">
          <a:extLst>
            <a:ext uri="{FF2B5EF4-FFF2-40B4-BE49-F238E27FC236}">
              <a16:creationId xmlns:a16="http://schemas.microsoft.com/office/drawing/2014/main" id="{1A81B712-21E7-4138-843D-90D4282B59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5" name="Text Box 6943">
          <a:extLst>
            <a:ext uri="{FF2B5EF4-FFF2-40B4-BE49-F238E27FC236}">
              <a16:creationId xmlns:a16="http://schemas.microsoft.com/office/drawing/2014/main" id="{DAB85676-8B08-4CEA-A568-03654C39AC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6" name="Text Box 6943">
          <a:extLst>
            <a:ext uri="{FF2B5EF4-FFF2-40B4-BE49-F238E27FC236}">
              <a16:creationId xmlns:a16="http://schemas.microsoft.com/office/drawing/2014/main" id="{82002BCE-D450-45BD-BA95-C6157BB7CC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7" name="Text Box 6943">
          <a:extLst>
            <a:ext uri="{FF2B5EF4-FFF2-40B4-BE49-F238E27FC236}">
              <a16:creationId xmlns:a16="http://schemas.microsoft.com/office/drawing/2014/main" id="{E9D7F376-A20A-4552-AE90-00BF47E7F2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8" name="Text Box 6943">
          <a:extLst>
            <a:ext uri="{FF2B5EF4-FFF2-40B4-BE49-F238E27FC236}">
              <a16:creationId xmlns:a16="http://schemas.microsoft.com/office/drawing/2014/main" id="{4C58F2D9-7B0C-4EBE-A808-F6D92DB436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39" name="Text Box 6943">
          <a:extLst>
            <a:ext uri="{FF2B5EF4-FFF2-40B4-BE49-F238E27FC236}">
              <a16:creationId xmlns:a16="http://schemas.microsoft.com/office/drawing/2014/main" id="{C2EC5068-4DA1-41FE-A820-C1D4B803CE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0" name="Text Box 6943">
          <a:extLst>
            <a:ext uri="{FF2B5EF4-FFF2-40B4-BE49-F238E27FC236}">
              <a16:creationId xmlns:a16="http://schemas.microsoft.com/office/drawing/2014/main" id="{5E3C607A-FBDD-4B08-AF9F-0CD0F15515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1" name="Text Box 6943">
          <a:extLst>
            <a:ext uri="{FF2B5EF4-FFF2-40B4-BE49-F238E27FC236}">
              <a16:creationId xmlns:a16="http://schemas.microsoft.com/office/drawing/2014/main" id="{117C6177-A2C8-485F-AEEB-6A5E0A2EEF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2" name="Text Box 6943">
          <a:extLst>
            <a:ext uri="{FF2B5EF4-FFF2-40B4-BE49-F238E27FC236}">
              <a16:creationId xmlns:a16="http://schemas.microsoft.com/office/drawing/2014/main" id="{5BF43192-31DC-41C9-B35E-7BD2F3C295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3" name="Text Box 6943">
          <a:extLst>
            <a:ext uri="{FF2B5EF4-FFF2-40B4-BE49-F238E27FC236}">
              <a16:creationId xmlns:a16="http://schemas.microsoft.com/office/drawing/2014/main" id="{C66F4822-35B7-4958-BA32-8DC33531B6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4" name="Text Box 6943">
          <a:extLst>
            <a:ext uri="{FF2B5EF4-FFF2-40B4-BE49-F238E27FC236}">
              <a16:creationId xmlns:a16="http://schemas.microsoft.com/office/drawing/2014/main" id="{50B44E51-15A9-4322-A198-AD3E23D444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5" name="Text Box 6943">
          <a:extLst>
            <a:ext uri="{FF2B5EF4-FFF2-40B4-BE49-F238E27FC236}">
              <a16:creationId xmlns:a16="http://schemas.microsoft.com/office/drawing/2014/main" id="{959D34EE-56D8-44BF-852B-A8D0F82A60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6" name="Text Box 6943">
          <a:extLst>
            <a:ext uri="{FF2B5EF4-FFF2-40B4-BE49-F238E27FC236}">
              <a16:creationId xmlns:a16="http://schemas.microsoft.com/office/drawing/2014/main" id="{5A2B6990-B20A-4913-905F-B50F9E1FE6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7" name="Text Box 6943">
          <a:extLst>
            <a:ext uri="{FF2B5EF4-FFF2-40B4-BE49-F238E27FC236}">
              <a16:creationId xmlns:a16="http://schemas.microsoft.com/office/drawing/2014/main" id="{548DBC44-CEC2-4F40-84C2-6283DC401B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8" name="Text Box 6943">
          <a:extLst>
            <a:ext uri="{FF2B5EF4-FFF2-40B4-BE49-F238E27FC236}">
              <a16:creationId xmlns:a16="http://schemas.microsoft.com/office/drawing/2014/main" id="{772D2181-EA4E-4DAE-A9AC-7642EA3A68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49" name="Text Box 6943">
          <a:extLst>
            <a:ext uri="{FF2B5EF4-FFF2-40B4-BE49-F238E27FC236}">
              <a16:creationId xmlns:a16="http://schemas.microsoft.com/office/drawing/2014/main" id="{C26D01B6-1ADB-4141-B2C1-0E37767F69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0" name="Text Box 6943">
          <a:extLst>
            <a:ext uri="{FF2B5EF4-FFF2-40B4-BE49-F238E27FC236}">
              <a16:creationId xmlns:a16="http://schemas.microsoft.com/office/drawing/2014/main" id="{942EE2B3-90ED-4044-B29F-B3B5D4140B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1" name="Text Box 6943">
          <a:extLst>
            <a:ext uri="{FF2B5EF4-FFF2-40B4-BE49-F238E27FC236}">
              <a16:creationId xmlns:a16="http://schemas.microsoft.com/office/drawing/2014/main" id="{B586B197-320C-4C70-91C9-7C87BE8BB6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2" name="Text Box 6943">
          <a:extLst>
            <a:ext uri="{FF2B5EF4-FFF2-40B4-BE49-F238E27FC236}">
              <a16:creationId xmlns:a16="http://schemas.microsoft.com/office/drawing/2014/main" id="{9ACD4317-D4B5-4A2E-A2B5-0EFB704C29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3" name="Text Box 6943">
          <a:extLst>
            <a:ext uri="{FF2B5EF4-FFF2-40B4-BE49-F238E27FC236}">
              <a16:creationId xmlns:a16="http://schemas.microsoft.com/office/drawing/2014/main" id="{25E8ED39-F501-4CC9-9D0A-C72C4891FD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4" name="Text Box 6943">
          <a:extLst>
            <a:ext uri="{FF2B5EF4-FFF2-40B4-BE49-F238E27FC236}">
              <a16:creationId xmlns:a16="http://schemas.microsoft.com/office/drawing/2014/main" id="{59732D48-5554-4A3A-A75C-AF88E0CC0A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5" name="Text Box 6943">
          <a:extLst>
            <a:ext uri="{FF2B5EF4-FFF2-40B4-BE49-F238E27FC236}">
              <a16:creationId xmlns:a16="http://schemas.microsoft.com/office/drawing/2014/main" id="{01E99F5B-0999-4DFF-8A3C-E4DA057275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6" name="Text Box 6943">
          <a:extLst>
            <a:ext uri="{FF2B5EF4-FFF2-40B4-BE49-F238E27FC236}">
              <a16:creationId xmlns:a16="http://schemas.microsoft.com/office/drawing/2014/main" id="{A7508655-874F-4544-A469-9942E50E7B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7" name="Text Box 6943">
          <a:extLst>
            <a:ext uri="{FF2B5EF4-FFF2-40B4-BE49-F238E27FC236}">
              <a16:creationId xmlns:a16="http://schemas.microsoft.com/office/drawing/2014/main" id="{4CFC7A99-ECF9-48A4-8D74-81213F3A19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8" name="Text Box 6943">
          <a:extLst>
            <a:ext uri="{FF2B5EF4-FFF2-40B4-BE49-F238E27FC236}">
              <a16:creationId xmlns:a16="http://schemas.microsoft.com/office/drawing/2014/main" id="{5A7D5047-3991-42D8-B619-B9BC58AE5A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59" name="Text Box 6943">
          <a:extLst>
            <a:ext uri="{FF2B5EF4-FFF2-40B4-BE49-F238E27FC236}">
              <a16:creationId xmlns:a16="http://schemas.microsoft.com/office/drawing/2014/main" id="{94F2264E-2A5A-4478-81C8-BF7BCDEED5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0" name="Text Box 6943">
          <a:extLst>
            <a:ext uri="{FF2B5EF4-FFF2-40B4-BE49-F238E27FC236}">
              <a16:creationId xmlns:a16="http://schemas.microsoft.com/office/drawing/2014/main" id="{121F9CDE-07FC-4CBC-8F9B-2C102E12D7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1" name="Text Box 6943">
          <a:extLst>
            <a:ext uri="{FF2B5EF4-FFF2-40B4-BE49-F238E27FC236}">
              <a16:creationId xmlns:a16="http://schemas.microsoft.com/office/drawing/2014/main" id="{CCCEB793-2F12-491A-A43E-CD7944CE60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2" name="Text Box 6943">
          <a:extLst>
            <a:ext uri="{FF2B5EF4-FFF2-40B4-BE49-F238E27FC236}">
              <a16:creationId xmlns:a16="http://schemas.microsoft.com/office/drawing/2014/main" id="{637DAE99-3567-4F13-AE62-50B73F427E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3" name="Text Box 6943">
          <a:extLst>
            <a:ext uri="{FF2B5EF4-FFF2-40B4-BE49-F238E27FC236}">
              <a16:creationId xmlns:a16="http://schemas.microsoft.com/office/drawing/2014/main" id="{802C2D6E-DC6F-4A23-A5EE-81922FC164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4" name="Text Box 6943">
          <a:extLst>
            <a:ext uri="{FF2B5EF4-FFF2-40B4-BE49-F238E27FC236}">
              <a16:creationId xmlns:a16="http://schemas.microsoft.com/office/drawing/2014/main" id="{F885672A-BC49-439B-844B-184F6BE305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5" name="Text Box 6943">
          <a:extLst>
            <a:ext uri="{FF2B5EF4-FFF2-40B4-BE49-F238E27FC236}">
              <a16:creationId xmlns:a16="http://schemas.microsoft.com/office/drawing/2014/main" id="{4FC77C0A-12BC-47A5-84BC-3184C55718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6" name="Text Box 6943">
          <a:extLst>
            <a:ext uri="{FF2B5EF4-FFF2-40B4-BE49-F238E27FC236}">
              <a16:creationId xmlns:a16="http://schemas.microsoft.com/office/drawing/2014/main" id="{A741B5A7-946E-4E18-9613-146C5D449D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7" name="Text Box 6943">
          <a:extLst>
            <a:ext uri="{FF2B5EF4-FFF2-40B4-BE49-F238E27FC236}">
              <a16:creationId xmlns:a16="http://schemas.microsoft.com/office/drawing/2014/main" id="{EAB7ECB3-9EE7-4A70-8247-FE60A4E283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8" name="Text Box 6943">
          <a:extLst>
            <a:ext uri="{FF2B5EF4-FFF2-40B4-BE49-F238E27FC236}">
              <a16:creationId xmlns:a16="http://schemas.microsoft.com/office/drawing/2014/main" id="{8444B391-1EFC-47C8-87CA-F61DCB583C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69" name="Text Box 6943">
          <a:extLst>
            <a:ext uri="{FF2B5EF4-FFF2-40B4-BE49-F238E27FC236}">
              <a16:creationId xmlns:a16="http://schemas.microsoft.com/office/drawing/2014/main" id="{A430C4CB-7405-4C71-AEE1-C95AB18F04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0" name="Text Box 6943">
          <a:extLst>
            <a:ext uri="{FF2B5EF4-FFF2-40B4-BE49-F238E27FC236}">
              <a16:creationId xmlns:a16="http://schemas.microsoft.com/office/drawing/2014/main" id="{970D1357-3027-4424-82E1-D2C76518E5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1" name="Text Box 6943">
          <a:extLst>
            <a:ext uri="{FF2B5EF4-FFF2-40B4-BE49-F238E27FC236}">
              <a16:creationId xmlns:a16="http://schemas.microsoft.com/office/drawing/2014/main" id="{B3752F74-5895-4A41-AEBC-D30A9EACA2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2" name="Text Box 6943">
          <a:extLst>
            <a:ext uri="{FF2B5EF4-FFF2-40B4-BE49-F238E27FC236}">
              <a16:creationId xmlns:a16="http://schemas.microsoft.com/office/drawing/2014/main" id="{9CC5161B-34A1-480D-BF5B-022ED701D7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3" name="Text Box 6943">
          <a:extLst>
            <a:ext uri="{FF2B5EF4-FFF2-40B4-BE49-F238E27FC236}">
              <a16:creationId xmlns:a16="http://schemas.microsoft.com/office/drawing/2014/main" id="{156AB66E-43AC-483C-845B-35D9E3C7DE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4" name="Text Box 6943">
          <a:extLst>
            <a:ext uri="{FF2B5EF4-FFF2-40B4-BE49-F238E27FC236}">
              <a16:creationId xmlns:a16="http://schemas.microsoft.com/office/drawing/2014/main" id="{1A8C49DD-469E-43E4-9249-B10BAC8C62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5" name="Text Box 6943">
          <a:extLst>
            <a:ext uri="{FF2B5EF4-FFF2-40B4-BE49-F238E27FC236}">
              <a16:creationId xmlns:a16="http://schemas.microsoft.com/office/drawing/2014/main" id="{07336105-DF24-48F5-93E7-9EF03C4A62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6" name="Text Box 6943">
          <a:extLst>
            <a:ext uri="{FF2B5EF4-FFF2-40B4-BE49-F238E27FC236}">
              <a16:creationId xmlns:a16="http://schemas.microsoft.com/office/drawing/2014/main" id="{0AB013D5-4B7A-4BD3-90D3-E678EC0098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7" name="Text Box 6943">
          <a:extLst>
            <a:ext uri="{FF2B5EF4-FFF2-40B4-BE49-F238E27FC236}">
              <a16:creationId xmlns:a16="http://schemas.microsoft.com/office/drawing/2014/main" id="{1FE9183F-3631-4A01-BB26-99DE293D45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8" name="Text Box 6943">
          <a:extLst>
            <a:ext uri="{FF2B5EF4-FFF2-40B4-BE49-F238E27FC236}">
              <a16:creationId xmlns:a16="http://schemas.microsoft.com/office/drawing/2014/main" id="{DA38D393-C2DE-4F9E-BFEA-5A961B5253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79" name="Text Box 6943">
          <a:extLst>
            <a:ext uri="{FF2B5EF4-FFF2-40B4-BE49-F238E27FC236}">
              <a16:creationId xmlns:a16="http://schemas.microsoft.com/office/drawing/2014/main" id="{5AD023CC-4E9E-44B5-A7C7-FF99E735F2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0" name="Text Box 6943">
          <a:extLst>
            <a:ext uri="{FF2B5EF4-FFF2-40B4-BE49-F238E27FC236}">
              <a16:creationId xmlns:a16="http://schemas.microsoft.com/office/drawing/2014/main" id="{6FD4F0A4-CB16-4E4E-A399-D0325C7636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1" name="Text Box 6943">
          <a:extLst>
            <a:ext uri="{FF2B5EF4-FFF2-40B4-BE49-F238E27FC236}">
              <a16:creationId xmlns:a16="http://schemas.microsoft.com/office/drawing/2014/main" id="{61B19F4E-A465-43FA-B657-7E1D8FD197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2" name="Text Box 6943">
          <a:extLst>
            <a:ext uri="{FF2B5EF4-FFF2-40B4-BE49-F238E27FC236}">
              <a16:creationId xmlns:a16="http://schemas.microsoft.com/office/drawing/2014/main" id="{35B8F4C5-7B81-4277-90F0-246F7AEE57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3" name="Text Box 6943">
          <a:extLst>
            <a:ext uri="{FF2B5EF4-FFF2-40B4-BE49-F238E27FC236}">
              <a16:creationId xmlns:a16="http://schemas.microsoft.com/office/drawing/2014/main" id="{988E72C7-EE6B-4C65-9D78-8AC71F6AAB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4" name="Text Box 6943">
          <a:extLst>
            <a:ext uri="{FF2B5EF4-FFF2-40B4-BE49-F238E27FC236}">
              <a16:creationId xmlns:a16="http://schemas.microsoft.com/office/drawing/2014/main" id="{45AB2716-5B77-4310-963E-088D67859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5" name="Text Box 6943">
          <a:extLst>
            <a:ext uri="{FF2B5EF4-FFF2-40B4-BE49-F238E27FC236}">
              <a16:creationId xmlns:a16="http://schemas.microsoft.com/office/drawing/2014/main" id="{20FDC4B3-58F0-4092-B1A3-937600CA55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6" name="Text Box 6943">
          <a:extLst>
            <a:ext uri="{FF2B5EF4-FFF2-40B4-BE49-F238E27FC236}">
              <a16:creationId xmlns:a16="http://schemas.microsoft.com/office/drawing/2014/main" id="{E1B67BFF-19FA-46CF-A361-F978AC58E9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7" name="Text Box 6943">
          <a:extLst>
            <a:ext uri="{FF2B5EF4-FFF2-40B4-BE49-F238E27FC236}">
              <a16:creationId xmlns:a16="http://schemas.microsoft.com/office/drawing/2014/main" id="{B724D003-614B-4CAA-81B4-969FEA8680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8" name="Text Box 6943">
          <a:extLst>
            <a:ext uri="{FF2B5EF4-FFF2-40B4-BE49-F238E27FC236}">
              <a16:creationId xmlns:a16="http://schemas.microsoft.com/office/drawing/2014/main" id="{FF82545D-D3E2-4820-B03D-CEBBEB5CF1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89" name="Text Box 6943">
          <a:extLst>
            <a:ext uri="{FF2B5EF4-FFF2-40B4-BE49-F238E27FC236}">
              <a16:creationId xmlns:a16="http://schemas.microsoft.com/office/drawing/2014/main" id="{4DE97BD9-EBBD-4B24-8A2D-7C275A9E0E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0" name="Text Box 6943">
          <a:extLst>
            <a:ext uri="{FF2B5EF4-FFF2-40B4-BE49-F238E27FC236}">
              <a16:creationId xmlns:a16="http://schemas.microsoft.com/office/drawing/2014/main" id="{61212DBB-463E-4F33-89E9-5BE1F63081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1" name="Text Box 6943">
          <a:extLst>
            <a:ext uri="{FF2B5EF4-FFF2-40B4-BE49-F238E27FC236}">
              <a16:creationId xmlns:a16="http://schemas.microsoft.com/office/drawing/2014/main" id="{E3412B21-FBD6-44D7-9616-5E0846416F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2" name="Text Box 6943">
          <a:extLst>
            <a:ext uri="{FF2B5EF4-FFF2-40B4-BE49-F238E27FC236}">
              <a16:creationId xmlns:a16="http://schemas.microsoft.com/office/drawing/2014/main" id="{E2A99AD8-6691-4F55-9AA9-1F76326BEC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3" name="Text Box 6943">
          <a:extLst>
            <a:ext uri="{FF2B5EF4-FFF2-40B4-BE49-F238E27FC236}">
              <a16:creationId xmlns:a16="http://schemas.microsoft.com/office/drawing/2014/main" id="{0CDB845F-53CF-47E3-A80A-EB722F4050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4" name="Text Box 6943">
          <a:extLst>
            <a:ext uri="{FF2B5EF4-FFF2-40B4-BE49-F238E27FC236}">
              <a16:creationId xmlns:a16="http://schemas.microsoft.com/office/drawing/2014/main" id="{D6033286-298A-44A3-9BA9-B207CEF9C0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5" name="Text Box 6943">
          <a:extLst>
            <a:ext uri="{FF2B5EF4-FFF2-40B4-BE49-F238E27FC236}">
              <a16:creationId xmlns:a16="http://schemas.microsoft.com/office/drawing/2014/main" id="{21798E20-D514-407E-A751-ACC3370B7B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6" name="Text Box 6943">
          <a:extLst>
            <a:ext uri="{FF2B5EF4-FFF2-40B4-BE49-F238E27FC236}">
              <a16:creationId xmlns:a16="http://schemas.microsoft.com/office/drawing/2014/main" id="{3525D513-D108-4278-9974-F8B75AFA33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7" name="Text Box 6943">
          <a:extLst>
            <a:ext uri="{FF2B5EF4-FFF2-40B4-BE49-F238E27FC236}">
              <a16:creationId xmlns:a16="http://schemas.microsoft.com/office/drawing/2014/main" id="{81E540A4-E101-4C4F-8EA0-E0423355B6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8" name="Text Box 6943">
          <a:extLst>
            <a:ext uri="{FF2B5EF4-FFF2-40B4-BE49-F238E27FC236}">
              <a16:creationId xmlns:a16="http://schemas.microsoft.com/office/drawing/2014/main" id="{B38F5E8D-7DFA-4F03-9ED8-EF77BD2DDC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599" name="Text Box 6943">
          <a:extLst>
            <a:ext uri="{FF2B5EF4-FFF2-40B4-BE49-F238E27FC236}">
              <a16:creationId xmlns:a16="http://schemas.microsoft.com/office/drawing/2014/main" id="{4D8ADBB9-91C7-4E44-B922-9463F16283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0" name="Text Box 6943">
          <a:extLst>
            <a:ext uri="{FF2B5EF4-FFF2-40B4-BE49-F238E27FC236}">
              <a16:creationId xmlns:a16="http://schemas.microsoft.com/office/drawing/2014/main" id="{C3925EC1-3AAA-47B2-8064-968A89B6F7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1" name="Text Box 6943">
          <a:extLst>
            <a:ext uri="{FF2B5EF4-FFF2-40B4-BE49-F238E27FC236}">
              <a16:creationId xmlns:a16="http://schemas.microsoft.com/office/drawing/2014/main" id="{68267800-26E1-4CF7-A777-D2CB1613DB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2" name="Text Box 6943">
          <a:extLst>
            <a:ext uri="{FF2B5EF4-FFF2-40B4-BE49-F238E27FC236}">
              <a16:creationId xmlns:a16="http://schemas.microsoft.com/office/drawing/2014/main" id="{4F69E712-7536-49B5-BE05-0969E2BE83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3" name="Text Box 6943">
          <a:extLst>
            <a:ext uri="{FF2B5EF4-FFF2-40B4-BE49-F238E27FC236}">
              <a16:creationId xmlns:a16="http://schemas.microsoft.com/office/drawing/2014/main" id="{E3DFA817-8D35-41DD-9CC5-64DB34DE54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4" name="Text Box 6943">
          <a:extLst>
            <a:ext uri="{FF2B5EF4-FFF2-40B4-BE49-F238E27FC236}">
              <a16:creationId xmlns:a16="http://schemas.microsoft.com/office/drawing/2014/main" id="{D8756C49-EEDC-4F98-A01C-D23D3C13D5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5" name="Text Box 6943">
          <a:extLst>
            <a:ext uri="{FF2B5EF4-FFF2-40B4-BE49-F238E27FC236}">
              <a16:creationId xmlns:a16="http://schemas.microsoft.com/office/drawing/2014/main" id="{12D95364-C947-4B19-89AB-2DBD3CA8BE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6" name="Text Box 6943">
          <a:extLst>
            <a:ext uri="{FF2B5EF4-FFF2-40B4-BE49-F238E27FC236}">
              <a16:creationId xmlns:a16="http://schemas.microsoft.com/office/drawing/2014/main" id="{A197F6AA-E079-4547-AD29-E31D6AFF38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7" name="Text Box 6943">
          <a:extLst>
            <a:ext uri="{FF2B5EF4-FFF2-40B4-BE49-F238E27FC236}">
              <a16:creationId xmlns:a16="http://schemas.microsoft.com/office/drawing/2014/main" id="{C3FEC12E-D5B9-44D9-8748-1BB1B822B8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8" name="Text Box 6943">
          <a:extLst>
            <a:ext uri="{FF2B5EF4-FFF2-40B4-BE49-F238E27FC236}">
              <a16:creationId xmlns:a16="http://schemas.microsoft.com/office/drawing/2014/main" id="{3A66B623-7757-464E-B62A-CB553EDE76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09" name="Text Box 6943">
          <a:extLst>
            <a:ext uri="{FF2B5EF4-FFF2-40B4-BE49-F238E27FC236}">
              <a16:creationId xmlns:a16="http://schemas.microsoft.com/office/drawing/2014/main" id="{496E2278-3900-4041-B045-9056A732C3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0" name="Text Box 6943">
          <a:extLst>
            <a:ext uri="{FF2B5EF4-FFF2-40B4-BE49-F238E27FC236}">
              <a16:creationId xmlns:a16="http://schemas.microsoft.com/office/drawing/2014/main" id="{5EC2E001-A854-4C7D-94B3-9AB17F3D8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1" name="Text Box 6943">
          <a:extLst>
            <a:ext uri="{FF2B5EF4-FFF2-40B4-BE49-F238E27FC236}">
              <a16:creationId xmlns:a16="http://schemas.microsoft.com/office/drawing/2014/main" id="{5B4F2A78-24A2-475C-9512-F7AFEA1E9F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2" name="Text Box 6943">
          <a:extLst>
            <a:ext uri="{FF2B5EF4-FFF2-40B4-BE49-F238E27FC236}">
              <a16:creationId xmlns:a16="http://schemas.microsoft.com/office/drawing/2014/main" id="{38BC80B2-5F6D-4925-ABA8-AEBB1BE78F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3" name="Text Box 6943">
          <a:extLst>
            <a:ext uri="{FF2B5EF4-FFF2-40B4-BE49-F238E27FC236}">
              <a16:creationId xmlns:a16="http://schemas.microsoft.com/office/drawing/2014/main" id="{13943661-C4F1-452B-B1A0-2016F19994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4" name="Text Box 6943">
          <a:extLst>
            <a:ext uri="{FF2B5EF4-FFF2-40B4-BE49-F238E27FC236}">
              <a16:creationId xmlns:a16="http://schemas.microsoft.com/office/drawing/2014/main" id="{23CF631A-5199-464D-BA6F-22B2149BCD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5" name="Text Box 6943">
          <a:extLst>
            <a:ext uri="{FF2B5EF4-FFF2-40B4-BE49-F238E27FC236}">
              <a16:creationId xmlns:a16="http://schemas.microsoft.com/office/drawing/2014/main" id="{4373C53C-A846-410B-8CFA-24D80634A8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6" name="Text Box 6943">
          <a:extLst>
            <a:ext uri="{FF2B5EF4-FFF2-40B4-BE49-F238E27FC236}">
              <a16:creationId xmlns:a16="http://schemas.microsoft.com/office/drawing/2014/main" id="{FADE9237-08CF-4020-B2CC-3B3D007B29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7" name="Text Box 6943">
          <a:extLst>
            <a:ext uri="{FF2B5EF4-FFF2-40B4-BE49-F238E27FC236}">
              <a16:creationId xmlns:a16="http://schemas.microsoft.com/office/drawing/2014/main" id="{8ED882DF-A1FA-4098-A1A3-4C5DD6660B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8" name="Text Box 6943">
          <a:extLst>
            <a:ext uri="{FF2B5EF4-FFF2-40B4-BE49-F238E27FC236}">
              <a16:creationId xmlns:a16="http://schemas.microsoft.com/office/drawing/2014/main" id="{7D6C1651-AB0A-4C08-B794-D785F92B8E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19" name="Text Box 6943">
          <a:extLst>
            <a:ext uri="{FF2B5EF4-FFF2-40B4-BE49-F238E27FC236}">
              <a16:creationId xmlns:a16="http://schemas.microsoft.com/office/drawing/2014/main" id="{E5AD514F-1A55-406C-A824-4C1F1AFC53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0" name="Text Box 6943">
          <a:extLst>
            <a:ext uri="{FF2B5EF4-FFF2-40B4-BE49-F238E27FC236}">
              <a16:creationId xmlns:a16="http://schemas.microsoft.com/office/drawing/2014/main" id="{E6D46CFE-8EB8-470F-B5C1-99F887949A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1" name="Text Box 6943">
          <a:extLst>
            <a:ext uri="{FF2B5EF4-FFF2-40B4-BE49-F238E27FC236}">
              <a16:creationId xmlns:a16="http://schemas.microsoft.com/office/drawing/2014/main" id="{D60A2648-196D-4FA6-921E-5079DAB3B9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2" name="Text Box 6943">
          <a:extLst>
            <a:ext uri="{FF2B5EF4-FFF2-40B4-BE49-F238E27FC236}">
              <a16:creationId xmlns:a16="http://schemas.microsoft.com/office/drawing/2014/main" id="{757B605D-D64D-443A-A41A-BC00298373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3" name="Text Box 6943">
          <a:extLst>
            <a:ext uri="{FF2B5EF4-FFF2-40B4-BE49-F238E27FC236}">
              <a16:creationId xmlns:a16="http://schemas.microsoft.com/office/drawing/2014/main" id="{552B659E-C5F9-4348-92DF-4E1F91B018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4" name="Text Box 6943">
          <a:extLst>
            <a:ext uri="{FF2B5EF4-FFF2-40B4-BE49-F238E27FC236}">
              <a16:creationId xmlns:a16="http://schemas.microsoft.com/office/drawing/2014/main" id="{3D9B8504-09F8-4C6D-962A-6AD15A6253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5" name="Text Box 6943">
          <a:extLst>
            <a:ext uri="{FF2B5EF4-FFF2-40B4-BE49-F238E27FC236}">
              <a16:creationId xmlns:a16="http://schemas.microsoft.com/office/drawing/2014/main" id="{89836DB6-9942-4D5B-91FA-AC99919434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6" name="Text Box 6943">
          <a:extLst>
            <a:ext uri="{FF2B5EF4-FFF2-40B4-BE49-F238E27FC236}">
              <a16:creationId xmlns:a16="http://schemas.microsoft.com/office/drawing/2014/main" id="{30372B1A-C705-4343-AD52-5445B6FCBD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7" name="Text Box 6943">
          <a:extLst>
            <a:ext uri="{FF2B5EF4-FFF2-40B4-BE49-F238E27FC236}">
              <a16:creationId xmlns:a16="http://schemas.microsoft.com/office/drawing/2014/main" id="{2C9D9E00-9ADD-4571-919B-D6FA58CC9C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8" name="Text Box 6943">
          <a:extLst>
            <a:ext uri="{FF2B5EF4-FFF2-40B4-BE49-F238E27FC236}">
              <a16:creationId xmlns:a16="http://schemas.microsoft.com/office/drawing/2014/main" id="{05A908E1-8811-480F-9BB8-4E6C766EE6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29" name="Text Box 6943">
          <a:extLst>
            <a:ext uri="{FF2B5EF4-FFF2-40B4-BE49-F238E27FC236}">
              <a16:creationId xmlns:a16="http://schemas.microsoft.com/office/drawing/2014/main" id="{D30D922B-A80B-4FDA-8018-696455FB64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0" name="Text Box 6943">
          <a:extLst>
            <a:ext uri="{FF2B5EF4-FFF2-40B4-BE49-F238E27FC236}">
              <a16:creationId xmlns:a16="http://schemas.microsoft.com/office/drawing/2014/main" id="{A227ED8B-AE61-4692-B3F5-8F6AF24FA7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1" name="Text Box 6943">
          <a:extLst>
            <a:ext uri="{FF2B5EF4-FFF2-40B4-BE49-F238E27FC236}">
              <a16:creationId xmlns:a16="http://schemas.microsoft.com/office/drawing/2014/main" id="{CC222744-90E2-40FE-930E-FF62419BED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2" name="Text Box 6943">
          <a:extLst>
            <a:ext uri="{FF2B5EF4-FFF2-40B4-BE49-F238E27FC236}">
              <a16:creationId xmlns:a16="http://schemas.microsoft.com/office/drawing/2014/main" id="{37A3C508-563C-404B-8467-EED07875E4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3" name="Text Box 6943">
          <a:extLst>
            <a:ext uri="{FF2B5EF4-FFF2-40B4-BE49-F238E27FC236}">
              <a16:creationId xmlns:a16="http://schemas.microsoft.com/office/drawing/2014/main" id="{160B2319-5C34-49DC-8606-78BB6616C7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4" name="Text Box 6943">
          <a:extLst>
            <a:ext uri="{FF2B5EF4-FFF2-40B4-BE49-F238E27FC236}">
              <a16:creationId xmlns:a16="http://schemas.microsoft.com/office/drawing/2014/main" id="{AD27B1B1-B30C-4645-BC4A-B219C1ED0A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5" name="Text Box 6943">
          <a:extLst>
            <a:ext uri="{FF2B5EF4-FFF2-40B4-BE49-F238E27FC236}">
              <a16:creationId xmlns:a16="http://schemas.microsoft.com/office/drawing/2014/main" id="{AD02CAA3-EE4E-4CB9-A5D8-5F80583696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6" name="Text Box 6943">
          <a:extLst>
            <a:ext uri="{FF2B5EF4-FFF2-40B4-BE49-F238E27FC236}">
              <a16:creationId xmlns:a16="http://schemas.microsoft.com/office/drawing/2014/main" id="{85A84905-C34E-4CFB-9028-D9ED229B0F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7" name="Text Box 6943">
          <a:extLst>
            <a:ext uri="{FF2B5EF4-FFF2-40B4-BE49-F238E27FC236}">
              <a16:creationId xmlns:a16="http://schemas.microsoft.com/office/drawing/2014/main" id="{ECB3BAD2-E236-4DA9-AAA4-31F80D4D67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8" name="Text Box 6943">
          <a:extLst>
            <a:ext uri="{FF2B5EF4-FFF2-40B4-BE49-F238E27FC236}">
              <a16:creationId xmlns:a16="http://schemas.microsoft.com/office/drawing/2014/main" id="{77B7755E-79A3-4025-9AB1-94FCEDF9F8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39" name="Text Box 6943">
          <a:extLst>
            <a:ext uri="{FF2B5EF4-FFF2-40B4-BE49-F238E27FC236}">
              <a16:creationId xmlns:a16="http://schemas.microsoft.com/office/drawing/2014/main" id="{924BB226-71F5-46CC-ABD9-E0BF8377D3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0" name="Text Box 6943">
          <a:extLst>
            <a:ext uri="{FF2B5EF4-FFF2-40B4-BE49-F238E27FC236}">
              <a16:creationId xmlns:a16="http://schemas.microsoft.com/office/drawing/2014/main" id="{2E9F4EC2-69CA-4CED-87AB-39E39F5475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1" name="Text Box 6943">
          <a:extLst>
            <a:ext uri="{FF2B5EF4-FFF2-40B4-BE49-F238E27FC236}">
              <a16:creationId xmlns:a16="http://schemas.microsoft.com/office/drawing/2014/main" id="{A03BCDD3-5C5D-4FA2-8248-D5248A31A1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2" name="Text Box 6943">
          <a:extLst>
            <a:ext uri="{FF2B5EF4-FFF2-40B4-BE49-F238E27FC236}">
              <a16:creationId xmlns:a16="http://schemas.microsoft.com/office/drawing/2014/main" id="{B11DAA6F-1F97-4458-9EAE-98B140D913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3" name="Text Box 6943">
          <a:extLst>
            <a:ext uri="{FF2B5EF4-FFF2-40B4-BE49-F238E27FC236}">
              <a16:creationId xmlns:a16="http://schemas.microsoft.com/office/drawing/2014/main" id="{4E224A51-F0B7-41DE-B419-99B966209A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4" name="Text Box 6943">
          <a:extLst>
            <a:ext uri="{FF2B5EF4-FFF2-40B4-BE49-F238E27FC236}">
              <a16:creationId xmlns:a16="http://schemas.microsoft.com/office/drawing/2014/main" id="{D2D94CF0-2AC4-4C34-8177-B64F158418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5" name="Text Box 6943">
          <a:extLst>
            <a:ext uri="{FF2B5EF4-FFF2-40B4-BE49-F238E27FC236}">
              <a16:creationId xmlns:a16="http://schemas.microsoft.com/office/drawing/2014/main" id="{C8EF249F-0FA1-4C96-9D71-F384C6851C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6" name="Text Box 6943">
          <a:extLst>
            <a:ext uri="{FF2B5EF4-FFF2-40B4-BE49-F238E27FC236}">
              <a16:creationId xmlns:a16="http://schemas.microsoft.com/office/drawing/2014/main" id="{D8B33B9F-88D4-49E0-95C9-B63C07D3D4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7" name="Text Box 6943">
          <a:extLst>
            <a:ext uri="{FF2B5EF4-FFF2-40B4-BE49-F238E27FC236}">
              <a16:creationId xmlns:a16="http://schemas.microsoft.com/office/drawing/2014/main" id="{BE993683-B6B6-4571-B8CB-683B9206DC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8" name="Text Box 6943">
          <a:extLst>
            <a:ext uri="{FF2B5EF4-FFF2-40B4-BE49-F238E27FC236}">
              <a16:creationId xmlns:a16="http://schemas.microsoft.com/office/drawing/2014/main" id="{E90007E5-C6CB-4774-88FA-C504C62CB1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49" name="Text Box 6943">
          <a:extLst>
            <a:ext uri="{FF2B5EF4-FFF2-40B4-BE49-F238E27FC236}">
              <a16:creationId xmlns:a16="http://schemas.microsoft.com/office/drawing/2014/main" id="{CEC09B6D-E826-4ECB-8BBE-FADC638247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0" name="Text Box 6943">
          <a:extLst>
            <a:ext uri="{FF2B5EF4-FFF2-40B4-BE49-F238E27FC236}">
              <a16:creationId xmlns:a16="http://schemas.microsoft.com/office/drawing/2014/main" id="{82401499-1533-4254-A8E5-808E60AD13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1" name="Text Box 6943">
          <a:extLst>
            <a:ext uri="{FF2B5EF4-FFF2-40B4-BE49-F238E27FC236}">
              <a16:creationId xmlns:a16="http://schemas.microsoft.com/office/drawing/2014/main" id="{57343D4C-3069-4820-9579-321CD7E28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2" name="Text Box 6943">
          <a:extLst>
            <a:ext uri="{FF2B5EF4-FFF2-40B4-BE49-F238E27FC236}">
              <a16:creationId xmlns:a16="http://schemas.microsoft.com/office/drawing/2014/main" id="{D3A18576-6B2F-412E-9B0A-22E0070E67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3" name="Text Box 6943">
          <a:extLst>
            <a:ext uri="{FF2B5EF4-FFF2-40B4-BE49-F238E27FC236}">
              <a16:creationId xmlns:a16="http://schemas.microsoft.com/office/drawing/2014/main" id="{919C7779-7C24-41A7-AE1F-9A4951D250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4" name="Text Box 6943">
          <a:extLst>
            <a:ext uri="{FF2B5EF4-FFF2-40B4-BE49-F238E27FC236}">
              <a16:creationId xmlns:a16="http://schemas.microsoft.com/office/drawing/2014/main" id="{8EF41116-B8CE-4B19-B49D-6FFF572F4E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5" name="Text Box 6943">
          <a:extLst>
            <a:ext uri="{FF2B5EF4-FFF2-40B4-BE49-F238E27FC236}">
              <a16:creationId xmlns:a16="http://schemas.microsoft.com/office/drawing/2014/main" id="{B24A14E9-9045-4535-8E7D-DD5162885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6" name="Text Box 6943">
          <a:extLst>
            <a:ext uri="{FF2B5EF4-FFF2-40B4-BE49-F238E27FC236}">
              <a16:creationId xmlns:a16="http://schemas.microsoft.com/office/drawing/2014/main" id="{766999D1-6DC9-4163-A15C-C7BB5AEC9C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7" name="Text Box 6943">
          <a:extLst>
            <a:ext uri="{FF2B5EF4-FFF2-40B4-BE49-F238E27FC236}">
              <a16:creationId xmlns:a16="http://schemas.microsoft.com/office/drawing/2014/main" id="{9B590E84-B9A1-476A-9EEB-1D9ED08367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8" name="Text Box 6943">
          <a:extLst>
            <a:ext uri="{FF2B5EF4-FFF2-40B4-BE49-F238E27FC236}">
              <a16:creationId xmlns:a16="http://schemas.microsoft.com/office/drawing/2014/main" id="{95958538-059D-4A9C-9679-25ED94A3AD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59" name="Text Box 6943">
          <a:extLst>
            <a:ext uri="{FF2B5EF4-FFF2-40B4-BE49-F238E27FC236}">
              <a16:creationId xmlns:a16="http://schemas.microsoft.com/office/drawing/2014/main" id="{827E88FE-9444-420B-9758-833895D82F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0" name="Text Box 6943">
          <a:extLst>
            <a:ext uri="{FF2B5EF4-FFF2-40B4-BE49-F238E27FC236}">
              <a16:creationId xmlns:a16="http://schemas.microsoft.com/office/drawing/2014/main" id="{A6D79502-9068-4685-BC3F-75BFB79E66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1" name="Text Box 6943">
          <a:extLst>
            <a:ext uri="{FF2B5EF4-FFF2-40B4-BE49-F238E27FC236}">
              <a16:creationId xmlns:a16="http://schemas.microsoft.com/office/drawing/2014/main" id="{C97CC7DE-B8C5-4E3C-81A3-56BF1BA4B2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2" name="Text Box 6943">
          <a:extLst>
            <a:ext uri="{FF2B5EF4-FFF2-40B4-BE49-F238E27FC236}">
              <a16:creationId xmlns:a16="http://schemas.microsoft.com/office/drawing/2014/main" id="{99A9FF8C-37BA-44A1-B7ED-A63F0C2114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3" name="Text Box 6943">
          <a:extLst>
            <a:ext uri="{FF2B5EF4-FFF2-40B4-BE49-F238E27FC236}">
              <a16:creationId xmlns:a16="http://schemas.microsoft.com/office/drawing/2014/main" id="{02FE7728-84D7-4FFD-B47A-C097F09FD7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4" name="Text Box 6943">
          <a:extLst>
            <a:ext uri="{FF2B5EF4-FFF2-40B4-BE49-F238E27FC236}">
              <a16:creationId xmlns:a16="http://schemas.microsoft.com/office/drawing/2014/main" id="{F65226F0-4151-44F6-9D45-699911A812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5" name="Text Box 6943">
          <a:extLst>
            <a:ext uri="{FF2B5EF4-FFF2-40B4-BE49-F238E27FC236}">
              <a16:creationId xmlns:a16="http://schemas.microsoft.com/office/drawing/2014/main" id="{13D692A9-70EF-4D05-888C-35D1329A88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6" name="Text Box 6943">
          <a:extLst>
            <a:ext uri="{FF2B5EF4-FFF2-40B4-BE49-F238E27FC236}">
              <a16:creationId xmlns:a16="http://schemas.microsoft.com/office/drawing/2014/main" id="{DAC99B0F-E7E5-4F28-B764-2F9E21E1D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7" name="Text Box 6943">
          <a:extLst>
            <a:ext uri="{FF2B5EF4-FFF2-40B4-BE49-F238E27FC236}">
              <a16:creationId xmlns:a16="http://schemas.microsoft.com/office/drawing/2014/main" id="{5B51338E-54C2-4BCB-AF72-201F013AE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8" name="Text Box 6943">
          <a:extLst>
            <a:ext uri="{FF2B5EF4-FFF2-40B4-BE49-F238E27FC236}">
              <a16:creationId xmlns:a16="http://schemas.microsoft.com/office/drawing/2014/main" id="{A67371FA-C416-46EC-99DD-58D891ED43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69" name="Text Box 6943">
          <a:extLst>
            <a:ext uri="{FF2B5EF4-FFF2-40B4-BE49-F238E27FC236}">
              <a16:creationId xmlns:a16="http://schemas.microsoft.com/office/drawing/2014/main" id="{819C4132-D76A-48DB-BC35-727CF95138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0" name="Text Box 6943">
          <a:extLst>
            <a:ext uri="{FF2B5EF4-FFF2-40B4-BE49-F238E27FC236}">
              <a16:creationId xmlns:a16="http://schemas.microsoft.com/office/drawing/2014/main" id="{301C9C1D-106D-4275-9EBC-C2EFFF3FA1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1" name="Text Box 6943">
          <a:extLst>
            <a:ext uri="{FF2B5EF4-FFF2-40B4-BE49-F238E27FC236}">
              <a16:creationId xmlns:a16="http://schemas.microsoft.com/office/drawing/2014/main" id="{91DFF719-957D-4A53-AAB7-B03FA0A526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2" name="Text Box 6943">
          <a:extLst>
            <a:ext uri="{FF2B5EF4-FFF2-40B4-BE49-F238E27FC236}">
              <a16:creationId xmlns:a16="http://schemas.microsoft.com/office/drawing/2014/main" id="{DDEAFD71-9378-4C3C-ABED-F5C62F8DF1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3" name="Text Box 6943">
          <a:extLst>
            <a:ext uri="{FF2B5EF4-FFF2-40B4-BE49-F238E27FC236}">
              <a16:creationId xmlns:a16="http://schemas.microsoft.com/office/drawing/2014/main" id="{C897874B-D802-48D2-9617-DD1C17FD96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4" name="Text Box 6943">
          <a:extLst>
            <a:ext uri="{FF2B5EF4-FFF2-40B4-BE49-F238E27FC236}">
              <a16:creationId xmlns:a16="http://schemas.microsoft.com/office/drawing/2014/main" id="{363A0801-3AAF-4E4E-8E46-EC5E57E4EC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5" name="Text Box 6943">
          <a:extLst>
            <a:ext uri="{FF2B5EF4-FFF2-40B4-BE49-F238E27FC236}">
              <a16:creationId xmlns:a16="http://schemas.microsoft.com/office/drawing/2014/main" id="{ED8A962A-E31A-4AF2-A8BA-08DA3B6C3A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6" name="Text Box 6943">
          <a:extLst>
            <a:ext uri="{FF2B5EF4-FFF2-40B4-BE49-F238E27FC236}">
              <a16:creationId xmlns:a16="http://schemas.microsoft.com/office/drawing/2014/main" id="{5C4DDDDC-C9AB-4F57-A19A-A8AD5BF0DA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7" name="Text Box 6943">
          <a:extLst>
            <a:ext uri="{FF2B5EF4-FFF2-40B4-BE49-F238E27FC236}">
              <a16:creationId xmlns:a16="http://schemas.microsoft.com/office/drawing/2014/main" id="{FA2A12C8-6AE9-4297-A952-73404D9E97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8" name="Text Box 6943">
          <a:extLst>
            <a:ext uri="{FF2B5EF4-FFF2-40B4-BE49-F238E27FC236}">
              <a16:creationId xmlns:a16="http://schemas.microsoft.com/office/drawing/2014/main" id="{7D5BFF31-89DD-492E-9AFD-8AE90BBEBB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79" name="Text Box 6943">
          <a:extLst>
            <a:ext uri="{FF2B5EF4-FFF2-40B4-BE49-F238E27FC236}">
              <a16:creationId xmlns:a16="http://schemas.microsoft.com/office/drawing/2014/main" id="{A807704E-3564-4033-A80D-73C4573B3D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0" name="Text Box 6943">
          <a:extLst>
            <a:ext uri="{FF2B5EF4-FFF2-40B4-BE49-F238E27FC236}">
              <a16:creationId xmlns:a16="http://schemas.microsoft.com/office/drawing/2014/main" id="{0A3C199B-ED6A-40EB-BECE-25B7E3C745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1" name="Text Box 6943">
          <a:extLst>
            <a:ext uri="{FF2B5EF4-FFF2-40B4-BE49-F238E27FC236}">
              <a16:creationId xmlns:a16="http://schemas.microsoft.com/office/drawing/2014/main" id="{E3A7175A-BA60-437B-AED9-0DB5F15FC9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2" name="Text Box 6943">
          <a:extLst>
            <a:ext uri="{FF2B5EF4-FFF2-40B4-BE49-F238E27FC236}">
              <a16:creationId xmlns:a16="http://schemas.microsoft.com/office/drawing/2014/main" id="{063C3FBE-8395-47AC-A5ED-E4CE302A39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3" name="Text Box 6943">
          <a:extLst>
            <a:ext uri="{FF2B5EF4-FFF2-40B4-BE49-F238E27FC236}">
              <a16:creationId xmlns:a16="http://schemas.microsoft.com/office/drawing/2014/main" id="{25694C98-4435-40F9-A9DF-EEE6447DC5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4" name="Text Box 6943">
          <a:extLst>
            <a:ext uri="{FF2B5EF4-FFF2-40B4-BE49-F238E27FC236}">
              <a16:creationId xmlns:a16="http://schemas.microsoft.com/office/drawing/2014/main" id="{E5127571-1EE7-4542-A20C-7F66197D7D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5" name="Text Box 6943">
          <a:extLst>
            <a:ext uri="{FF2B5EF4-FFF2-40B4-BE49-F238E27FC236}">
              <a16:creationId xmlns:a16="http://schemas.microsoft.com/office/drawing/2014/main" id="{3C5A6F35-E19E-4C6F-9F5C-EE016BFEAD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6" name="Text Box 6943">
          <a:extLst>
            <a:ext uri="{FF2B5EF4-FFF2-40B4-BE49-F238E27FC236}">
              <a16:creationId xmlns:a16="http://schemas.microsoft.com/office/drawing/2014/main" id="{9123DE04-86D2-4E4E-B58D-4D984540FF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7" name="Text Box 6943">
          <a:extLst>
            <a:ext uri="{FF2B5EF4-FFF2-40B4-BE49-F238E27FC236}">
              <a16:creationId xmlns:a16="http://schemas.microsoft.com/office/drawing/2014/main" id="{6F3039FF-5A24-4A63-936D-DCF6A15593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8" name="Text Box 6943">
          <a:extLst>
            <a:ext uri="{FF2B5EF4-FFF2-40B4-BE49-F238E27FC236}">
              <a16:creationId xmlns:a16="http://schemas.microsoft.com/office/drawing/2014/main" id="{E9B8B9AD-6435-4EBE-80D7-CFAF0A9338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89" name="Text Box 6943">
          <a:extLst>
            <a:ext uri="{FF2B5EF4-FFF2-40B4-BE49-F238E27FC236}">
              <a16:creationId xmlns:a16="http://schemas.microsoft.com/office/drawing/2014/main" id="{30073570-4E6A-4BEF-9D97-D4C39034BD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0" name="Text Box 6943">
          <a:extLst>
            <a:ext uri="{FF2B5EF4-FFF2-40B4-BE49-F238E27FC236}">
              <a16:creationId xmlns:a16="http://schemas.microsoft.com/office/drawing/2014/main" id="{0877AA85-03CA-407E-ADE3-1AF9FDD7BC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1" name="Text Box 6943">
          <a:extLst>
            <a:ext uri="{FF2B5EF4-FFF2-40B4-BE49-F238E27FC236}">
              <a16:creationId xmlns:a16="http://schemas.microsoft.com/office/drawing/2014/main" id="{AC8BD153-FBB0-499B-A9D3-2A89674A60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2" name="Text Box 6943">
          <a:extLst>
            <a:ext uri="{FF2B5EF4-FFF2-40B4-BE49-F238E27FC236}">
              <a16:creationId xmlns:a16="http://schemas.microsoft.com/office/drawing/2014/main" id="{1B757F89-310A-4CDA-B6C8-DA6231DF4C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3" name="Text Box 6943">
          <a:extLst>
            <a:ext uri="{FF2B5EF4-FFF2-40B4-BE49-F238E27FC236}">
              <a16:creationId xmlns:a16="http://schemas.microsoft.com/office/drawing/2014/main" id="{CD9332A3-9E4B-46A5-9718-AC76C95C9C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4" name="Text Box 6943">
          <a:extLst>
            <a:ext uri="{FF2B5EF4-FFF2-40B4-BE49-F238E27FC236}">
              <a16:creationId xmlns:a16="http://schemas.microsoft.com/office/drawing/2014/main" id="{C01997BD-E91E-4E7F-9FFA-059FD7B30C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5" name="Text Box 6943">
          <a:extLst>
            <a:ext uri="{FF2B5EF4-FFF2-40B4-BE49-F238E27FC236}">
              <a16:creationId xmlns:a16="http://schemas.microsoft.com/office/drawing/2014/main" id="{4F4F4647-C488-4323-A7A9-7D8EE947D3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6" name="Text Box 6943">
          <a:extLst>
            <a:ext uri="{FF2B5EF4-FFF2-40B4-BE49-F238E27FC236}">
              <a16:creationId xmlns:a16="http://schemas.microsoft.com/office/drawing/2014/main" id="{6A7600F7-19F4-427C-9B66-01259DD0F3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7" name="Text Box 6943">
          <a:extLst>
            <a:ext uri="{FF2B5EF4-FFF2-40B4-BE49-F238E27FC236}">
              <a16:creationId xmlns:a16="http://schemas.microsoft.com/office/drawing/2014/main" id="{455EE777-5C05-4A27-AAF1-EB38EC079E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8" name="Text Box 6943">
          <a:extLst>
            <a:ext uri="{FF2B5EF4-FFF2-40B4-BE49-F238E27FC236}">
              <a16:creationId xmlns:a16="http://schemas.microsoft.com/office/drawing/2014/main" id="{D280E400-2D2E-49E6-A4C2-400609C6D8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699" name="Text Box 6943">
          <a:extLst>
            <a:ext uri="{FF2B5EF4-FFF2-40B4-BE49-F238E27FC236}">
              <a16:creationId xmlns:a16="http://schemas.microsoft.com/office/drawing/2014/main" id="{C0B54D47-824A-4789-A49C-4A56FB98EE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0" name="Text Box 6943">
          <a:extLst>
            <a:ext uri="{FF2B5EF4-FFF2-40B4-BE49-F238E27FC236}">
              <a16:creationId xmlns:a16="http://schemas.microsoft.com/office/drawing/2014/main" id="{0DB3A5F6-2FE5-4FC8-9221-76DCF765F2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1" name="Text Box 6943">
          <a:extLst>
            <a:ext uri="{FF2B5EF4-FFF2-40B4-BE49-F238E27FC236}">
              <a16:creationId xmlns:a16="http://schemas.microsoft.com/office/drawing/2014/main" id="{FEAFBDC4-182C-4CFA-8A33-E3C6CBEAC7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2" name="Text Box 6943">
          <a:extLst>
            <a:ext uri="{FF2B5EF4-FFF2-40B4-BE49-F238E27FC236}">
              <a16:creationId xmlns:a16="http://schemas.microsoft.com/office/drawing/2014/main" id="{44F5AF4E-2943-4209-8D7C-6B88B10DD9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3" name="Text Box 6943">
          <a:extLst>
            <a:ext uri="{FF2B5EF4-FFF2-40B4-BE49-F238E27FC236}">
              <a16:creationId xmlns:a16="http://schemas.microsoft.com/office/drawing/2014/main" id="{EF0DBBD3-16BE-4CF4-A620-FE792940E9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4" name="Text Box 6943">
          <a:extLst>
            <a:ext uri="{FF2B5EF4-FFF2-40B4-BE49-F238E27FC236}">
              <a16:creationId xmlns:a16="http://schemas.microsoft.com/office/drawing/2014/main" id="{60F53F15-E5D4-4999-AB6F-E645E98B83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5" name="Text Box 6943">
          <a:extLst>
            <a:ext uri="{FF2B5EF4-FFF2-40B4-BE49-F238E27FC236}">
              <a16:creationId xmlns:a16="http://schemas.microsoft.com/office/drawing/2014/main" id="{9DEF7132-6147-4917-A897-4C063B88AD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6" name="Text Box 6943">
          <a:extLst>
            <a:ext uri="{FF2B5EF4-FFF2-40B4-BE49-F238E27FC236}">
              <a16:creationId xmlns:a16="http://schemas.microsoft.com/office/drawing/2014/main" id="{33CC17D0-8A27-49F6-A4E4-C7AD4CC500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7" name="Text Box 6943">
          <a:extLst>
            <a:ext uri="{FF2B5EF4-FFF2-40B4-BE49-F238E27FC236}">
              <a16:creationId xmlns:a16="http://schemas.microsoft.com/office/drawing/2014/main" id="{E1819727-7FEC-408D-8A1D-53ED3D9D9B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8" name="Text Box 6943">
          <a:extLst>
            <a:ext uri="{FF2B5EF4-FFF2-40B4-BE49-F238E27FC236}">
              <a16:creationId xmlns:a16="http://schemas.microsoft.com/office/drawing/2014/main" id="{C66FA472-C4D5-4202-A742-60F9367F5E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09" name="Text Box 6943">
          <a:extLst>
            <a:ext uri="{FF2B5EF4-FFF2-40B4-BE49-F238E27FC236}">
              <a16:creationId xmlns:a16="http://schemas.microsoft.com/office/drawing/2014/main" id="{BFE07EE9-C6E8-49FE-AC67-9482FF2DB3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0" name="Text Box 6943">
          <a:extLst>
            <a:ext uri="{FF2B5EF4-FFF2-40B4-BE49-F238E27FC236}">
              <a16:creationId xmlns:a16="http://schemas.microsoft.com/office/drawing/2014/main" id="{3FD9F3C4-A311-4CFB-AE4B-FAC60B1065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1" name="Text Box 6943">
          <a:extLst>
            <a:ext uri="{FF2B5EF4-FFF2-40B4-BE49-F238E27FC236}">
              <a16:creationId xmlns:a16="http://schemas.microsoft.com/office/drawing/2014/main" id="{5592F282-293E-4696-AE37-2696D2B86B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2" name="Text Box 6943">
          <a:extLst>
            <a:ext uri="{FF2B5EF4-FFF2-40B4-BE49-F238E27FC236}">
              <a16:creationId xmlns:a16="http://schemas.microsoft.com/office/drawing/2014/main" id="{B4FEA602-EC7A-42C8-BA32-CCA0C1AC40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3" name="Text Box 6943">
          <a:extLst>
            <a:ext uri="{FF2B5EF4-FFF2-40B4-BE49-F238E27FC236}">
              <a16:creationId xmlns:a16="http://schemas.microsoft.com/office/drawing/2014/main" id="{EE413221-1009-45B7-86A0-B4AA7BA417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4" name="Text Box 6943">
          <a:extLst>
            <a:ext uri="{FF2B5EF4-FFF2-40B4-BE49-F238E27FC236}">
              <a16:creationId xmlns:a16="http://schemas.microsoft.com/office/drawing/2014/main" id="{3F0B816E-EE78-458F-85BA-607AB66B28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5" name="Text Box 6943">
          <a:extLst>
            <a:ext uri="{FF2B5EF4-FFF2-40B4-BE49-F238E27FC236}">
              <a16:creationId xmlns:a16="http://schemas.microsoft.com/office/drawing/2014/main" id="{3D340AC7-5BD3-42F6-9714-C2C8DF3029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6" name="Text Box 6943">
          <a:extLst>
            <a:ext uri="{FF2B5EF4-FFF2-40B4-BE49-F238E27FC236}">
              <a16:creationId xmlns:a16="http://schemas.microsoft.com/office/drawing/2014/main" id="{71200CFB-F686-4FAC-8BF9-969684F0C9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7" name="Text Box 6943">
          <a:extLst>
            <a:ext uri="{FF2B5EF4-FFF2-40B4-BE49-F238E27FC236}">
              <a16:creationId xmlns:a16="http://schemas.microsoft.com/office/drawing/2014/main" id="{2A853C20-E80E-4E19-96FD-327BE15139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8" name="Text Box 6943">
          <a:extLst>
            <a:ext uri="{FF2B5EF4-FFF2-40B4-BE49-F238E27FC236}">
              <a16:creationId xmlns:a16="http://schemas.microsoft.com/office/drawing/2014/main" id="{680D07BD-C8B7-4F70-93B9-20D3491CAF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19" name="Text Box 6943">
          <a:extLst>
            <a:ext uri="{FF2B5EF4-FFF2-40B4-BE49-F238E27FC236}">
              <a16:creationId xmlns:a16="http://schemas.microsoft.com/office/drawing/2014/main" id="{E85197A4-0343-4685-BCE0-4A1C481978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0" name="Text Box 6943">
          <a:extLst>
            <a:ext uri="{FF2B5EF4-FFF2-40B4-BE49-F238E27FC236}">
              <a16:creationId xmlns:a16="http://schemas.microsoft.com/office/drawing/2014/main" id="{0FDD22B0-F4FA-4990-9D86-42CAC63387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1" name="Text Box 6943">
          <a:extLst>
            <a:ext uri="{FF2B5EF4-FFF2-40B4-BE49-F238E27FC236}">
              <a16:creationId xmlns:a16="http://schemas.microsoft.com/office/drawing/2014/main" id="{FE9C2866-6736-4180-BBA9-46A8FD64D5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2" name="Text Box 6943">
          <a:extLst>
            <a:ext uri="{FF2B5EF4-FFF2-40B4-BE49-F238E27FC236}">
              <a16:creationId xmlns:a16="http://schemas.microsoft.com/office/drawing/2014/main" id="{E7DE7E72-11EC-4344-81CE-B3545960EC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3" name="Text Box 6943">
          <a:extLst>
            <a:ext uri="{FF2B5EF4-FFF2-40B4-BE49-F238E27FC236}">
              <a16:creationId xmlns:a16="http://schemas.microsoft.com/office/drawing/2014/main" id="{6C7A0819-D95C-40E3-866E-1894E6D586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4" name="Text Box 6943">
          <a:extLst>
            <a:ext uri="{FF2B5EF4-FFF2-40B4-BE49-F238E27FC236}">
              <a16:creationId xmlns:a16="http://schemas.microsoft.com/office/drawing/2014/main" id="{D2E852C3-7F73-486A-8592-161E59EADC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5" name="Text Box 6943">
          <a:extLst>
            <a:ext uri="{FF2B5EF4-FFF2-40B4-BE49-F238E27FC236}">
              <a16:creationId xmlns:a16="http://schemas.microsoft.com/office/drawing/2014/main" id="{72D738EF-9DCF-4174-A0A7-E0CE185152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6" name="Text Box 6943">
          <a:extLst>
            <a:ext uri="{FF2B5EF4-FFF2-40B4-BE49-F238E27FC236}">
              <a16:creationId xmlns:a16="http://schemas.microsoft.com/office/drawing/2014/main" id="{772B3BEE-54DB-4742-9F34-CEB01962D8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7" name="Text Box 6943">
          <a:extLst>
            <a:ext uri="{FF2B5EF4-FFF2-40B4-BE49-F238E27FC236}">
              <a16:creationId xmlns:a16="http://schemas.microsoft.com/office/drawing/2014/main" id="{CBD1D5B5-C392-462E-8EC4-454A2EE988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8" name="Text Box 6943">
          <a:extLst>
            <a:ext uri="{FF2B5EF4-FFF2-40B4-BE49-F238E27FC236}">
              <a16:creationId xmlns:a16="http://schemas.microsoft.com/office/drawing/2014/main" id="{AE01A010-8334-400A-BD19-9A3ADF29FE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29" name="Text Box 6943">
          <a:extLst>
            <a:ext uri="{FF2B5EF4-FFF2-40B4-BE49-F238E27FC236}">
              <a16:creationId xmlns:a16="http://schemas.microsoft.com/office/drawing/2014/main" id="{412B8A6C-2B59-4D16-AF27-3F22864F60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0" name="Text Box 6943">
          <a:extLst>
            <a:ext uri="{FF2B5EF4-FFF2-40B4-BE49-F238E27FC236}">
              <a16:creationId xmlns:a16="http://schemas.microsoft.com/office/drawing/2014/main" id="{062F03CF-C0C4-4F89-B5F7-128BF488DC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1" name="Text Box 6943">
          <a:extLst>
            <a:ext uri="{FF2B5EF4-FFF2-40B4-BE49-F238E27FC236}">
              <a16:creationId xmlns:a16="http://schemas.microsoft.com/office/drawing/2014/main" id="{CC32DA8A-E25F-42FD-BE37-29F987F747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2" name="Text Box 6943">
          <a:extLst>
            <a:ext uri="{FF2B5EF4-FFF2-40B4-BE49-F238E27FC236}">
              <a16:creationId xmlns:a16="http://schemas.microsoft.com/office/drawing/2014/main" id="{1C76B074-6880-447E-8847-557D542F9E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3" name="Text Box 6943">
          <a:extLst>
            <a:ext uri="{FF2B5EF4-FFF2-40B4-BE49-F238E27FC236}">
              <a16:creationId xmlns:a16="http://schemas.microsoft.com/office/drawing/2014/main" id="{79C6E629-B3A6-44E4-B07D-1C8240D107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4" name="Text Box 6943">
          <a:extLst>
            <a:ext uri="{FF2B5EF4-FFF2-40B4-BE49-F238E27FC236}">
              <a16:creationId xmlns:a16="http://schemas.microsoft.com/office/drawing/2014/main" id="{7515E252-EB15-4C1E-9CFD-993565D1C1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5" name="Text Box 6943">
          <a:extLst>
            <a:ext uri="{FF2B5EF4-FFF2-40B4-BE49-F238E27FC236}">
              <a16:creationId xmlns:a16="http://schemas.microsoft.com/office/drawing/2014/main" id="{DEA4C4F7-9E07-4605-B834-D902609B1E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6" name="Text Box 6943">
          <a:extLst>
            <a:ext uri="{FF2B5EF4-FFF2-40B4-BE49-F238E27FC236}">
              <a16:creationId xmlns:a16="http://schemas.microsoft.com/office/drawing/2014/main" id="{B71DDF56-4545-46B1-9A3F-0F5AE2CFA0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7" name="Text Box 6943">
          <a:extLst>
            <a:ext uri="{FF2B5EF4-FFF2-40B4-BE49-F238E27FC236}">
              <a16:creationId xmlns:a16="http://schemas.microsoft.com/office/drawing/2014/main" id="{66571DE6-E70D-4F86-B82F-C29E0EBD80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8" name="Text Box 6943">
          <a:extLst>
            <a:ext uri="{FF2B5EF4-FFF2-40B4-BE49-F238E27FC236}">
              <a16:creationId xmlns:a16="http://schemas.microsoft.com/office/drawing/2014/main" id="{9850DA11-9DA6-4D67-AA2C-212C7D22D5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39" name="Text Box 6943">
          <a:extLst>
            <a:ext uri="{FF2B5EF4-FFF2-40B4-BE49-F238E27FC236}">
              <a16:creationId xmlns:a16="http://schemas.microsoft.com/office/drawing/2014/main" id="{C3579D16-B267-4327-BA9D-211AD1F522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0" name="Text Box 6943">
          <a:extLst>
            <a:ext uri="{FF2B5EF4-FFF2-40B4-BE49-F238E27FC236}">
              <a16:creationId xmlns:a16="http://schemas.microsoft.com/office/drawing/2014/main" id="{520FB081-3E7D-411A-A25B-8776EDDF07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1" name="Text Box 6943">
          <a:extLst>
            <a:ext uri="{FF2B5EF4-FFF2-40B4-BE49-F238E27FC236}">
              <a16:creationId xmlns:a16="http://schemas.microsoft.com/office/drawing/2014/main" id="{7868E4B6-FB65-4FA8-8C85-EA4A23596C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2" name="Text Box 6943">
          <a:extLst>
            <a:ext uri="{FF2B5EF4-FFF2-40B4-BE49-F238E27FC236}">
              <a16:creationId xmlns:a16="http://schemas.microsoft.com/office/drawing/2014/main" id="{471B45E7-C79B-4F20-A727-65670A046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3" name="Text Box 6943">
          <a:extLst>
            <a:ext uri="{FF2B5EF4-FFF2-40B4-BE49-F238E27FC236}">
              <a16:creationId xmlns:a16="http://schemas.microsoft.com/office/drawing/2014/main" id="{1E5E642D-208C-4E1D-84D2-EF374A2560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4" name="Text Box 6943">
          <a:extLst>
            <a:ext uri="{FF2B5EF4-FFF2-40B4-BE49-F238E27FC236}">
              <a16:creationId xmlns:a16="http://schemas.microsoft.com/office/drawing/2014/main" id="{50175B97-B5DD-449A-ACC1-6FA4A470F6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5" name="Text Box 6943">
          <a:extLst>
            <a:ext uri="{FF2B5EF4-FFF2-40B4-BE49-F238E27FC236}">
              <a16:creationId xmlns:a16="http://schemas.microsoft.com/office/drawing/2014/main" id="{C55DA50D-8226-47A0-9B3A-B72588FB60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6" name="Text Box 6943">
          <a:extLst>
            <a:ext uri="{FF2B5EF4-FFF2-40B4-BE49-F238E27FC236}">
              <a16:creationId xmlns:a16="http://schemas.microsoft.com/office/drawing/2014/main" id="{09CFB2D5-9012-4C2B-92EA-6C544483CD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7" name="Text Box 6943">
          <a:extLst>
            <a:ext uri="{FF2B5EF4-FFF2-40B4-BE49-F238E27FC236}">
              <a16:creationId xmlns:a16="http://schemas.microsoft.com/office/drawing/2014/main" id="{55459963-5673-4EB2-916A-7EFA9E222E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8" name="Text Box 6943">
          <a:extLst>
            <a:ext uri="{FF2B5EF4-FFF2-40B4-BE49-F238E27FC236}">
              <a16:creationId xmlns:a16="http://schemas.microsoft.com/office/drawing/2014/main" id="{949C98C1-06FC-4D3D-B87F-4AC8BAE005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49" name="Text Box 6943">
          <a:extLst>
            <a:ext uri="{FF2B5EF4-FFF2-40B4-BE49-F238E27FC236}">
              <a16:creationId xmlns:a16="http://schemas.microsoft.com/office/drawing/2014/main" id="{FA81425F-12B5-476C-BFEB-E53BADDC89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0" name="Text Box 6943">
          <a:extLst>
            <a:ext uri="{FF2B5EF4-FFF2-40B4-BE49-F238E27FC236}">
              <a16:creationId xmlns:a16="http://schemas.microsoft.com/office/drawing/2014/main" id="{3D9675DD-8416-4B2A-9560-2B0662A25B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1" name="Text Box 6943">
          <a:extLst>
            <a:ext uri="{FF2B5EF4-FFF2-40B4-BE49-F238E27FC236}">
              <a16:creationId xmlns:a16="http://schemas.microsoft.com/office/drawing/2014/main" id="{A297FBA4-9A18-4DAD-AF5A-896B6D9A51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2" name="Text Box 6943">
          <a:extLst>
            <a:ext uri="{FF2B5EF4-FFF2-40B4-BE49-F238E27FC236}">
              <a16:creationId xmlns:a16="http://schemas.microsoft.com/office/drawing/2014/main" id="{6AB9122B-7160-45ED-971C-011F61E286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3" name="Text Box 6943">
          <a:extLst>
            <a:ext uri="{FF2B5EF4-FFF2-40B4-BE49-F238E27FC236}">
              <a16:creationId xmlns:a16="http://schemas.microsoft.com/office/drawing/2014/main" id="{6405D8BD-EA6B-4F94-A0F5-C695673BFF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4" name="Text Box 6943">
          <a:extLst>
            <a:ext uri="{FF2B5EF4-FFF2-40B4-BE49-F238E27FC236}">
              <a16:creationId xmlns:a16="http://schemas.microsoft.com/office/drawing/2014/main" id="{DF9F3F39-5DD0-4201-B357-F892516D83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5" name="Text Box 6943">
          <a:extLst>
            <a:ext uri="{FF2B5EF4-FFF2-40B4-BE49-F238E27FC236}">
              <a16:creationId xmlns:a16="http://schemas.microsoft.com/office/drawing/2014/main" id="{8EE4705A-B3BF-4075-811E-1566FFF7D2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6" name="Text Box 6943">
          <a:extLst>
            <a:ext uri="{FF2B5EF4-FFF2-40B4-BE49-F238E27FC236}">
              <a16:creationId xmlns:a16="http://schemas.microsoft.com/office/drawing/2014/main" id="{AAC5AFEC-FD24-4278-97A3-114D4BA707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7" name="Text Box 6943">
          <a:extLst>
            <a:ext uri="{FF2B5EF4-FFF2-40B4-BE49-F238E27FC236}">
              <a16:creationId xmlns:a16="http://schemas.microsoft.com/office/drawing/2014/main" id="{235EEB6F-F823-4C9A-9AFA-69B88C35D3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8" name="Text Box 6943">
          <a:extLst>
            <a:ext uri="{FF2B5EF4-FFF2-40B4-BE49-F238E27FC236}">
              <a16:creationId xmlns:a16="http://schemas.microsoft.com/office/drawing/2014/main" id="{F97D9287-3648-4818-ABDF-B9514980CB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59" name="Text Box 6943">
          <a:extLst>
            <a:ext uri="{FF2B5EF4-FFF2-40B4-BE49-F238E27FC236}">
              <a16:creationId xmlns:a16="http://schemas.microsoft.com/office/drawing/2014/main" id="{D7A279DC-480E-4EC7-8F4B-290ABCEDED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0" name="Text Box 6943">
          <a:extLst>
            <a:ext uri="{FF2B5EF4-FFF2-40B4-BE49-F238E27FC236}">
              <a16:creationId xmlns:a16="http://schemas.microsoft.com/office/drawing/2014/main" id="{95C24ADC-0694-4265-94CF-36CBD69EEF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1" name="Text Box 6943">
          <a:extLst>
            <a:ext uri="{FF2B5EF4-FFF2-40B4-BE49-F238E27FC236}">
              <a16:creationId xmlns:a16="http://schemas.microsoft.com/office/drawing/2014/main" id="{D3296729-B431-461B-9EAA-755F33749D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2" name="Text Box 6943">
          <a:extLst>
            <a:ext uri="{FF2B5EF4-FFF2-40B4-BE49-F238E27FC236}">
              <a16:creationId xmlns:a16="http://schemas.microsoft.com/office/drawing/2014/main" id="{AD6A45AB-5859-4E4E-A27E-2D5AA1A77D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3" name="Text Box 6943">
          <a:extLst>
            <a:ext uri="{FF2B5EF4-FFF2-40B4-BE49-F238E27FC236}">
              <a16:creationId xmlns:a16="http://schemas.microsoft.com/office/drawing/2014/main" id="{77D6B82D-C469-4949-8F68-85A62D7835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4" name="Text Box 6943">
          <a:extLst>
            <a:ext uri="{FF2B5EF4-FFF2-40B4-BE49-F238E27FC236}">
              <a16:creationId xmlns:a16="http://schemas.microsoft.com/office/drawing/2014/main" id="{E1DFF297-6AE8-4963-9A3D-F2FA10973E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5" name="Text Box 6943">
          <a:extLst>
            <a:ext uri="{FF2B5EF4-FFF2-40B4-BE49-F238E27FC236}">
              <a16:creationId xmlns:a16="http://schemas.microsoft.com/office/drawing/2014/main" id="{F9FC4744-1945-40F9-AB30-4066BC297C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6" name="Text Box 6943">
          <a:extLst>
            <a:ext uri="{FF2B5EF4-FFF2-40B4-BE49-F238E27FC236}">
              <a16:creationId xmlns:a16="http://schemas.microsoft.com/office/drawing/2014/main" id="{6973039C-A2CC-41A4-8771-21589E59A0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7" name="Text Box 6943">
          <a:extLst>
            <a:ext uri="{FF2B5EF4-FFF2-40B4-BE49-F238E27FC236}">
              <a16:creationId xmlns:a16="http://schemas.microsoft.com/office/drawing/2014/main" id="{8448646E-FB95-408B-8CBF-DAB11A1CBB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8" name="Text Box 6943">
          <a:extLst>
            <a:ext uri="{FF2B5EF4-FFF2-40B4-BE49-F238E27FC236}">
              <a16:creationId xmlns:a16="http://schemas.microsoft.com/office/drawing/2014/main" id="{A0644CE2-F4D0-41F6-86A4-6F75DD2EA5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69" name="Text Box 6943">
          <a:extLst>
            <a:ext uri="{FF2B5EF4-FFF2-40B4-BE49-F238E27FC236}">
              <a16:creationId xmlns:a16="http://schemas.microsoft.com/office/drawing/2014/main" id="{423B6F32-B1A9-4127-9D6C-44AB389798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0" name="Text Box 6943">
          <a:extLst>
            <a:ext uri="{FF2B5EF4-FFF2-40B4-BE49-F238E27FC236}">
              <a16:creationId xmlns:a16="http://schemas.microsoft.com/office/drawing/2014/main" id="{B9D4FE92-5EAA-4F8D-BDEE-0B15EF958F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1" name="Text Box 6943">
          <a:extLst>
            <a:ext uri="{FF2B5EF4-FFF2-40B4-BE49-F238E27FC236}">
              <a16:creationId xmlns:a16="http://schemas.microsoft.com/office/drawing/2014/main" id="{D49BF0AD-8C0C-423D-8896-BB501AB5C7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2" name="Text Box 6943">
          <a:extLst>
            <a:ext uri="{FF2B5EF4-FFF2-40B4-BE49-F238E27FC236}">
              <a16:creationId xmlns:a16="http://schemas.microsoft.com/office/drawing/2014/main" id="{9C6C695D-96CA-4AC9-9EE1-9D327011A1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3" name="Text Box 6943">
          <a:extLst>
            <a:ext uri="{FF2B5EF4-FFF2-40B4-BE49-F238E27FC236}">
              <a16:creationId xmlns:a16="http://schemas.microsoft.com/office/drawing/2014/main" id="{968AFD4C-05A6-4DA1-80BC-04FF124F6A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4" name="Text Box 6943">
          <a:extLst>
            <a:ext uri="{FF2B5EF4-FFF2-40B4-BE49-F238E27FC236}">
              <a16:creationId xmlns:a16="http://schemas.microsoft.com/office/drawing/2014/main" id="{49C803A5-3C3F-4B07-9C6B-9E1A5CE47D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5" name="Text Box 6943">
          <a:extLst>
            <a:ext uri="{FF2B5EF4-FFF2-40B4-BE49-F238E27FC236}">
              <a16:creationId xmlns:a16="http://schemas.microsoft.com/office/drawing/2014/main" id="{69D4D815-2182-4B93-B01F-E7F396D8E7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6" name="Text Box 6943">
          <a:extLst>
            <a:ext uri="{FF2B5EF4-FFF2-40B4-BE49-F238E27FC236}">
              <a16:creationId xmlns:a16="http://schemas.microsoft.com/office/drawing/2014/main" id="{7A5AB584-D68E-4A88-ADA7-62FE4BC8C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7" name="Text Box 6943">
          <a:extLst>
            <a:ext uri="{FF2B5EF4-FFF2-40B4-BE49-F238E27FC236}">
              <a16:creationId xmlns:a16="http://schemas.microsoft.com/office/drawing/2014/main" id="{09A18418-5B48-4EDA-BB2B-7238655FBE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8" name="Text Box 6943">
          <a:extLst>
            <a:ext uri="{FF2B5EF4-FFF2-40B4-BE49-F238E27FC236}">
              <a16:creationId xmlns:a16="http://schemas.microsoft.com/office/drawing/2014/main" id="{9B35A935-4B1C-4F84-8A39-0F93C5789B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79" name="Text Box 6943">
          <a:extLst>
            <a:ext uri="{FF2B5EF4-FFF2-40B4-BE49-F238E27FC236}">
              <a16:creationId xmlns:a16="http://schemas.microsoft.com/office/drawing/2014/main" id="{BD1AD975-CDEE-44E1-BA92-EB06A6DC40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0" name="Text Box 6943">
          <a:extLst>
            <a:ext uri="{FF2B5EF4-FFF2-40B4-BE49-F238E27FC236}">
              <a16:creationId xmlns:a16="http://schemas.microsoft.com/office/drawing/2014/main" id="{0227606D-84D2-47C4-A473-1CE636F784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1" name="Text Box 6943">
          <a:extLst>
            <a:ext uri="{FF2B5EF4-FFF2-40B4-BE49-F238E27FC236}">
              <a16:creationId xmlns:a16="http://schemas.microsoft.com/office/drawing/2014/main" id="{5062ED1B-8C33-49FA-A628-8C80D9E395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2" name="Text Box 6943">
          <a:extLst>
            <a:ext uri="{FF2B5EF4-FFF2-40B4-BE49-F238E27FC236}">
              <a16:creationId xmlns:a16="http://schemas.microsoft.com/office/drawing/2014/main" id="{9F06E047-0962-4DD2-8A93-C23D333618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3" name="Text Box 6943">
          <a:extLst>
            <a:ext uri="{FF2B5EF4-FFF2-40B4-BE49-F238E27FC236}">
              <a16:creationId xmlns:a16="http://schemas.microsoft.com/office/drawing/2014/main" id="{70750007-6BE1-42F7-9485-2DBF400382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4" name="Text Box 6943">
          <a:extLst>
            <a:ext uri="{FF2B5EF4-FFF2-40B4-BE49-F238E27FC236}">
              <a16:creationId xmlns:a16="http://schemas.microsoft.com/office/drawing/2014/main" id="{651C3B06-260B-4EEE-80D0-1F128C0D94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5" name="Text Box 6943">
          <a:extLst>
            <a:ext uri="{FF2B5EF4-FFF2-40B4-BE49-F238E27FC236}">
              <a16:creationId xmlns:a16="http://schemas.microsoft.com/office/drawing/2014/main" id="{CE281EA0-3B27-4D5A-971D-00986B763E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6" name="Text Box 6943">
          <a:extLst>
            <a:ext uri="{FF2B5EF4-FFF2-40B4-BE49-F238E27FC236}">
              <a16:creationId xmlns:a16="http://schemas.microsoft.com/office/drawing/2014/main" id="{EDB61173-5301-4332-AB49-D355B8F844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7" name="Text Box 6943">
          <a:extLst>
            <a:ext uri="{FF2B5EF4-FFF2-40B4-BE49-F238E27FC236}">
              <a16:creationId xmlns:a16="http://schemas.microsoft.com/office/drawing/2014/main" id="{2523E7B8-7555-4045-ABA5-EB45BB3908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8" name="Text Box 6943">
          <a:extLst>
            <a:ext uri="{FF2B5EF4-FFF2-40B4-BE49-F238E27FC236}">
              <a16:creationId xmlns:a16="http://schemas.microsoft.com/office/drawing/2014/main" id="{8C7B8C25-FE51-4DA2-ACE5-38408E2903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89" name="Text Box 6943">
          <a:extLst>
            <a:ext uri="{FF2B5EF4-FFF2-40B4-BE49-F238E27FC236}">
              <a16:creationId xmlns:a16="http://schemas.microsoft.com/office/drawing/2014/main" id="{BC4EF29B-6A9D-48C1-BA6C-59D3F5DAA2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0" name="Text Box 6943">
          <a:extLst>
            <a:ext uri="{FF2B5EF4-FFF2-40B4-BE49-F238E27FC236}">
              <a16:creationId xmlns:a16="http://schemas.microsoft.com/office/drawing/2014/main" id="{B3FC0B90-B2B5-4949-A325-497DC29EC7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1" name="Text Box 6943">
          <a:extLst>
            <a:ext uri="{FF2B5EF4-FFF2-40B4-BE49-F238E27FC236}">
              <a16:creationId xmlns:a16="http://schemas.microsoft.com/office/drawing/2014/main" id="{DD7063D3-3B4A-4A09-B899-485A3F70C3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2" name="Text Box 6943">
          <a:extLst>
            <a:ext uri="{FF2B5EF4-FFF2-40B4-BE49-F238E27FC236}">
              <a16:creationId xmlns:a16="http://schemas.microsoft.com/office/drawing/2014/main" id="{EEB10CB5-619D-499A-838D-0C4CAA54EE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3" name="Text Box 6943">
          <a:extLst>
            <a:ext uri="{FF2B5EF4-FFF2-40B4-BE49-F238E27FC236}">
              <a16:creationId xmlns:a16="http://schemas.microsoft.com/office/drawing/2014/main" id="{FFA08C8A-BD67-449A-8018-DA62AE41D0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4" name="Text Box 6943">
          <a:extLst>
            <a:ext uri="{FF2B5EF4-FFF2-40B4-BE49-F238E27FC236}">
              <a16:creationId xmlns:a16="http://schemas.microsoft.com/office/drawing/2014/main" id="{AACB5D1D-BB85-407F-BE4A-0DE564910A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5" name="Text Box 6943">
          <a:extLst>
            <a:ext uri="{FF2B5EF4-FFF2-40B4-BE49-F238E27FC236}">
              <a16:creationId xmlns:a16="http://schemas.microsoft.com/office/drawing/2014/main" id="{F6CACEFD-1867-4AC7-BC9F-AF5F114EE2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6" name="Text Box 6943">
          <a:extLst>
            <a:ext uri="{FF2B5EF4-FFF2-40B4-BE49-F238E27FC236}">
              <a16:creationId xmlns:a16="http://schemas.microsoft.com/office/drawing/2014/main" id="{A0AC9AAC-71E9-42E1-BCEB-846B7B8A9C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7" name="Text Box 6943">
          <a:extLst>
            <a:ext uri="{FF2B5EF4-FFF2-40B4-BE49-F238E27FC236}">
              <a16:creationId xmlns:a16="http://schemas.microsoft.com/office/drawing/2014/main" id="{C2B08CB8-CB26-4BF7-A1AA-C87EEABFA2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8" name="Text Box 6943">
          <a:extLst>
            <a:ext uri="{FF2B5EF4-FFF2-40B4-BE49-F238E27FC236}">
              <a16:creationId xmlns:a16="http://schemas.microsoft.com/office/drawing/2014/main" id="{B78A42E6-4A12-461B-B0F6-8C1485639B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799" name="Text Box 6943">
          <a:extLst>
            <a:ext uri="{FF2B5EF4-FFF2-40B4-BE49-F238E27FC236}">
              <a16:creationId xmlns:a16="http://schemas.microsoft.com/office/drawing/2014/main" id="{06CC65C7-0CAC-444B-B94B-5DA5A9542B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0" name="Text Box 6943">
          <a:extLst>
            <a:ext uri="{FF2B5EF4-FFF2-40B4-BE49-F238E27FC236}">
              <a16:creationId xmlns:a16="http://schemas.microsoft.com/office/drawing/2014/main" id="{089D259E-82DE-4F33-A195-7661EFA035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1" name="Text Box 6943">
          <a:extLst>
            <a:ext uri="{FF2B5EF4-FFF2-40B4-BE49-F238E27FC236}">
              <a16:creationId xmlns:a16="http://schemas.microsoft.com/office/drawing/2014/main" id="{36B03BA2-695E-41EC-97E4-3D4FA187D4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2" name="Text Box 6943">
          <a:extLst>
            <a:ext uri="{FF2B5EF4-FFF2-40B4-BE49-F238E27FC236}">
              <a16:creationId xmlns:a16="http://schemas.microsoft.com/office/drawing/2014/main" id="{EADF0134-2295-40FB-8E0C-3607706A45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3" name="Text Box 6943">
          <a:extLst>
            <a:ext uri="{FF2B5EF4-FFF2-40B4-BE49-F238E27FC236}">
              <a16:creationId xmlns:a16="http://schemas.microsoft.com/office/drawing/2014/main" id="{73D558DC-F073-4EED-8D61-0C48B3BEB7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4" name="Text Box 6943">
          <a:extLst>
            <a:ext uri="{FF2B5EF4-FFF2-40B4-BE49-F238E27FC236}">
              <a16:creationId xmlns:a16="http://schemas.microsoft.com/office/drawing/2014/main" id="{EC558BC6-55FD-43E6-97AC-268375F2BE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5" name="Text Box 6943">
          <a:extLst>
            <a:ext uri="{FF2B5EF4-FFF2-40B4-BE49-F238E27FC236}">
              <a16:creationId xmlns:a16="http://schemas.microsoft.com/office/drawing/2014/main" id="{88DCB591-8A5B-418B-9F95-2970115D68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6" name="Text Box 6943">
          <a:extLst>
            <a:ext uri="{FF2B5EF4-FFF2-40B4-BE49-F238E27FC236}">
              <a16:creationId xmlns:a16="http://schemas.microsoft.com/office/drawing/2014/main" id="{8D4C90E7-767D-42D3-A46D-59D3CC2C8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7" name="Text Box 6943">
          <a:extLst>
            <a:ext uri="{FF2B5EF4-FFF2-40B4-BE49-F238E27FC236}">
              <a16:creationId xmlns:a16="http://schemas.microsoft.com/office/drawing/2014/main" id="{21395434-3BB5-4CB2-904B-EEE0C2F44D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8" name="Text Box 6943">
          <a:extLst>
            <a:ext uri="{FF2B5EF4-FFF2-40B4-BE49-F238E27FC236}">
              <a16:creationId xmlns:a16="http://schemas.microsoft.com/office/drawing/2014/main" id="{4A3750CF-3010-4563-8D49-D7CF67963C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09" name="Text Box 6943">
          <a:extLst>
            <a:ext uri="{FF2B5EF4-FFF2-40B4-BE49-F238E27FC236}">
              <a16:creationId xmlns:a16="http://schemas.microsoft.com/office/drawing/2014/main" id="{E7B6E217-C4C9-4E4B-A8A2-CB783A061B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0" name="Text Box 6943">
          <a:extLst>
            <a:ext uri="{FF2B5EF4-FFF2-40B4-BE49-F238E27FC236}">
              <a16:creationId xmlns:a16="http://schemas.microsoft.com/office/drawing/2014/main" id="{E4E0E367-97C4-4143-BF2E-FA0270B849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1" name="Text Box 6943">
          <a:extLst>
            <a:ext uri="{FF2B5EF4-FFF2-40B4-BE49-F238E27FC236}">
              <a16:creationId xmlns:a16="http://schemas.microsoft.com/office/drawing/2014/main" id="{F425C545-DC79-4B95-A222-45857B4E66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2" name="Text Box 6943">
          <a:extLst>
            <a:ext uri="{FF2B5EF4-FFF2-40B4-BE49-F238E27FC236}">
              <a16:creationId xmlns:a16="http://schemas.microsoft.com/office/drawing/2014/main" id="{7C14921F-1D46-40BF-BE65-EE3444169D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3" name="Text Box 6943">
          <a:extLst>
            <a:ext uri="{FF2B5EF4-FFF2-40B4-BE49-F238E27FC236}">
              <a16:creationId xmlns:a16="http://schemas.microsoft.com/office/drawing/2014/main" id="{EEF0F503-DF9F-4390-9617-A66649D173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4" name="Text Box 6943">
          <a:extLst>
            <a:ext uri="{FF2B5EF4-FFF2-40B4-BE49-F238E27FC236}">
              <a16:creationId xmlns:a16="http://schemas.microsoft.com/office/drawing/2014/main" id="{0CACAE32-6ADE-4E84-A5A6-7642C37BD9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5" name="Text Box 6943">
          <a:extLst>
            <a:ext uri="{FF2B5EF4-FFF2-40B4-BE49-F238E27FC236}">
              <a16:creationId xmlns:a16="http://schemas.microsoft.com/office/drawing/2014/main" id="{3EE5DB88-B099-4B5B-A45B-67F3E6C4A8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6" name="Text Box 6943">
          <a:extLst>
            <a:ext uri="{FF2B5EF4-FFF2-40B4-BE49-F238E27FC236}">
              <a16:creationId xmlns:a16="http://schemas.microsoft.com/office/drawing/2014/main" id="{4EE009E4-139F-478A-B843-70ADB9DC57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7" name="Text Box 6943">
          <a:extLst>
            <a:ext uri="{FF2B5EF4-FFF2-40B4-BE49-F238E27FC236}">
              <a16:creationId xmlns:a16="http://schemas.microsoft.com/office/drawing/2014/main" id="{46DC1F84-787E-428D-A0C4-C862AD0834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8" name="Text Box 6943">
          <a:extLst>
            <a:ext uri="{FF2B5EF4-FFF2-40B4-BE49-F238E27FC236}">
              <a16:creationId xmlns:a16="http://schemas.microsoft.com/office/drawing/2014/main" id="{C6C66AA9-26BB-4643-A676-AA616D41E6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19" name="Text Box 6943">
          <a:extLst>
            <a:ext uri="{FF2B5EF4-FFF2-40B4-BE49-F238E27FC236}">
              <a16:creationId xmlns:a16="http://schemas.microsoft.com/office/drawing/2014/main" id="{434B1E58-5781-45AE-8B63-5F92DC5AF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0" name="Text Box 6943">
          <a:extLst>
            <a:ext uri="{FF2B5EF4-FFF2-40B4-BE49-F238E27FC236}">
              <a16:creationId xmlns:a16="http://schemas.microsoft.com/office/drawing/2014/main" id="{85B67BD1-0337-4D29-823C-A8BB67030E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1" name="Text Box 6943">
          <a:extLst>
            <a:ext uri="{FF2B5EF4-FFF2-40B4-BE49-F238E27FC236}">
              <a16:creationId xmlns:a16="http://schemas.microsoft.com/office/drawing/2014/main" id="{CBAE3CA7-07F6-41E8-9B53-DF115F895C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2" name="Text Box 6943">
          <a:extLst>
            <a:ext uri="{FF2B5EF4-FFF2-40B4-BE49-F238E27FC236}">
              <a16:creationId xmlns:a16="http://schemas.microsoft.com/office/drawing/2014/main" id="{6DD8E130-4059-4D42-BC9E-0B7557CE17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3" name="Text Box 6943">
          <a:extLst>
            <a:ext uri="{FF2B5EF4-FFF2-40B4-BE49-F238E27FC236}">
              <a16:creationId xmlns:a16="http://schemas.microsoft.com/office/drawing/2014/main" id="{670E8BEB-F4DB-464F-9ED0-19C0E35382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4" name="Text Box 6943">
          <a:extLst>
            <a:ext uri="{FF2B5EF4-FFF2-40B4-BE49-F238E27FC236}">
              <a16:creationId xmlns:a16="http://schemas.microsoft.com/office/drawing/2014/main" id="{5A0361C7-A823-428D-9502-ACA8012002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5" name="Text Box 6943">
          <a:extLst>
            <a:ext uri="{FF2B5EF4-FFF2-40B4-BE49-F238E27FC236}">
              <a16:creationId xmlns:a16="http://schemas.microsoft.com/office/drawing/2014/main" id="{BCB8C32F-9AD2-48AC-BD9E-ECF69C3948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6" name="Text Box 6943">
          <a:extLst>
            <a:ext uri="{FF2B5EF4-FFF2-40B4-BE49-F238E27FC236}">
              <a16:creationId xmlns:a16="http://schemas.microsoft.com/office/drawing/2014/main" id="{0B563F42-5C32-4087-ADC9-B25351196A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7" name="Text Box 6943">
          <a:extLst>
            <a:ext uri="{FF2B5EF4-FFF2-40B4-BE49-F238E27FC236}">
              <a16:creationId xmlns:a16="http://schemas.microsoft.com/office/drawing/2014/main" id="{1EE8778D-9813-4319-832D-39C73CFF11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8" name="Text Box 6943">
          <a:extLst>
            <a:ext uri="{FF2B5EF4-FFF2-40B4-BE49-F238E27FC236}">
              <a16:creationId xmlns:a16="http://schemas.microsoft.com/office/drawing/2014/main" id="{4AFD7AB0-FA49-409D-B89A-149020AEBF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29" name="Text Box 6943">
          <a:extLst>
            <a:ext uri="{FF2B5EF4-FFF2-40B4-BE49-F238E27FC236}">
              <a16:creationId xmlns:a16="http://schemas.microsoft.com/office/drawing/2014/main" id="{11A9191B-75DD-426F-B8F8-3414A6DB33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0" name="Text Box 6943">
          <a:extLst>
            <a:ext uri="{FF2B5EF4-FFF2-40B4-BE49-F238E27FC236}">
              <a16:creationId xmlns:a16="http://schemas.microsoft.com/office/drawing/2014/main" id="{F4D73CEB-0882-4CA3-8231-835563F7B5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1" name="Text Box 6943">
          <a:extLst>
            <a:ext uri="{FF2B5EF4-FFF2-40B4-BE49-F238E27FC236}">
              <a16:creationId xmlns:a16="http://schemas.microsoft.com/office/drawing/2014/main" id="{DA2CE770-22B3-4F6A-9B4B-0161E1A385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2" name="Text Box 6943">
          <a:extLst>
            <a:ext uri="{FF2B5EF4-FFF2-40B4-BE49-F238E27FC236}">
              <a16:creationId xmlns:a16="http://schemas.microsoft.com/office/drawing/2014/main" id="{6AF488A4-49BF-41C0-BD38-094748C2B2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3" name="Text Box 6943">
          <a:extLst>
            <a:ext uri="{FF2B5EF4-FFF2-40B4-BE49-F238E27FC236}">
              <a16:creationId xmlns:a16="http://schemas.microsoft.com/office/drawing/2014/main" id="{25EAA5BB-3921-42E9-AFDC-F6C3EA0EB4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4" name="Text Box 6943">
          <a:extLst>
            <a:ext uri="{FF2B5EF4-FFF2-40B4-BE49-F238E27FC236}">
              <a16:creationId xmlns:a16="http://schemas.microsoft.com/office/drawing/2014/main" id="{F1BCCF42-0D4A-47E1-B917-42B7979BBC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5" name="Text Box 6943">
          <a:extLst>
            <a:ext uri="{FF2B5EF4-FFF2-40B4-BE49-F238E27FC236}">
              <a16:creationId xmlns:a16="http://schemas.microsoft.com/office/drawing/2014/main" id="{6C31CF84-F5F6-4C5A-B198-32B322D059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6" name="Text Box 6943">
          <a:extLst>
            <a:ext uri="{FF2B5EF4-FFF2-40B4-BE49-F238E27FC236}">
              <a16:creationId xmlns:a16="http://schemas.microsoft.com/office/drawing/2014/main" id="{D11CEF77-DD50-4D35-856A-E6677BA4BC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7" name="Text Box 6943">
          <a:extLst>
            <a:ext uri="{FF2B5EF4-FFF2-40B4-BE49-F238E27FC236}">
              <a16:creationId xmlns:a16="http://schemas.microsoft.com/office/drawing/2014/main" id="{CBFE4223-2313-4C0C-9F83-A268565D9F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8" name="Text Box 6943">
          <a:extLst>
            <a:ext uri="{FF2B5EF4-FFF2-40B4-BE49-F238E27FC236}">
              <a16:creationId xmlns:a16="http://schemas.microsoft.com/office/drawing/2014/main" id="{49215025-CD46-4631-B73A-919BEBC464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39" name="Text Box 6943">
          <a:extLst>
            <a:ext uri="{FF2B5EF4-FFF2-40B4-BE49-F238E27FC236}">
              <a16:creationId xmlns:a16="http://schemas.microsoft.com/office/drawing/2014/main" id="{214F83AA-4FB4-490F-9539-D1261565A3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0" name="Text Box 6943">
          <a:extLst>
            <a:ext uri="{FF2B5EF4-FFF2-40B4-BE49-F238E27FC236}">
              <a16:creationId xmlns:a16="http://schemas.microsoft.com/office/drawing/2014/main" id="{F0B8FE1B-F19F-42A2-B61C-44972F88C8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1" name="Text Box 6943">
          <a:extLst>
            <a:ext uri="{FF2B5EF4-FFF2-40B4-BE49-F238E27FC236}">
              <a16:creationId xmlns:a16="http://schemas.microsoft.com/office/drawing/2014/main" id="{1986A6BE-ED13-4D46-9A4E-2F1DA4E43F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2" name="Text Box 6943">
          <a:extLst>
            <a:ext uri="{FF2B5EF4-FFF2-40B4-BE49-F238E27FC236}">
              <a16:creationId xmlns:a16="http://schemas.microsoft.com/office/drawing/2014/main" id="{23E12B7C-CBA0-4919-8099-13F4F01C66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3" name="Text Box 6943">
          <a:extLst>
            <a:ext uri="{FF2B5EF4-FFF2-40B4-BE49-F238E27FC236}">
              <a16:creationId xmlns:a16="http://schemas.microsoft.com/office/drawing/2014/main" id="{6E84E6CE-4CD3-4261-8295-5322C1836E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4" name="Text Box 6943">
          <a:extLst>
            <a:ext uri="{FF2B5EF4-FFF2-40B4-BE49-F238E27FC236}">
              <a16:creationId xmlns:a16="http://schemas.microsoft.com/office/drawing/2014/main" id="{46C91801-9846-44D0-8534-E0B1C0CB0E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5" name="Text Box 6943">
          <a:extLst>
            <a:ext uri="{FF2B5EF4-FFF2-40B4-BE49-F238E27FC236}">
              <a16:creationId xmlns:a16="http://schemas.microsoft.com/office/drawing/2014/main" id="{F2C24DEC-2567-4CFF-A301-E1C9D9114B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6" name="Text Box 6943">
          <a:extLst>
            <a:ext uri="{FF2B5EF4-FFF2-40B4-BE49-F238E27FC236}">
              <a16:creationId xmlns:a16="http://schemas.microsoft.com/office/drawing/2014/main" id="{1D476C08-34F0-493C-A764-2B9339B0D9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7" name="Text Box 6943">
          <a:extLst>
            <a:ext uri="{FF2B5EF4-FFF2-40B4-BE49-F238E27FC236}">
              <a16:creationId xmlns:a16="http://schemas.microsoft.com/office/drawing/2014/main" id="{657D763E-850A-4F89-AEC8-8B4D448D13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8" name="Text Box 6943">
          <a:extLst>
            <a:ext uri="{FF2B5EF4-FFF2-40B4-BE49-F238E27FC236}">
              <a16:creationId xmlns:a16="http://schemas.microsoft.com/office/drawing/2014/main" id="{6A734FB9-120B-482F-BBF6-98AA9D4536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49" name="Text Box 6943">
          <a:extLst>
            <a:ext uri="{FF2B5EF4-FFF2-40B4-BE49-F238E27FC236}">
              <a16:creationId xmlns:a16="http://schemas.microsoft.com/office/drawing/2014/main" id="{CFDA2743-C586-4A62-8B9B-B2FAA50DE3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0" name="Text Box 6943">
          <a:extLst>
            <a:ext uri="{FF2B5EF4-FFF2-40B4-BE49-F238E27FC236}">
              <a16:creationId xmlns:a16="http://schemas.microsoft.com/office/drawing/2014/main" id="{F81098F1-CD9A-4B3C-A307-2244BFF05D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1" name="Text Box 6943">
          <a:extLst>
            <a:ext uri="{FF2B5EF4-FFF2-40B4-BE49-F238E27FC236}">
              <a16:creationId xmlns:a16="http://schemas.microsoft.com/office/drawing/2014/main" id="{6275DE1E-75C5-4FC8-90C0-034340E071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2" name="Text Box 6943">
          <a:extLst>
            <a:ext uri="{FF2B5EF4-FFF2-40B4-BE49-F238E27FC236}">
              <a16:creationId xmlns:a16="http://schemas.microsoft.com/office/drawing/2014/main" id="{1FA3E908-A44C-4EC4-BA3D-E6E0D8DB14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3" name="Text Box 6943">
          <a:extLst>
            <a:ext uri="{FF2B5EF4-FFF2-40B4-BE49-F238E27FC236}">
              <a16:creationId xmlns:a16="http://schemas.microsoft.com/office/drawing/2014/main" id="{941EFB8C-EC0C-4C40-A44E-F7950924BF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4" name="Text Box 6943">
          <a:extLst>
            <a:ext uri="{FF2B5EF4-FFF2-40B4-BE49-F238E27FC236}">
              <a16:creationId xmlns:a16="http://schemas.microsoft.com/office/drawing/2014/main" id="{2C230ED0-6186-41D9-8701-703669012C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5" name="Text Box 6943">
          <a:extLst>
            <a:ext uri="{FF2B5EF4-FFF2-40B4-BE49-F238E27FC236}">
              <a16:creationId xmlns:a16="http://schemas.microsoft.com/office/drawing/2014/main" id="{664D9378-02DD-479B-8245-F64BBB0CEA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6" name="Text Box 6943">
          <a:extLst>
            <a:ext uri="{FF2B5EF4-FFF2-40B4-BE49-F238E27FC236}">
              <a16:creationId xmlns:a16="http://schemas.microsoft.com/office/drawing/2014/main" id="{4B404711-BA7D-4CD4-99FF-EB1542EF6A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7" name="Text Box 6943">
          <a:extLst>
            <a:ext uri="{FF2B5EF4-FFF2-40B4-BE49-F238E27FC236}">
              <a16:creationId xmlns:a16="http://schemas.microsoft.com/office/drawing/2014/main" id="{91A19932-BDF4-41BA-976B-8422DF335C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8" name="Text Box 6943">
          <a:extLst>
            <a:ext uri="{FF2B5EF4-FFF2-40B4-BE49-F238E27FC236}">
              <a16:creationId xmlns:a16="http://schemas.microsoft.com/office/drawing/2014/main" id="{17FB89AF-3BE8-4427-B55D-1811FD9F41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59" name="Text Box 6943">
          <a:extLst>
            <a:ext uri="{FF2B5EF4-FFF2-40B4-BE49-F238E27FC236}">
              <a16:creationId xmlns:a16="http://schemas.microsoft.com/office/drawing/2014/main" id="{2C71EA52-E95E-4985-9605-67F73DA47D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0" name="Text Box 6943">
          <a:extLst>
            <a:ext uri="{FF2B5EF4-FFF2-40B4-BE49-F238E27FC236}">
              <a16:creationId xmlns:a16="http://schemas.microsoft.com/office/drawing/2014/main" id="{52E57A18-AFE5-408A-8A79-C8AF88FFEA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1" name="Text Box 6943">
          <a:extLst>
            <a:ext uri="{FF2B5EF4-FFF2-40B4-BE49-F238E27FC236}">
              <a16:creationId xmlns:a16="http://schemas.microsoft.com/office/drawing/2014/main" id="{E287EF38-7878-4D91-A4AD-C7058B9A83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2" name="Text Box 6943">
          <a:extLst>
            <a:ext uri="{FF2B5EF4-FFF2-40B4-BE49-F238E27FC236}">
              <a16:creationId xmlns:a16="http://schemas.microsoft.com/office/drawing/2014/main" id="{F31445DB-33C8-4F73-B331-473841DDE6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3" name="Text Box 6943">
          <a:extLst>
            <a:ext uri="{FF2B5EF4-FFF2-40B4-BE49-F238E27FC236}">
              <a16:creationId xmlns:a16="http://schemas.microsoft.com/office/drawing/2014/main" id="{B5C4AEF3-75A0-4118-82A0-25D8593655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4" name="Text Box 6943">
          <a:extLst>
            <a:ext uri="{FF2B5EF4-FFF2-40B4-BE49-F238E27FC236}">
              <a16:creationId xmlns:a16="http://schemas.microsoft.com/office/drawing/2014/main" id="{1D434580-F752-4B73-83D9-8C928A0DAB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5" name="Text Box 6943">
          <a:extLst>
            <a:ext uri="{FF2B5EF4-FFF2-40B4-BE49-F238E27FC236}">
              <a16:creationId xmlns:a16="http://schemas.microsoft.com/office/drawing/2014/main" id="{A0F32B94-4B89-4F70-BB87-8FDBADB2EE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6" name="Text Box 6943">
          <a:extLst>
            <a:ext uri="{FF2B5EF4-FFF2-40B4-BE49-F238E27FC236}">
              <a16:creationId xmlns:a16="http://schemas.microsoft.com/office/drawing/2014/main" id="{F2711C22-B077-42FC-BFC1-9EB849059F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7" name="Text Box 6943">
          <a:extLst>
            <a:ext uri="{FF2B5EF4-FFF2-40B4-BE49-F238E27FC236}">
              <a16:creationId xmlns:a16="http://schemas.microsoft.com/office/drawing/2014/main" id="{D637FAE1-1C0F-468C-AB71-AA8B08D8D2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8" name="Text Box 6943">
          <a:extLst>
            <a:ext uri="{FF2B5EF4-FFF2-40B4-BE49-F238E27FC236}">
              <a16:creationId xmlns:a16="http://schemas.microsoft.com/office/drawing/2014/main" id="{1141ABD1-A92F-4A3C-8F3F-0F57AF3AD4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69" name="Text Box 6943">
          <a:extLst>
            <a:ext uri="{FF2B5EF4-FFF2-40B4-BE49-F238E27FC236}">
              <a16:creationId xmlns:a16="http://schemas.microsoft.com/office/drawing/2014/main" id="{97B0BCC3-868C-4332-9503-17BC34FD4B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0" name="Text Box 6943">
          <a:extLst>
            <a:ext uri="{FF2B5EF4-FFF2-40B4-BE49-F238E27FC236}">
              <a16:creationId xmlns:a16="http://schemas.microsoft.com/office/drawing/2014/main" id="{D2959EF7-2BE6-42F3-B37A-26EE4A2B39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1" name="Text Box 6943">
          <a:extLst>
            <a:ext uri="{FF2B5EF4-FFF2-40B4-BE49-F238E27FC236}">
              <a16:creationId xmlns:a16="http://schemas.microsoft.com/office/drawing/2014/main" id="{75AC094F-19B8-43D8-8152-2650314AC1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2" name="Text Box 6943">
          <a:extLst>
            <a:ext uri="{FF2B5EF4-FFF2-40B4-BE49-F238E27FC236}">
              <a16:creationId xmlns:a16="http://schemas.microsoft.com/office/drawing/2014/main" id="{D690AB9A-CBE3-4A3D-BB24-0A2689F80F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3" name="Text Box 6943">
          <a:extLst>
            <a:ext uri="{FF2B5EF4-FFF2-40B4-BE49-F238E27FC236}">
              <a16:creationId xmlns:a16="http://schemas.microsoft.com/office/drawing/2014/main" id="{9355DA25-D501-4A6D-AB0E-DCC1A58C01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4" name="Text Box 6943">
          <a:extLst>
            <a:ext uri="{FF2B5EF4-FFF2-40B4-BE49-F238E27FC236}">
              <a16:creationId xmlns:a16="http://schemas.microsoft.com/office/drawing/2014/main" id="{32CB8846-B6B2-4EB0-BDEF-DD5260CB58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5" name="Text Box 6943">
          <a:extLst>
            <a:ext uri="{FF2B5EF4-FFF2-40B4-BE49-F238E27FC236}">
              <a16:creationId xmlns:a16="http://schemas.microsoft.com/office/drawing/2014/main" id="{BEF67612-3A4F-4891-96E6-D36F2DC954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6" name="Text Box 6943">
          <a:extLst>
            <a:ext uri="{FF2B5EF4-FFF2-40B4-BE49-F238E27FC236}">
              <a16:creationId xmlns:a16="http://schemas.microsoft.com/office/drawing/2014/main" id="{FFAB0BC4-46DA-4390-BD88-921E9A5477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7" name="Text Box 6943">
          <a:extLst>
            <a:ext uri="{FF2B5EF4-FFF2-40B4-BE49-F238E27FC236}">
              <a16:creationId xmlns:a16="http://schemas.microsoft.com/office/drawing/2014/main" id="{6EC1AFAB-DB11-4CE7-9149-B5C0E0A51D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8" name="Text Box 6943">
          <a:extLst>
            <a:ext uri="{FF2B5EF4-FFF2-40B4-BE49-F238E27FC236}">
              <a16:creationId xmlns:a16="http://schemas.microsoft.com/office/drawing/2014/main" id="{35126B24-08EA-4BCF-A51A-DB1333734D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79" name="Text Box 6943">
          <a:extLst>
            <a:ext uri="{FF2B5EF4-FFF2-40B4-BE49-F238E27FC236}">
              <a16:creationId xmlns:a16="http://schemas.microsoft.com/office/drawing/2014/main" id="{274D8075-9B10-40EA-9A9F-373F723EE2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0" name="Text Box 6943">
          <a:extLst>
            <a:ext uri="{FF2B5EF4-FFF2-40B4-BE49-F238E27FC236}">
              <a16:creationId xmlns:a16="http://schemas.microsoft.com/office/drawing/2014/main" id="{16C470AB-0848-4FD1-A597-4FDE6F415A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1" name="Text Box 6943">
          <a:extLst>
            <a:ext uri="{FF2B5EF4-FFF2-40B4-BE49-F238E27FC236}">
              <a16:creationId xmlns:a16="http://schemas.microsoft.com/office/drawing/2014/main" id="{9DB7ED2F-F4F0-43C5-983E-5BFBE7943E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2" name="Text Box 6943">
          <a:extLst>
            <a:ext uri="{FF2B5EF4-FFF2-40B4-BE49-F238E27FC236}">
              <a16:creationId xmlns:a16="http://schemas.microsoft.com/office/drawing/2014/main" id="{FF8A9AEE-6EE1-436F-A455-9D1B1FAC62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3" name="Text Box 6943">
          <a:extLst>
            <a:ext uri="{FF2B5EF4-FFF2-40B4-BE49-F238E27FC236}">
              <a16:creationId xmlns:a16="http://schemas.microsoft.com/office/drawing/2014/main" id="{4288BA1D-B716-488A-AB80-FBA5FA3866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4" name="Text Box 6943">
          <a:extLst>
            <a:ext uri="{FF2B5EF4-FFF2-40B4-BE49-F238E27FC236}">
              <a16:creationId xmlns:a16="http://schemas.microsoft.com/office/drawing/2014/main" id="{D76D9CA3-4E92-4C52-8CCF-0BFEF004E3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5" name="Text Box 6943">
          <a:extLst>
            <a:ext uri="{FF2B5EF4-FFF2-40B4-BE49-F238E27FC236}">
              <a16:creationId xmlns:a16="http://schemas.microsoft.com/office/drawing/2014/main" id="{E46F79C8-2991-4D5A-9810-82DACFF56C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6" name="Text Box 6943">
          <a:extLst>
            <a:ext uri="{FF2B5EF4-FFF2-40B4-BE49-F238E27FC236}">
              <a16:creationId xmlns:a16="http://schemas.microsoft.com/office/drawing/2014/main" id="{E0B3B093-F39F-4DD6-A53F-F28A141002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7" name="Text Box 6943">
          <a:extLst>
            <a:ext uri="{FF2B5EF4-FFF2-40B4-BE49-F238E27FC236}">
              <a16:creationId xmlns:a16="http://schemas.microsoft.com/office/drawing/2014/main" id="{3BDD9D1F-74BD-4869-92C4-635D004A42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8" name="Text Box 6943">
          <a:extLst>
            <a:ext uri="{FF2B5EF4-FFF2-40B4-BE49-F238E27FC236}">
              <a16:creationId xmlns:a16="http://schemas.microsoft.com/office/drawing/2014/main" id="{48DD26EC-5F55-4C6B-8AD6-6167A78144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89" name="Text Box 6943">
          <a:extLst>
            <a:ext uri="{FF2B5EF4-FFF2-40B4-BE49-F238E27FC236}">
              <a16:creationId xmlns:a16="http://schemas.microsoft.com/office/drawing/2014/main" id="{DC4DFCD8-0DC0-4142-9596-DCF3E6782D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0" name="Text Box 6943">
          <a:extLst>
            <a:ext uri="{FF2B5EF4-FFF2-40B4-BE49-F238E27FC236}">
              <a16:creationId xmlns:a16="http://schemas.microsoft.com/office/drawing/2014/main" id="{BF1DA5CE-B942-442B-880B-6647598952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1" name="Text Box 6943">
          <a:extLst>
            <a:ext uri="{FF2B5EF4-FFF2-40B4-BE49-F238E27FC236}">
              <a16:creationId xmlns:a16="http://schemas.microsoft.com/office/drawing/2014/main" id="{19D0A48A-9E99-4625-92F1-26F175E98B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2" name="Text Box 6943">
          <a:extLst>
            <a:ext uri="{FF2B5EF4-FFF2-40B4-BE49-F238E27FC236}">
              <a16:creationId xmlns:a16="http://schemas.microsoft.com/office/drawing/2014/main" id="{AB6BE588-AE4C-4BDB-96CE-7D44DE50D5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3" name="Text Box 6943">
          <a:extLst>
            <a:ext uri="{FF2B5EF4-FFF2-40B4-BE49-F238E27FC236}">
              <a16:creationId xmlns:a16="http://schemas.microsoft.com/office/drawing/2014/main" id="{308326AD-83DD-464B-B22A-5EC7F01767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4" name="Text Box 6943">
          <a:extLst>
            <a:ext uri="{FF2B5EF4-FFF2-40B4-BE49-F238E27FC236}">
              <a16:creationId xmlns:a16="http://schemas.microsoft.com/office/drawing/2014/main" id="{5BB215A1-F8DF-4EB7-B2A2-59173080A9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5" name="Text Box 6943">
          <a:extLst>
            <a:ext uri="{FF2B5EF4-FFF2-40B4-BE49-F238E27FC236}">
              <a16:creationId xmlns:a16="http://schemas.microsoft.com/office/drawing/2014/main" id="{06B89D5F-0070-4B33-A282-5BB0E62213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6" name="Text Box 6943">
          <a:extLst>
            <a:ext uri="{FF2B5EF4-FFF2-40B4-BE49-F238E27FC236}">
              <a16:creationId xmlns:a16="http://schemas.microsoft.com/office/drawing/2014/main" id="{BE978A68-6831-4843-AE54-4DB6154C6B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7" name="Text Box 6943">
          <a:extLst>
            <a:ext uri="{FF2B5EF4-FFF2-40B4-BE49-F238E27FC236}">
              <a16:creationId xmlns:a16="http://schemas.microsoft.com/office/drawing/2014/main" id="{42F12AB2-9F41-4D81-8020-62E529736B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8" name="Text Box 6943">
          <a:extLst>
            <a:ext uri="{FF2B5EF4-FFF2-40B4-BE49-F238E27FC236}">
              <a16:creationId xmlns:a16="http://schemas.microsoft.com/office/drawing/2014/main" id="{235A627A-8618-46FB-9264-99244D3502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899" name="Text Box 6943">
          <a:extLst>
            <a:ext uri="{FF2B5EF4-FFF2-40B4-BE49-F238E27FC236}">
              <a16:creationId xmlns:a16="http://schemas.microsoft.com/office/drawing/2014/main" id="{67CB740B-0046-46E7-BB22-7AEECF6CBC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0" name="Text Box 6943">
          <a:extLst>
            <a:ext uri="{FF2B5EF4-FFF2-40B4-BE49-F238E27FC236}">
              <a16:creationId xmlns:a16="http://schemas.microsoft.com/office/drawing/2014/main" id="{1709AEC1-4E58-47CB-82D2-F19217BE89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1" name="Text Box 6943">
          <a:extLst>
            <a:ext uri="{FF2B5EF4-FFF2-40B4-BE49-F238E27FC236}">
              <a16:creationId xmlns:a16="http://schemas.microsoft.com/office/drawing/2014/main" id="{A210F77D-DA8F-4366-B29F-41D8A446E9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2" name="Text Box 6943">
          <a:extLst>
            <a:ext uri="{FF2B5EF4-FFF2-40B4-BE49-F238E27FC236}">
              <a16:creationId xmlns:a16="http://schemas.microsoft.com/office/drawing/2014/main" id="{1BB5F9B7-35C4-4636-8EEE-9842D1029C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3" name="Text Box 6943">
          <a:extLst>
            <a:ext uri="{FF2B5EF4-FFF2-40B4-BE49-F238E27FC236}">
              <a16:creationId xmlns:a16="http://schemas.microsoft.com/office/drawing/2014/main" id="{E654C511-BE9F-4144-8F37-9989DCD2DD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4" name="Text Box 6943">
          <a:extLst>
            <a:ext uri="{FF2B5EF4-FFF2-40B4-BE49-F238E27FC236}">
              <a16:creationId xmlns:a16="http://schemas.microsoft.com/office/drawing/2014/main" id="{F9ACD0BB-0FE7-47F5-9E92-75A5935211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5" name="Text Box 6943">
          <a:extLst>
            <a:ext uri="{FF2B5EF4-FFF2-40B4-BE49-F238E27FC236}">
              <a16:creationId xmlns:a16="http://schemas.microsoft.com/office/drawing/2014/main" id="{B9D5DD70-0E36-462F-8DFF-C6FF6F0C80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6" name="Text Box 6943">
          <a:extLst>
            <a:ext uri="{FF2B5EF4-FFF2-40B4-BE49-F238E27FC236}">
              <a16:creationId xmlns:a16="http://schemas.microsoft.com/office/drawing/2014/main" id="{A3EF50B9-C09A-464B-8053-34E4AA05AF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7" name="Text Box 6943">
          <a:extLst>
            <a:ext uri="{FF2B5EF4-FFF2-40B4-BE49-F238E27FC236}">
              <a16:creationId xmlns:a16="http://schemas.microsoft.com/office/drawing/2014/main" id="{170009A5-254C-4976-AA87-6E5545483C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8" name="Text Box 6943">
          <a:extLst>
            <a:ext uri="{FF2B5EF4-FFF2-40B4-BE49-F238E27FC236}">
              <a16:creationId xmlns:a16="http://schemas.microsoft.com/office/drawing/2014/main" id="{14FBC683-1A30-4DA8-8E6E-F92E729B3E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09" name="Text Box 6943">
          <a:extLst>
            <a:ext uri="{FF2B5EF4-FFF2-40B4-BE49-F238E27FC236}">
              <a16:creationId xmlns:a16="http://schemas.microsoft.com/office/drawing/2014/main" id="{5AA8E73A-B143-468C-98A7-2ECF6C387F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0" name="Text Box 6943">
          <a:extLst>
            <a:ext uri="{FF2B5EF4-FFF2-40B4-BE49-F238E27FC236}">
              <a16:creationId xmlns:a16="http://schemas.microsoft.com/office/drawing/2014/main" id="{0807150C-C547-49A3-B62A-79F8C4D35E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1" name="Text Box 6943">
          <a:extLst>
            <a:ext uri="{FF2B5EF4-FFF2-40B4-BE49-F238E27FC236}">
              <a16:creationId xmlns:a16="http://schemas.microsoft.com/office/drawing/2014/main" id="{7E4D595F-F3F8-462A-9532-986AFA0C29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2" name="Text Box 6943">
          <a:extLst>
            <a:ext uri="{FF2B5EF4-FFF2-40B4-BE49-F238E27FC236}">
              <a16:creationId xmlns:a16="http://schemas.microsoft.com/office/drawing/2014/main" id="{2E130BAF-0B12-4558-9610-B2CF1FD2CA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3" name="Text Box 6943">
          <a:extLst>
            <a:ext uri="{FF2B5EF4-FFF2-40B4-BE49-F238E27FC236}">
              <a16:creationId xmlns:a16="http://schemas.microsoft.com/office/drawing/2014/main" id="{D8C8AE26-FFDB-4F97-B212-2946F891E9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4" name="Text Box 6943">
          <a:extLst>
            <a:ext uri="{FF2B5EF4-FFF2-40B4-BE49-F238E27FC236}">
              <a16:creationId xmlns:a16="http://schemas.microsoft.com/office/drawing/2014/main" id="{B24EBFC9-D5C0-4457-8979-2423CBB036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5" name="Text Box 6943">
          <a:extLst>
            <a:ext uri="{FF2B5EF4-FFF2-40B4-BE49-F238E27FC236}">
              <a16:creationId xmlns:a16="http://schemas.microsoft.com/office/drawing/2014/main" id="{A5FA42DB-B736-43CB-958E-A7EADC88DD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6" name="Text Box 6943">
          <a:extLst>
            <a:ext uri="{FF2B5EF4-FFF2-40B4-BE49-F238E27FC236}">
              <a16:creationId xmlns:a16="http://schemas.microsoft.com/office/drawing/2014/main" id="{86AC08A3-27E9-49C4-A72C-0A98076278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7" name="Text Box 6943">
          <a:extLst>
            <a:ext uri="{FF2B5EF4-FFF2-40B4-BE49-F238E27FC236}">
              <a16:creationId xmlns:a16="http://schemas.microsoft.com/office/drawing/2014/main" id="{D0282DBF-6A1E-4CD1-B9AE-07B681AF7A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8" name="Text Box 6943">
          <a:extLst>
            <a:ext uri="{FF2B5EF4-FFF2-40B4-BE49-F238E27FC236}">
              <a16:creationId xmlns:a16="http://schemas.microsoft.com/office/drawing/2014/main" id="{05042022-4AED-4690-9A28-90F670EFC5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19" name="Text Box 6943">
          <a:extLst>
            <a:ext uri="{FF2B5EF4-FFF2-40B4-BE49-F238E27FC236}">
              <a16:creationId xmlns:a16="http://schemas.microsoft.com/office/drawing/2014/main" id="{8326155B-BF18-4299-BAB3-5B30A81486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0" name="Text Box 6943">
          <a:extLst>
            <a:ext uri="{FF2B5EF4-FFF2-40B4-BE49-F238E27FC236}">
              <a16:creationId xmlns:a16="http://schemas.microsoft.com/office/drawing/2014/main" id="{34876FE5-A8FD-47F7-9704-AC61635842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1" name="Text Box 6943">
          <a:extLst>
            <a:ext uri="{FF2B5EF4-FFF2-40B4-BE49-F238E27FC236}">
              <a16:creationId xmlns:a16="http://schemas.microsoft.com/office/drawing/2014/main" id="{C3161606-2C25-44C7-9AEE-78DE91907D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2" name="Text Box 6943">
          <a:extLst>
            <a:ext uri="{FF2B5EF4-FFF2-40B4-BE49-F238E27FC236}">
              <a16:creationId xmlns:a16="http://schemas.microsoft.com/office/drawing/2014/main" id="{BBE2B74A-FE5B-46D2-BF1B-E715CF8582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3" name="Text Box 6943">
          <a:extLst>
            <a:ext uri="{FF2B5EF4-FFF2-40B4-BE49-F238E27FC236}">
              <a16:creationId xmlns:a16="http://schemas.microsoft.com/office/drawing/2014/main" id="{7EFE0CB1-03BC-416A-A9BC-224FF0EE88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4" name="Text Box 6943">
          <a:extLst>
            <a:ext uri="{FF2B5EF4-FFF2-40B4-BE49-F238E27FC236}">
              <a16:creationId xmlns:a16="http://schemas.microsoft.com/office/drawing/2014/main" id="{3D1BAEA8-8298-43CD-A924-D01A08A4B1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5" name="Text Box 6943">
          <a:extLst>
            <a:ext uri="{FF2B5EF4-FFF2-40B4-BE49-F238E27FC236}">
              <a16:creationId xmlns:a16="http://schemas.microsoft.com/office/drawing/2014/main" id="{72AD5AC1-24FF-4C89-B632-A32FDEA9D6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6" name="Text Box 6943">
          <a:extLst>
            <a:ext uri="{FF2B5EF4-FFF2-40B4-BE49-F238E27FC236}">
              <a16:creationId xmlns:a16="http://schemas.microsoft.com/office/drawing/2014/main" id="{F4B2537B-3A98-4687-B1E6-1699ACF17F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7" name="Text Box 6943">
          <a:extLst>
            <a:ext uri="{FF2B5EF4-FFF2-40B4-BE49-F238E27FC236}">
              <a16:creationId xmlns:a16="http://schemas.microsoft.com/office/drawing/2014/main" id="{90D56F1F-3DE8-4C4C-8770-415306C580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8" name="Text Box 6943">
          <a:extLst>
            <a:ext uri="{FF2B5EF4-FFF2-40B4-BE49-F238E27FC236}">
              <a16:creationId xmlns:a16="http://schemas.microsoft.com/office/drawing/2014/main" id="{8A84AE45-5398-48A0-BA96-6756B0FEDD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29" name="Text Box 6943">
          <a:extLst>
            <a:ext uri="{FF2B5EF4-FFF2-40B4-BE49-F238E27FC236}">
              <a16:creationId xmlns:a16="http://schemas.microsoft.com/office/drawing/2014/main" id="{DDB61B2F-E065-4FCE-9548-B77909A644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0" name="Text Box 6943">
          <a:extLst>
            <a:ext uri="{FF2B5EF4-FFF2-40B4-BE49-F238E27FC236}">
              <a16:creationId xmlns:a16="http://schemas.microsoft.com/office/drawing/2014/main" id="{9E30C185-A78B-4912-BDE1-B9634C9F3B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1" name="Text Box 6943">
          <a:extLst>
            <a:ext uri="{FF2B5EF4-FFF2-40B4-BE49-F238E27FC236}">
              <a16:creationId xmlns:a16="http://schemas.microsoft.com/office/drawing/2014/main" id="{722DE13D-4358-4D6A-872A-9CF10BF543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2" name="Text Box 6943">
          <a:extLst>
            <a:ext uri="{FF2B5EF4-FFF2-40B4-BE49-F238E27FC236}">
              <a16:creationId xmlns:a16="http://schemas.microsoft.com/office/drawing/2014/main" id="{3129FABF-F671-4ED1-B132-85E1690429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3" name="Text Box 6943">
          <a:extLst>
            <a:ext uri="{FF2B5EF4-FFF2-40B4-BE49-F238E27FC236}">
              <a16:creationId xmlns:a16="http://schemas.microsoft.com/office/drawing/2014/main" id="{4326580F-7D15-4658-B05A-E67817D548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4" name="Text Box 6943">
          <a:extLst>
            <a:ext uri="{FF2B5EF4-FFF2-40B4-BE49-F238E27FC236}">
              <a16:creationId xmlns:a16="http://schemas.microsoft.com/office/drawing/2014/main" id="{601A6F20-8413-4627-88C6-F564C10261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5" name="Text Box 6943">
          <a:extLst>
            <a:ext uri="{FF2B5EF4-FFF2-40B4-BE49-F238E27FC236}">
              <a16:creationId xmlns:a16="http://schemas.microsoft.com/office/drawing/2014/main" id="{050AC514-5663-40B9-A259-48A066C38C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6" name="Text Box 6943">
          <a:extLst>
            <a:ext uri="{FF2B5EF4-FFF2-40B4-BE49-F238E27FC236}">
              <a16:creationId xmlns:a16="http://schemas.microsoft.com/office/drawing/2014/main" id="{DFDAFC6F-3060-448A-A394-7806BD662C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7" name="Text Box 6943">
          <a:extLst>
            <a:ext uri="{FF2B5EF4-FFF2-40B4-BE49-F238E27FC236}">
              <a16:creationId xmlns:a16="http://schemas.microsoft.com/office/drawing/2014/main" id="{AAB9DC8D-E056-4F1F-A4B6-EF908C1A6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8" name="Text Box 6943">
          <a:extLst>
            <a:ext uri="{FF2B5EF4-FFF2-40B4-BE49-F238E27FC236}">
              <a16:creationId xmlns:a16="http://schemas.microsoft.com/office/drawing/2014/main" id="{C5229FC6-9942-4198-ADA9-D0B8BE1BA6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39" name="Text Box 6943">
          <a:extLst>
            <a:ext uri="{FF2B5EF4-FFF2-40B4-BE49-F238E27FC236}">
              <a16:creationId xmlns:a16="http://schemas.microsoft.com/office/drawing/2014/main" id="{60C3A661-7EF5-4F58-B653-93DE67F212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0" name="Text Box 6943">
          <a:extLst>
            <a:ext uri="{FF2B5EF4-FFF2-40B4-BE49-F238E27FC236}">
              <a16:creationId xmlns:a16="http://schemas.microsoft.com/office/drawing/2014/main" id="{91F3CC57-B0B7-4BD3-8C63-64FFF9975F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1" name="Text Box 6943">
          <a:extLst>
            <a:ext uri="{FF2B5EF4-FFF2-40B4-BE49-F238E27FC236}">
              <a16:creationId xmlns:a16="http://schemas.microsoft.com/office/drawing/2014/main" id="{6A569E76-7DD6-4F76-B53D-C4A241F923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2" name="Text Box 6943">
          <a:extLst>
            <a:ext uri="{FF2B5EF4-FFF2-40B4-BE49-F238E27FC236}">
              <a16:creationId xmlns:a16="http://schemas.microsoft.com/office/drawing/2014/main" id="{963E2F38-D5B2-496C-8312-5164AF722A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3" name="Text Box 6943">
          <a:extLst>
            <a:ext uri="{FF2B5EF4-FFF2-40B4-BE49-F238E27FC236}">
              <a16:creationId xmlns:a16="http://schemas.microsoft.com/office/drawing/2014/main" id="{3173EE9D-E3D0-4794-ADAF-591244D966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4" name="Text Box 6943">
          <a:extLst>
            <a:ext uri="{FF2B5EF4-FFF2-40B4-BE49-F238E27FC236}">
              <a16:creationId xmlns:a16="http://schemas.microsoft.com/office/drawing/2014/main" id="{0D88C159-9542-441C-947D-455FB4B2D7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5" name="Text Box 6943">
          <a:extLst>
            <a:ext uri="{FF2B5EF4-FFF2-40B4-BE49-F238E27FC236}">
              <a16:creationId xmlns:a16="http://schemas.microsoft.com/office/drawing/2014/main" id="{0C503761-4F68-427F-B5D6-B077464802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6" name="Text Box 6943">
          <a:extLst>
            <a:ext uri="{FF2B5EF4-FFF2-40B4-BE49-F238E27FC236}">
              <a16:creationId xmlns:a16="http://schemas.microsoft.com/office/drawing/2014/main" id="{039AC26E-3DCB-411A-AB78-DC9B8EE6BF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7" name="Text Box 6943">
          <a:extLst>
            <a:ext uri="{FF2B5EF4-FFF2-40B4-BE49-F238E27FC236}">
              <a16:creationId xmlns:a16="http://schemas.microsoft.com/office/drawing/2014/main" id="{ECE693C4-2EA3-4BFB-A389-00189B9FFB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8" name="Text Box 6943">
          <a:extLst>
            <a:ext uri="{FF2B5EF4-FFF2-40B4-BE49-F238E27FC236}">
              <a16:creationId xmlns:a16="http://schemas.microsoft.com/office/drawing/2014/main" id="{5ABE7551-1D21-4514-8DF0-35324DF14B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49" name="Text Box 6943">
          <a:extLst>
            <a:ext uri="{FF2B5EF4-FFF2-40B4-BE49-F238E27FC236}">
              <a16:creationId xmlns:a16="http://schemas.microsoft.com/office/drawing/2014/main" id="{4B112F65-0303-4577-B371-93E9F6EE15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0" name="Text Box 6943">
          <a:extLst>
            <a:ext uri="{FF2B5EF4-FFF2-40B4-BE49-F238E27FC236}">
              <a16:creationId xmlns:a16="http://schemas.microsoft.com/office/drawing/2014/main" id="{458B59DE-CEB9-48DE-B345-6B05512327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1" name="Text Box 6943">
          <a:extLst>
            <a:ext uri="{FF2B5EF4-FFF2-40B4-BE49-F238E27FC236}">
              <a16:creationId xmlns:a16="http://schemas.microsoft.com/office/drawing/2014/main" id="{E57B0ECE-308D-449A-B6DE-1172AC29CF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2" name="Text Box 6943">
          <a:extLst>
            <a:ext uri="{FF2B5EF4-FFF2-40B4-BE49-F238E27FC236}">
              <a16:creationId xmlns:a16="http://schemas.microsoft.com/office/drawing/2014/main" id="{3E66DA34-359C-464B-9488-999C0B6A32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3" name="Text Box 6943">
          <a:extLst>
            <a:ext uri="{FF2B5EF4-FFF2-40B4-BE49-F238E27FC236}">
              <a16:creationId xmlns:a16="http://schemas.microsoft.com/office/drawing/2014/main" id="{9999B319-5B00-4813-ABED-CEA25B1DCD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4" name="Text Box 6943">
          <a:extLst>
            <a:ext uri="{FF2B5EF4-FFF2-40B4-BE49-F238E27FC236}">
              <a16:creationId xmlns:a16="http://schemas.microsoft.com/office/drawing/2014/main" id="{9F2DC6F9-9A75-4826-9676-0CE00733B6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5" name="Text Box 6943">
          <a:extLst>
            <a:ext uri="{FF2B5EF4-FFF2-40B4-BE49-F238E27FC236}">
              <a16:creationId xmlns:a16="http://schemas.microsoft.com/office/drawing/2014/main" id="{86EC3976-C55F-42D9-A73E-B2F2F1D961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6" name="Text Box 6943">
          <a:extLst>
            <a:ext uri="{FF2B5EF4-FFF2-40B4-BE49-F238E27FC236}">
              <a16:creationId xmlns:a16="http://schemas.microsoft.com/office/drawing/2014/main" id="{F17088E6-7087-448C-B89D-C0CB036B84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7" name="Text Box 6943">
          <a:extLst>
            <a:ext uri="{FF2B5EF4-FFF2-40B4-BE49-F238E27FC236}">
              <a16:creationId xmlns:a16="http://schemas.microsoft.com/office/drawing/2014/main" id="{A637455B-D742-4275-BDB8-BD8D0B41C9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8" name="Text Box 6943">
          <a:extLst>
            <a:ext uri="{FF2B5EF4-FFF2-40B4-BE49-F238E27FC236}">
              <a16:creationId xmlns:a16="http://schemas.microsoft.com/office/drawing/2014/main" id="{6FE53781-7D3D-407E-B9AA-87DAB50B42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59" name="Text Box 6943">
          <a:extLst>
            <a:ext uri="{FF2B5EF4-FFF2-40B4-BE49-F238E27FC236}">
              <a16:creationId xmlns:a16="http://schemas.microsoft.com/office/drawing/2014/main" id="{1F717176-2674-4413-AC5D-49A4DA6A9B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0" name="Text Box 6943">
          <a:extLst>
            <a:ext uri="{FF2B5EF4-FFF2-40B4-BE49-F238E27FC236}">
              <a16:creationId xmlns:a16="http://schemas.microsoft.com/office/drawing/2014/main" id="{40801159-9E25-42BA-87F2-9DA3BD50E4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1" name="Text Box 6943">
          <a:extLst>
            <a:ext uri="{FF2B5EF4-FFF2-40B4-BE49-F238E27FC236}">
              <a16:creationId xmlns:a16="http://schemas.microsoft.com/office/drawing/2014/main" id="{E34B40F9-EE99-4033-9030-11050D4863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2" name="Text Box 6943">
          <a:extLst>
            <a:ext uri="{FF2B5EF4-FFF2-40B4-BE49-F238E27FC236}">
              <a16:creationId xmlns:a16="http://schemas.microsoft.com/office/drawing/2014/main" id="{41C7D594-09EE-4A01-8F43-FF60FFC87D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3" name="Text Box 6943">
          <a:extLst>
            <a:ext uri="{FF2B5EF4-FFF2-40B4-BE49-F238E27FC236}">
              <a16:creationId xmlns:a16="http://schemas.microsoft.com/office/drawing/2014/main" id="{111972FD-ED83-46E5-BE1C-479923D57C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4" name="Text Box 6943">
          <a:extLst>
            <a:ext uri="{FF2B5EF4-FFF2-40B4-BE49-F238E27FC236}">
              <a16:creationId xmlns:a16="http://schemas.microsoft.com/office/drawing/2014/main" id="{816FFBD7-D3ED-4C66-BBEE-B12ED8A387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5" name="Text Box 6943">
          <a:extLst>
            <a:ext uri="{FF2B5EF4-FFF2-40B4-BE49-F238E27FC236}">
              <a16:creationId xmlns:a16="http://schemas.microsoft.com/office/drawing/2014/main" id="{49222C15-AA02-484F-A2BC-B7A87AA31D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6" name="Text Box 6943">
          <a:extLst>
            <a:ext uri="{FF2B5EF4-FFF2-40B4-BE49-F238E27FC236}">
              <a16:creationId xmlns:a16="http://schemas.microsoft.com/office/drawing/2014/main" id="{4FE02EDA-C2DC-4E15-A967-E115DD4D9A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7" name="Text Box 6943">
          <a:extLst>
            <a:ext uri="{FF2B5EF4-FFF2-40B4-BE49-F238E27FC236}">
              <a16:creationId xmlns:a16="http://schemas.microsoft.com/office/drawing/2014/main" id="{E47A3B6F-A507-41C0-8B17-C44D7F9001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8" name="Text Box 6943">
          <a:extLst>
            <a:ext uri="{FF2B5EF4-FFF2-40B4-BE49-F238E27FC236}">
              <a16:creationId xmlns:a16="http://schemas.microsoft.com/office/drawing/2014/main" id="{5B34B5AF-C7F0-4FCA-A7D9-D977C593AC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69" name="Text Box 6943">
          <a:extLst>
            <a:ext uri="{FF2B5EF4-FFF2-40B4-BE49-F238E27FC236}">
              <a16:creationId xmlns:a16="http://schemas.microsoft.com/office/drawing/2014/main" id="{BD6FFFAC-955B-497D-B0F5-3815356096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0" name="Text Box 6943">
          <a:extLst>
            <a:ext uri="{FF2B5EF4-FFF2-40B4-BE49-F238E27FC236}">
              <a16:creationId xmlns:a16="http://schemas.microsoft.com/office/drawing/2014/main" id="{8CE957C1-801F-41A1-9258-C170BBB295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1" name="Text Box 6943">
          <a:extLst>
            <a:ext uri="{FF2B5EF4-FFF2-40B4-BE49-F238E27FC236}">
              <a16:creationId xmlns:a16="http://schemas.microsoft.com/office/drawing/2014/main" id="{BD9C2611-A1BF-4256-A04F-43213DCFD5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2" name="Text Box 6943">
          <a:extLst>
            <a:ext uri="{FF2B5EF4-FFF2-40B4-BE49-F238E27FC236}">
              <a16:creationId xmlns:a16="http://schemas.microsoft.com/office/drawing/2014/main" id="{DD6E6525-4F3A-4868-86D8-4B1C8F4550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3" name="Text Box 6943">
          <a:extLst>
            <a:ext uri="{FF2B5EF4-FFF2-40B4-BE49-F238E27FC236}">
              <a16:creationId xmlns:a16="http://schemas.microsoft.com/office/drawing/2014/main" id="{B2CBBC16-15C9-4EC3-BCD5-CF51887C17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4" name="Text Box 6943">
          <a:extLst>
            <a:ext uri="{FF2B5EF4-FFF2-40B4-BE49-F238E27FC236}">
              <a16:creationId xmlns:a16="http://schemas.microsoft.com/office/drawing/2014/main" id="{6169B425-6496-421C-B458-1A548B7B65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5" name="Text Box 6943">
          <a:extLst>
            <a:ext uri="{FF2B5EF4-FFF2-40B4-BE49-F238E27FC236}">
              <a16:creationId xmlns:a16="http://schemas.microsoft.com/office/drawing/2014/main" id="{337CA8C4-DED7-4F87-9052-255206D4DF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6" name="Text Box 6943">
          <a:extLst>
            <a:ext uri="{FF2B5EF4-FFF2-40B4-BE49-F238E27FC236}">
              <a16:creationId xmlns:a16="http://schemas.microsoft.com/office/drawing/2014/main" id="{68CD541C-5609-4CAA-A03F-B023247222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7" name="Text Box 6943">
          <a:extLst>
            <a:ext uri="{FF2B5EF4-FFF2-40B4-BE49-F238E27FC236}">
              <a16:creationId xmlns:a16="http://schemas.microsoft.com/office/drawing/2014/main" id="{8A4D0319-AD98-4C7F-B57A-5A2F482935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8" name="Text Box 6943">
          <a:extLst>
            <a:ext uri="{FF2B5EF4-FFF2-40B4-BE49-F238E27FC236}">
              <a16:creationId xmlns:a16="http://schemas.microsoft.com/office/drawing/2014/main" id="{110ED61D-E357-459F-8D17-AF115B1A87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79" name="Text Box 6943">
          <a:extLst>
            <a:ext uri="{FF2B5EF4-FFF2-40B4-BE49-F238E27FC236}">
              <a16:creationId xmlns:a16="http://schemas.microsoft.com/office/drawing/2014/main" id="{6778C71F-EC35-41DA-BD54-759290C101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0" name="Text Box 6943">
          <a:extLst>
            <a:ext uri="{FF2B5EF4-FFF2-40B4-BE49-F238E27FC236}">
              <a16:creationId xmlns:a16="http://schemas.microsoft.com/office/drawing/2014/main" id="{B630DD49-36EC-49D2-8734-A5EB0365D7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1" name="Text Box 6943">
          <a:extLst>
            <a:ext uri="{FF2B5EF4-FFF2-40B4-BE49-F238E27FC236}">
              <a16:creationId xmlns:a16="http://schemas.microsoft.com/office/drawing/2014/main" id="{A9354300-0E4F-489A-99AF-50DCFFA85B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2" name="Text Box 6943">
          <a:extLst>
            <a:ext uri="{FF2B5EF4-FFF2-40B4-BE49-F238E27FC236}">
              <a16:creationId xmlns:a16="http://schemas.microsoft.com/office/drawing/2014/main" id="{6AE7C37D-CEC2-4306-8F32-B21C331A8A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3" name="Text Box 6943">
          <a:extLst>
            <a:ext uri="{FF2B5EF4-FFF2-40B4-BE49-F238E27FC236}">
              <a16:creationId xmlns:a16="http://schemas.microsoft.com/office/drawing/2014/main" id="{37F06740-6E12-431E-ABFC-F2361DE259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4" name="Text Box 6943">
          <a:extLst>
            <a:ext uri="{FF2B5EF4-FFF2-40B4-BE49-F238E27FC236}">
              <a16:creationId xmlns:a16="http://schemas.microsoft.com/office/drawing/2014/main" id="{BBB04C9D-7CC8-40CF-9F90-E98EED2DC9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5" name="Text Box 6943">
          <a:extLst>
            <a:ext uri="{FF2B5EF4-FFF2-40B4-BE49-F238E27FC236}">
              <a16:creationId xmlns:a16="http://schemas.microsoft.com/office/drawing/2014/main" id="{E6993315-4974-4829-A33B-EA18C3B54C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6" name="Text Box 6943">
          <a:extLst>
            <a:ext uri="{FF2B5EF4-FFF2-40B4-BE49-F238E27FC236}">
              <a16:creationId xmlns:a16="http://schemas.microsoft.com/office/drawing/2014/main" id="{2CB7A1E4-3AB9-4C8E-BD9C-1B364A6AFA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7" name="Text Box 6943">
          <a:extLst>
            <a:ext uri="{FF2B5EF4-FFF2-40B4-BE49-F238E27FC236}">
              <a16:creationId xmlns:a16="http://schemas.microsoft.com/office/drawing/2014/main" id="{AA100359-6CE0-4F91-A366-354963868A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8" name="Text Box 6943">
          <a:extLst>
            <a:ext uri="{FF2B5EF4-FFF2-40B4-BE49-F238E27FC236}">
              <a16:creationId xmlns:a16="http://schemas.microsoft.com/office/drawing/2014/main" id="{9D1E6115-87CE-41FD-ADB3-6DEC2D4E45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89" name="Text Box 6943">
          <a:extLst>
            <a:ext uri="{FF2B5EF4-FFF2-40B4-BE49-F238E27FC236}">
              <a16:creationId xmlns:a16="http://schemas.microsoft.com/office/drawing/2014/main" id="{998E6E7A-1560-4505-B0BA-265078455E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0" name="Text Box 6943">
          <a:extLst>
            <a:ext uri="{FF2B5EF4-FFF2-40B4-BE49-F238E27FC236}">
              <a16:creationId xmlns:a16="http://schemas.microsoft.com/office/drawing/2014/main" id="{9C41F8DE-4F2A-481D-82AE-6F9E282C3B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1" name="Text Box 6943">
          <a:extLst>
            <a:ext uri="{FF2B5EF4-FFF2-40B4-BE49-F238E27FC236}">
              <a16:creationId xmlns:a16="http://schemas.microsoft.com/office/drawing/2014/main" id="{FC2A567B-62EC-41B5-B880-56923F06C6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2" name="Text Box 6943">
          <a:extLst>
            <a:ext uri="{FF2B5EF4-FFF2-40B4-BE49-F238E27FC236}">
              <a16:creationId xmlns:a16="http://schemas.microsoft.com/office/drawing/2014/main" id="{88099383-67CD-4F09-8883-10F21B9BE4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3" name="Text Box 6943">
          <a:extLst>
            <a:ext uri="{FF2B5EF4-FFF2-40B4-BE49-F238E27FC236}">
              <a16:creationId xmlns:a16="http://schemas.microsoft.com/office/drawing/2014/main" id="{BD774A59-27C8-4E24-A904-746011840F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4" name="Text Box 6943">
          <a:extLst>
            <a:ext uri="{FF2B5EF4-FFF2-40B4-BE49-F238E27FC236}">
              <a16:creationId xmlns:a16="http://schemas.microsoft.com/office/drawing/2014/main" id="{6656BD37-2DD0-4C00-B8E4-C4865543D9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5" name="Text Box 6943">
          <a:extLst>
            <a:ext uri="{FF2B5EF4-FFF2-40B4-BE49-F238E27FC236}">
              <a16:creationId xmlns:a16="http://schemas.microsoft.com/office/drawing/2014/main" id="{BE44A2F4-E05E-4BA1-B89E-E7E2E02033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6" name="Text Box 6943">
          <a:extLst>
            <a:ext uri="{FF2B5EF4-FFF2-40B4-BE49-F238E27FC236}">
              <a16:creationId xmlns:a16="http://schemas.microsoft.com/office/drawing/2014/main" id="{E7C3471D-90EA-4978-BF16-C3C0A1C693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7" name="Text Box 6943">
          <a:extLst>
            <a:ext uri="{FF2B5EF4-FFF2-40B4-BE49-F238E27FC236}">
              <a16:creationId xmlns:a16="http://schemas.microsoft.com/office/drawing/2014/main" id="{FF24D7CB-3B9B-43DB-8BFA-90C2E43E7A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8" name="Text Box 6943">
          <a:extLst>
            <a:ext uri="{FF2B5EF4-FFF2-40B4-BE49-F238E27FC236}">
              <a16:creationId xmlns:a16="http://schemas.microsoft.com/office/drawing/2014/main" id="{71FB9227-1C97-478A-B6C8-42BF21AD7A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3999" name="Text Box 6943">
          <a:extLst>
            <a:ext uri="{FF2B5EF4-FFF2-40B4-BE49-F238E27FC236}">
              <a16:creationId xmlns:a16="http://schemas.microsoft.com/office/drawing/2014/main" id="{12672518-5FB7-4146-BEAA-F046E50C4A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0" name="Text Box 6943">
          <a:extLst>
            <a:ext uri="{FF2B5EF4-FFF2-40B4-BE49-F238E27FC236}">
              <a16:creationId xmlns:a16="http://schemas.microsoft.com/office/drawing/2014/main" id="{0E6626AE-207A-4BEF-9637-011431EB39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1" name="Text Box 6943">
          <a:extLst>
            <a:ext uri="{FF2B5EF4-FFF2-40B4-BE49-F238E27FC236}">
              <a16:creationId xmlns:a16="http://schemas.microsoft.com/office/drawing/2014/main" id="{CC4593C5-5F30-45F0-830D-1D259F87E7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2" name="Text Box 6943">
          <a:extLst>
            <a:ext uri="{FF2B5EF4-FFF2-40B4-BE49-F238E27FC236}">
              <a16:creationId xmlns:a16="http://schemas.microsoft.com/office/drawing/2014/main" id="{E6556D3B-EE59-449C-B4E2-E5C7B21E42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3" name="Text Box 6943">
          <a:extLst>
            <a:ext uri="{FF2B5EF4-FFF2-40B4-BE49-F238E27FC236}">
              <a16:creationId xmlns:a16="http://schemas.microsoft.com/office/drawing/2014/main" id="{4E4F0F9E-9899-4269-9B1B-68F57D7EC1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4" name="Text Box 6943">
          <a:extLst>
            <a:ext uri="{FF2B5EF4-FFF2-40B4-BE49-F238E27FC236}">
              <a16:creationId xmlns:a16="http://schemas.microsoft.com/office/drawing/2014/main" id="{EC055ACB-FACF-4060-BF17-5BAC4A7ECA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5" name="Text Box 6943">
          <a:extLst>
            <a:ext uri="{FF2B5EF4-FFF2-40B4-BE49-F238E27FC236}">
              <a16:creationId xmlns:a16="http://schemas.microsoft.com/office/drawing/2014/main" id="{2B531895-0B0D-450C-B784-3CE1450BD4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6" name="Text Box 6943">
          <a:extLst>
            <a:ext uri="{FF2B5EF4-FFF2-40B4-BE49-F238E27FC236}">
              <a16:creationId xmlns:a16="http://schemas.microsoft.com/office/drawing/2014/main" id="{4F2BCC80-D3F2-48F9-8A2C-16B2BBBD05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7" name="Text Box 6943">
          <a:extLst>
            <a:ext uri="{FF2B5EF4-FFF2-40B4-BE49-F238E27FC236}">
              <a16:creationId xmlns:a16="http://schemas.microsoft.com/office/drawing/2014/main" id="{631AF2EA-D787-4B15-ACA4-4FDC2C15F4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8" name="Text Box 6943">
          <a:extLst>
            <a:ext uri="{FF2B5EF4-FFF2-40B4-BE49-F238E27FC236}">
              <a16:creationId xmlns:a16="http://schemas.microsoft.com/office/drawing/2014/main" id="{2CE972D2-9259-4CCA-B824-7115F8293A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09" name="Text Box 6943">
          <a:extLst>
            <a:ext uri="{FF2B5EF4-FFF2-40B4-BE49-F238E27FC236}">
              <a16:creationId xmlns:a16="http://schemas.microsoft.com/office/drawing/2014/main" id="{33EEE5BD-B011-4E45-8EE7-CC39AEAF01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0" name="Text Box 6943">
          <a:extLst>
            <a:ext uri="{FF2B5EF4-FFF2-40B4-BE49-F238E27FC236}">
              <a16:creationId xmlns:a16="http://schemas.microsoft.com/office/drawing/2014/main" id="{C390D5B4-C7DD-4103-A1A7-0327EC5562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1" name="Text Box 6943">
          <a:extLst>
            <a:ext uri="{FF2B5EF4-FFF2-40B4-BE49-F238E27FC236}">
              <a16:creationId xmlns:a16="http://schemas.microsoft.com/office/drawing/2014/main" id="{FF7C32B6-2984-4B9F-9E11-E33A3C9956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2" name="Text Box 6943">
          <a:extLst>
            <a:ext uri="{FF2B5EF4-FFF2-40B4-BE49-F238E27FC236}">
              <a16:creationId xmlns:a16="http://schemas.microsoft.com/office/drawing/2014/main" id="{11EE6F01-017A-4AF1-AA0A-B6265BBC1C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3" name="Text Box 6943">
          <a:extLst>
            <a:ext uri="{FF2B5EF4-FFF2-40B4-BE49-F238E27FC236}">
              <a16:creationId xmlns:a16="http://schemas.microsoft.com/office/drawing/2014/main" id="{9615A5D7-55B3-411A-8840-8538E0CFF2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4" name="Text Box 6943">
          <a:extLst>
            <a:ext uri="{FF2B5EF4-FFF2-40B4-BE49-F238E27FC236}">
              <a16:creationId xmlns:a16="http://schemas.microsoft.com/office/drawing/2014/main" id="{A051CF61-C0E6-4E59-A7F0-9059A6EE1F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5" name="Text Box 6943">
          <a:extLst>
            <a:ext uri="{FF2B5EF4-FFF2-40B4-BE49-F238E27FC236}">
              <a16:creationId xmlns:a16="http://schemas.microsoft.com/office/drawing/2014/main" id="{BB0EDB61-C79C-48D2-B518-F94E5D5838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6" name="Text Box 6943">
          <a:extLst>
            <a:ext uri="{FF2B5EF4-FFF2-40B4-BE49-F238E27FC236}">
              <a16:creationId xmlns:a16="http://schemas.microsoft.com/office/drawing/2014/main" id="{94350BBA-6DC7-49F9-BC0A-3F76373422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7" name="Text Box 6943">
          <a:extLst>
            <a:ext uri="{FF2B5EF4-FFF2-40B4-BE49-F238E27FC236}">
              <a16:creationId xmlns:a16="http://schemas.microsoft.com/office/drawing/2014/main" id="{1DC624D6-A1D9-488D-8BB4-5AF10FBFEC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8" name="Text Box 6943">
          <a:extLst>
            <a:ext uri="{FF2B5EF4-FFF2-40B4-BE49-F238E27FC236}">
              <a16:creationId xmlns:a16="http://schemas.microsoft.com/office/drawing/2014/main" id="{5C831389-F241-49C3-9362-ECDA2E1645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19" name="Text Box 6943">
          <a:extLst>
            <a:ext uri="{FF2B5EF4-FFF2-40B4-BE49-F238E27FC236}">
              <a16:creationId xmlns:a16="http://schemas.microsoft.com/office/drawing/2014/main" id="{15D706C2-5B9C-40AE-9059-8611ABB122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0" name="Text Box 6943">
          <a:extLst>
            <a:ext uri="{FF2B5EF4-FFF2-40B4-BE49-F238E27FC236}">
              <a16:creationId xmlns:a16="http://schemas.microsoft.com/office/drawing/2014/main" id="{9AFEC652-FA01-400B-9D8A-E756711A4C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1" name="Text Box 6943">
          <a:extLst>
            <a:ext uri="{FF2B5EF4-FFF2-40B4-BE49-F238E27FC236}">
              <a16:creationId xmlns:a16="http://schemas.microsoft.com/office/drawing/2014/main" id="{F56F767A-96B2-483C-8E67-3D5F81A1B3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2" name="Text Box 6943">
          <a:extLst>
            <a:ext uri="{FF2B5EF4-FFF2-40B4-BE49-F238E27FC236}">
              <a16:creationId xmlns:a16="http://schemas.microsoft.com/office/drawing/2014/main" id="{AD3B4A72-13C2-495F-B511-2B26D61A51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3" name="Text Box 6943">
          <a:extLst>
            <a:ext uri="{FF2B5EF4-FFF2-40B4-BE49-F238E27FC236}">
              <a16:creationId xmlns:a16="http://schemas.microsoft.com/office/drawing/2014/main" id="{908E0585-B776-41E1-B31C-AFF20854F2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4" name="Text Box 6943">
          <a:extLst>
            <a:ext uri="{FF2B5EF4-FFF2-40B4-BE49-F238E27FC236}">
              <a16:creationId xmlns:a16="http://schemas.microsoft.com/office/drawing/2014/main" id="{D62CD470-A4B5-40CC-9057-D01484527F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5" name="Text Box 6943">
          <a:extLst>
            <a:ext uri="{FF2B5EF4-FFF2-40B4-BE49-F238E27FC236}">
              <a16:creationId xmlns:a16="http://schemas.microsoft.com/office/drawing/2014/main" id="{B36749CD-81FC-4197-A49E-CEE7B6BFFC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6" name="Text Box 6943">
          <a:extLst>
            <a:ext uri="{FF2B5EF4-FFF2-40B4-BE49-F238E27FC236}">
              <a16:creationId xmlns:a16="http://schemas.microsoft.com/office/drawing/2014/main" id="{454B0179-34F7-447A-9A2D-BA8240A038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7" name="Text Box 6943">
          <a:extLst>
            <a:ext uri="{FF2B5EF4-FFF2-40B4-BE49-F238E27FC236}">
              <a16:creationId xmlns:a16="http://schemas.microsoft.com/office/drawing/2014/main" id="{EACA7E9F-60EB-4A75-B338-4224853827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8" name="Text Box 6943">
          <a:extLst>
            <a:ext uri="{FF2B5EF4-FFF2-40B4-BE49-F238E27FC236}">
              <a16:creationId xmlns:a16="http://schemas.microsoft.com/office/drawing/2014/main" id="{09F12BB9-0A4A-4B75-85B6-66A1B317F1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29" name="Text Box 6943">
          <a:extLst>
            <a:ext uri="{FF2B5EF4-FFF2-40B4-BE49-F238E27FC236}">
              <a16:creationId xmlns:a16="http://schemas.microsoft.com/office/drawing/2014/main" id="{F3939C0C-075E-4C55-86FA-E76C33811F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0" name="Text Box 6943">
          <a:extLst>
            <a:ext uri="{FF2B5EF4-FFF2-40B4-BE49-F238E27FC236}">
              <a16:creationId xmlns:a16="http://schemas.microsoft.com/office/drawing/2014/main" id="{5CFA72E6-73E3-48BD-A3E9-0312F0E3A2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1" name="Text Box 6943">
          <a:extLst>
            <a:ext uri="{FF2B5EF4-FFF2-40B4-BE49-F238E27FC236}">
              <a16:creationId xmlns:a16="http://schemas.microsoft.com/office/drawing/2014/main" id="{C0D69A9B-4BEC-4005-A248-CBA3601FC3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2" name="Text Box 6943">
          <a:extLst>
            <a:ext uri="{FF2B5EF4-FFF2-40B4-BE49-F238E27FC236}">
              <a16:creationId xmlns:a16="http://schemas.microsoft.com/office/drawing/2014/main" id="{A8451E3E-111D-4462-84D1-A74F1A478A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3" name="Text Box 6943">
          <a:extLst>
            <a:ext uri="{FF2B5EF4-FFF2-40B4-BE49-F238E27FC236}">
              <a16:creationId xmlns:a16="http://schemas.microsoft.com/office/drawing/2014/main" id="{BCE41D59-1615-44EF-8CF3-DA6E1743CA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4" name="Text Box 6943">
          <a:extLst>
            <a:ext uri="{FF2B5EF4-FFF2-40B4-BE49-F238E27FC236}">
              <a16:creationId xmlns:a16="http://schemas.microsoft.com/office/drawing/2014/main" id="{CE27A719-C8D7-4B51-8E84-38D998C3E4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5" name="Text Box 6943">
          <a:extLst>
            <a:ext uri="{FF2B5EF4-FFF2-40B4-BE49-F238E27FC236}">
              <a16:creationId xmlns:a16="http://schemas.microsoft.com/office/drawing/2014/main" id="{59D7D9CF-4805-4DDA-9CE2-BD030DBBD5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6" name="Text Box 6943">
          <a:extLst>
            <a:ext uri="{FF2B5EF4-FFF2-40B4-BE49-F238E27FC236}">
              <a16:creationId xmlns:a16="http://schemas.microsoft.com/office/drawing/2014/main" id="{7542E9FE-5DDA-48EB-823A-652818F5F3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7" name="Text Box 6943">
          <a:extLst>
            <a:ext uri="{FF2B5EF4-FFF2-40B4-BE49-F238E27FC236}">
              <a16:creationId xmlns:a16="http://schemas.microsoft.com/office/drawing/2014/main" id="{DC10BA49-CC14-4196-85C6-04CFE08143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8" name="Text Box 6943">
          <a:extLst>
            <a:ext uri="{FF2B5EF4-FFF2-40B4-BE49-F238E27FC236}">
              <a16:creationId xmlns:a16="http://schemas.microsoft.com/office/drawing/2014/main" id="{E2D3E21D-07B7-422F-AF1C-033D6B22DE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39" name="Text Box 6943">
          <a:extLst>
            <a:ext uri="{FF2B5EF4-FFF2-40B4-BE49-F238E27FC236}">
              <a16:creationId xmlns:a16="http://schemas.microsoft.com/office/drawing/2014/main" id="{FE8749FE-A923-4B46-8CB9-2B74106A59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0" name="Text Box 6943">
          <a:extLst>
            <a:ext uri="{FF2B5EF4-FFF2-40B4-BE49-F238E27FC236}">
              <a16:creationId xmlns:a16="http://schemas.microsoft.com/office/drawing/2014/main" id="{72B8C0E4-13E0-49EA-B84D-1BFEB6F29B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1" name="Text Box 6943">
          <a:extLst>
            <a:ext uri="{FF2B5EF4-FFF2-40B4-BE49-F238E27FC236}">
              <a16:creationId xmlns:a16="http://schemas.microsoft.com/office/drawing/2014/main" id="{28E53C32-0CD4-4613-9CE7-A9B58CDBF7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2" name="Text Box 6943">
          <a:extLst>
            <a:ext uri="{FF2B5EF4-FFF2-40B4-BE49-F238E27FC236}">
              <a16:creationId xmlns:a16="http://schemas.microsoft.com/office/drawing/2014/main" id="{08898025-E214-4B3B-A869-85A2B9237A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3" name="Text Box 6943">
          <a:extLst>
            <a:ext uri="{FF2B5EF4-FFF2-40B4-BE49-F238E27FC236}">
              <a16:creationId xmlns:a16="http://schemas.microsoft.com/office/drawing/2014/main" id="{03A86826-916F-4951-A262-DF3A4A6E67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4" name="Text Box 6943">
          <a:extLst>
            <a:ext uri="{FF2B5EF4-FFF2-40B4-BE49-F238E27FC236}">
              <a16:creationId xmlns:a16="http://schemas.microsoft.com/office/drawing/2014/main" id="{96A655EE-4FB9-4A24-B65C-0721181DAF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5" name="Text Box 6943">
          <a:extLst>
            <a:ext uri="{FF2B5EF4-FFF2-40B4-BE49-F238E27FC236}">
              <a16:creationId xmlns:a16="http://schemas.microsoft.com/office/drawing/2014/main" id="{5B301079-D4FA-468D-9100-61B31E7AE7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6" name="Text Box 6943">
          <a:extLst>
            <a:ext uri="{FF2B5EF4-FFF2-40B4-BE49-F238E27FC236}">
              <a16:creationId xmlns:a16="http://schemas.microsoft.com/office/drawing/2014/main" id="{4CAB6DAA-D90D-4B4C-9EEA-516A9E0A60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7" name="Text Box 6943">
          <a:extLst>
            <a:ext uri="{FF2B5EF4-FFF2-40B4-BE49-F238E27FC236}">
              <a16:creationId xmlns:a16="http://schemas.microsoft.com/office/drawing/2014/main" id="{CEDF6E66-9A6B-46C4-AB70-897822270D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8" name="Text Box 6943">
          <a:extLst>
            <a:ext uri="{FF2B5EF4-FFF2-40B4-BE49-F238E27FC236}">
              <a16:creationId xmlns:a16="http://schemas.microsoft.com/office/drawing/2014/main" id="{8C4B841A-AD39-46EF-A5AE-732DE70A77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49" name="Text Box 6943">
          <a:extLst>
            <a:ext uri="{FF2B5EF4-FFF2-40B4-BE49-F238E27FC236}">
              <a16:creationId xmlns:a16="http://schemas.microsoft.com/office/drawing/2014/main" id="{58F9573A-A7E7-4E5C-890D-EA68BED602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0" name="Text Box 6943">
          <a:extLst>
            <a:ext uri="{FF2B5EF4-FFF2-40B4-BE49-F238E27FC236}">
              <a16:creationId xmlns:a16="http://schemas.microsoft.com/office/drawing/2014/main" id="{B3B7864F-065A-4CB1-B79D-65309D1FA4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1" name="Text Box 6943">
          <a:extLst>
            <a:ext uri="{FF2B5EF4-FFF2-40B4-BE49-F238E27FC236}">
              <a16:creationId xmlns:a16="http://schemas.microsoft.com/office/drawing/2014/main" id="{DA4D6AC6-A062-4026-9954-087B503D67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2" name="Text Box 6943">
          <a:extLst>
            <a:ext uri="{FF2B5EF4-FFF2-40B4-BE49-F238E27FC236}">
              <a16:creationId xmlns:a16="http://schemas.microsoft.com/office/drawing/2014/main" id="{5E60CF73-02B9-47B0-A567-5EC3BC50C4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3" name="Text Box 6943">
          <a:extLst>
            <a:ext uri="{FF2B5EF4-FFF2-40B4-BE49-F238E27FC236}">
              <a16:creationId xmlns:a16="http://schemas.microsoft.com/office/drawing/2014/main" id="{FDACF35C-7339-4369-BC36-BCA4F127DB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4" name="Text Box 6943">
          <a:extLst>
            <a:ext uri="{FF2B5EF4-FFF2-40B4-BE49-F238E27FC236}">
              <a16:creationId xmlns:a16="http://schemas.microsoft.com/office/drawing/2014/main" id="{2CECA364-AC3A-4DC7-B8F8-E5F6B11805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5" name="Text Box 6943">
          <a:extLst>
            <a:ext uri="{FF2B5EF4-FFF2-40B4-BE49-F238E27FC236}">
              <a16:creationId xmlns:a16="http://schemas.microsoft.com/office/drawing/2014/main" id="{0E6E6D9D-616F-4970-9918-BF333FB0A3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6" name="Text Box 6943">
          <a:extLst>
            <a:ext uri="{FF2B5EF4-FFF2-40B4-BE49-F238E27FC236}">
              <a16:creationId xmlns:a16="http://schemas.microsoft.com/office/drawing/2014/main" id="{983D5E35-D575-4416-8DF7-C8AC621118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7" name="Text Box 6943">
          <a:extLst>
            <a:ext uri="{FF2B5EF4-FFF2-40B4-BE49-F238E27FC236}">
              <a16:creationId xmlns:a16="http://schemas.microsoft.com/office/drawing/2014/main" id="{D17F1D7C-9963-4D40-8C05-6584674771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8" name="Text Box 6943">
          <a:extLst>
            <a:ext uri="{FF2B5EF4-FFF2-40B4-BE49-F238E27FC236}">
              <a16:creationId xmlns:a16="http://schemas.microsoft.com/office/drawing/2014/main" id="{6938926E-439E-48EB-BA80-5D3272D699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59" name="Text Box 6943">
          <a:extLst>
            <a:ext uri="{FF2B5EF4-FFF2-40B4-BE49-F238E27FC236}">
              <a16:creationId xmlns:a16="http://schemas.microsoft.com/office/drawing/2014/main" id="{D0D78FD5-CBCD-4FA5-A25F-28D7464794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0" name="Text Box 6943">
          <a:extLst>
            <a:ext uri="{FF2B5EF4-FFF2-40B4-BE49-F238E27FC236}">
              <a16:creationId xmlns:a16="http://schemas.microsoft.com/office/drawing/2014/main" id="{439768E1-36D5-47EB-A780-730E2AF4C8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1" name="Text Box 6943">
          <a:extLst>
            <a:ext uri="{FF2B5EF4-FFF2-40B4-BE49-F238E27FC236}">
              <a16:creationId xmlns:a16="http://schemas.microsoft.com/office/drawing/2014/main" id="{75579335-13FF-4EDD-B5D7-831D518340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2" name="Text Box 6943">
          <a:extLst>
            <a:ext uri="{FF2B5EF4-FFF2-40B4-BE49-F238E27FC236}">
              <a16:creationId xmlns:a16="http://schemas.microsoft.com/office/drawing/2014/main" id="{2FAE6E6B-B619-443F-AFF2-27BBB2192B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3" name="Text Box 6943">
          <a:extLst>
            <a:ext uri="{FF2B5EF4-FFF2-40B4-BE49-F238E27FC236}">
              <a16:creationId xmlns:a16="http://schemas.microsoft.com/office/drawing/2014/main" id="{2CFD0710-62BA-44AE-91BA-D69B9DB452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4" name="Text Box 6943">
          <a:extLst>
            <a:ext uri="{FF2B5EF4-FFF2-40B4-BE49-F238E27FC236}">
              <a16:creationId xmlns:a16="http://schemas.microsoft.com/office/drawing/2014/main" id="{E96AF8A1-65EB-4D44-9F92-BE68127628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5" name="Text Box 6943">
          <a:extLst>
            <a:ext uri="{FF2B5EF4-FFF2-40B4-BE49-F238E27FC236}">
              <a16:creationId xmlns:a16="http://schemas.microsoft.com/office/drawing/2014/main" id="{83D3B382-83F9-4209-BF6B-2930F246D0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6" name="Text Box 6943">
          <a:extLst>
            <a:ext uri="{FF2B5EF4-FFF2-40B4-BE49-F238E27FC236}">
              <a16:creationId xmlns:a16="http://schemas.microsoft.com/office/drawing/2014/main" id="{C625C6AD-70AF-4DFD-AEB9-CF1C3CFB3D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7" name="Text Box 6943">
          <a:extLst>
            <a:ext uri="{FF2B5EF4-FFF2-40B4-BE49-F238E27FC236}">
              <a16:creationId xmlns:a16="http://schemas.microsoft.com/office/drawing/2014/main" id="{5E6AA71C-A04C-419A-A781-806FE372C2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8" name="Text Box 6943">
          <a:extLst>
            <a:ext uri="{FF2B5EF4-FFF2-40B4-BE49-F238E27FC236}">
              <a16:creationId xmlns:a16="http://schemas.microsoft.com/office/drawing/2014/main" id="{972907AE-E38C-45B5-9DD1-108979748C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69" name="Text Box 6943">
          <a:extLst>
            <a:ext uri="{FF2B5EF4-FFF2-40B4-BE49-F238E27FC236}">
              <a16:creationId xmlns:a16="http://schemas.microsoft.com/office/drawing/2014/main" id="{115F95FB-CFCF-4416-BF67-5ACF08562F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0" name="Text Box 6943">
          <a:extLst>
            <a:ext uri="{FF2B5EF4-FFF2-40B4-BE49-F238E27FC236}">
              <a16:creationId xmlns:a16="http://schemas.microsoft.com/office/drawing/2014/main" id="{AC1CC845-CF73-4C73-8201-D8E53EAA79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1" name="Text Box 6943">
          <a:extLst>
            <a:ext uri="{FF2B5EF4-FFF2-40B4-BE49-F238E27FC236}">
              <a16:creationId xmlns:a16="http://schemas.microsoft.com/office/drawing/2014/main" id="{B0545975-4A22-45BB-96FD-12AF57ED1E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2" name="Text Box 6943">
          <a:extLst>
            <a:ext uri="{FF2B5EF4-FFF2-40B4-BE49-F238E27FC236}">
              <a16:creationId xmlns:a16="http://schemas.microsoft.com/office/drawing/2014/main" id="{96AC5015-A3F5-4217-8470-CBA20F56CA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3" name="Text Box 6943">
          <a:extLst>
            <a:ext uri="{FF2B5EF4-FFF2-40B4-BE49-F238E27FC236}">
              <a16:creationId xmlns:a16="http://schemas.microsoft.com/office/drawing/2014/main" id="{B8A5A17C-26BC-45C4-A069-5B6363989D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4" name="Text Box 6943">
          <a:extLst>
            <a:ext uri="{FF2B5EF4-FFF2-40B4-BE49-F238E27FC236}">
              <a16:creationId xmlns:a16="http://schemas.microsoft.com/office/drawing/2014/main" id="{940C5B77-5C2D-41FA-984B-CBC7497D7A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5" name="Text Box 6943">
          <a:extLst>
            <a:ext uri="{FF2B5EF4-FFF2-40B4-BE49-F238E27FC236}">
              <a16:creationId xmlns:a16="http://schemas.microsoft.com/office/drawing/2014/main" id="{28D1CDD7-418E-4F0A-98A9-15CA95B4FA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6" name="Text Box 6943">
          <a:extLst>
            <a:ext uri="{FF2B5EF4-FFF2-40B4-BE49-F238E27FC236}">
              <a16:creationId xmlns:a16="http://schemas.microsoft.com/office/drawing/2014/main" id="{EEE999A4-79BD-4162-AEC4-BE9097DB78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7" name="Text Box 6943">
          <a:extLst>
            <a:ext uri="{FF2B5EF4-FFF2-40B4-BE49-F238E27FC236}">
              <a16:creationId xmlns:a16="http://schemas.microsoft.com/office/drawing/2014/main" id="{8C98A6BB-5C68-433E-9E8C-04BCF3A45D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8" name="Text Box 6943">
          <a:extLst>
            <a:ext uri="{FF2B5EF4-FFF2-40B4-BE49-F238E27FC236}">
              <a16:creationId xmlns:a16="http://schemas.microsoft.com/office/drawing/2014/main" id="{E24B861F-7DD1-4CF8-8A14-E611706DD9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79" name="Text Box 6943">
          <a:extLst>
            <a:ext uri="{FF2B5EF4-FFF2-40B4-BE49-F238E27FC236}">
              <a16:creationId xmlns:a16="http://schemas.microsoft.com/office/drawing/2014/main" id="{A54D2322-467D-4E60-8E95-C1D13CA5F8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0" name="Text Box 6943">
          <a:extLst>
            <a:ext uri="{FF2B5EF4-FFF2-40B4-BE49-F238E27FC236}">
              <a16:creationId xmlns:a16="http://schemas.microsoft.com/office/drawing/2014/main" id="{558AFDAB-E226-44C6-A631-6FE56DE3C6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1" name="Text Box 6943">
          <a:extLst>
            <a:ext uri="{FF2B5EF4-FFF2-40B4-BE49-F238E27FC236}">
              <a16:creationId xmlns:a16="http://schemas.microsoft.com/office/drawing/2014/main" id="{32CDB928-2521-400F-A3EB-879B0AAF95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2" name="Text Box 6943">
          <a:extLst>
            <a:ext uri="{FF2B5EF4-FFF2-40B4-BE49-F238E27FC236}">
              <a16:creationId xmlns:a16="http://schemas.microsoft.com/office/drawing/2014/main" id="{02D8F210-751F-4C99-A2D3-65C3BE9C15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3" name="Text Box 6943">
          <a:extLst>
            <a:ext uri="{FF2B5EF4-FFF2-40B4-BE49-F238E27FC236}">
              <a16:creationId xmlns:a16="http://schemas.microsoft.com/office/drawing/2014/main" id="{C511304A-5548-4DC6-8B3B-28314EDBDC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4" name="Text Box 6943">
          <a:extLst>
            <a:ext uri="{FF2B5EF4-FFF2-40B4-BE49-F238E27FC236}">
              <a16:creationId xmlns:a16="http://schemas.microsoft.com/office/drawing/2014/main" id="{71C1FE03-9C71-4BF9-A5F3-334F29BBC0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5" name="Text Box 6943">
          <a:extLst>
            <a:ext uri="{FF2B5EF4-FFF2-40B4-BE49-F238E27FC236}">
              <a16:creationId xmlns:a16="http://schemas.microsoft.com/office/drawing/2014/main" id="{F9C67498-7F34-4FEA-9614-83A441A922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6" name="Text Box 6943">
          <a:extLst>
            <a:ext uri="{FF2B5EF4-FFF2-40B4-BE49-F238E27FC236}">
              <a16:creationId xmlns:a16="http://schemas.microsoft.com/office/drawing/2014/main" id="{B40149A7-928A-4D2A-9D23-33B606E15B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7" name="Text Box 6943">
          <a:extLst>
            <a:ext uri="{FF2B5EF4-FFF2-40B4-BE49-F238E27FC236}">
              <a16:creationId xmlns:a16="http://schemas.microsoft.com/office/drawing/2014/main" id="{509AF25D-398E-4DA6-864A-210EAB1A6F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8" name="Text Box 6943">
          <a:extLst>
            <a:ext uri="{FF2B5EF4-FFF2-40B4-BE49-F238E27FC236}">
              <a16:creationId xmlns:a16="http://schemas.microsoft.com/office/drawing/2014/main" id="{1B2BE6DB-BFC6-4615-A51B-9F61730A62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89" name="Text Box 6943">
          <a:extLst>
            <a:ext uri="{FF2B5EF4-FFF2-40B4-BE49-F238E27FC236}">
              <a16:creationId xmlns:a16="http://schemas.microsoft.com/office/drawing/2014/main" id="{2A92BAD0-1C9C-48D0-8458-67247FA481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0" name="Text Box 6943">
          <a:extLst>
            <a:ext uri="{FF2B5EF4-FFF2-40B4-BE49-F238E27FC236}">
              <a16:creationId xmlns:a16="http://schemas.microsoft.com/office/drawing/2014/main" id="{AE937FB5-CDB7-4129-B3FA-F1C44E3698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1" name="Text Box 6943">
          <a:extLst>
            <a:ext uri="{FF2B5EF4-FFF2-40B4-BE49-F238E27FC236}">
              <a16:creationId xmlns:a16="http://schemas.microsoft.com/office/drawing/2014/main" id="{629490A9-B6F7-410B-A964-697CC78AAD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2" name="Text Box 6943">
          <a:extLst>
            <a:ext uri="{FF2B5EF4-FFF2-40B4-BE49-F238E27FC236}">
              <a16:creationId xmlns:a16="http://schemas.microsoft.com/office/drawing/2014/main" id="{60905B14-B8E8-48C0-A193-DB5A311C46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3" name="Text Box 6943">
          <a:extLst>
            <a:ext uri="{FF2B5EF4-FFF2-40B4-BE49-F238E27FC236}">
              <a16:creationId xmlns:a16="http://schemas.microsoft.com/office/drawing/2014/main" id="{00A961D9-9DFE-4A7B-8511-D71FE243F8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4" name="Text Box 6943">
          <a:extLst>
            <a:ext uri="{FF2B5EF4-FFF2-40B4-BE49-F238E27FC236}">
              <a16:creationId xmlns:a16="http://schemas.microsoft.com/office/drawing/2014/main" id="{13167454-8AD9-4419-9061-FD872E65DE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5" name="Text Box 6943">
          <a:extLst>
            <a:ext uri="{FF2B5EF4-FFF2-40B4-BE49-F238E27FC236}">
              <a16:creationId xmlns:a16="http://schemas.microsoft.com/office/drawing/2014/main" id="{0627A9BD-B85D-4EB2-8149-52833F96D2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6" name="Text Box 6943">
          <a:extLst>
            <a:ext uri="{FF2B5EF4-FFF2-40B4-BE49-F238E27FC236}">
              <a16:creationId xmlns:a16="http://schemas.microsoft.com/office/drawing/2014/main" id="{76CE2C46-68E3-4063-BDBC-86A2273258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7" name="Text Box 6943">
          <a:extLst>
            <a:ext uri="{FF2B5EF4-FFF2-40B4-BE49-F238E27FC236}">
              <a16:creationId xmlns:a16="http://schemas.microsoft.com/office/drawing/2014/main" id="{BCCEB8B0-5961-4FB3-B276-15C610C70E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8" name="Text Box 6943">
          <a:extLst>
            <a:ext uri="{FF2B5EF4-FFF2-40B4-BE49-F238E27FC236}">
              <a16:creationId xmlns:a16="http://schemas.microsoft.com/office/drawing/2014/main" id="{8B417A9C-CACA-4629-8ACE-4474AAD97E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099" name="Text Box 6943">
          <a:extLst>
            <a:ext uri="{FF2B5EF4-FFF2-40B4-BE49-F238E27FC236}">
              <a16:creationId xmlns:a16="http://schemas.microsoft.com/office/drawing/2014/main" id="{889143E9-43C9-43E1-970E-AC28EBB435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0" name="Text Box 6943">
          <a:extLst>
            <a:ext uri="{FF2B5EF4-FFF2-40B4-BE49-F238E27FC236}">
              <a16:creationId xmlns:a16="http://schemas.microsoft.com/office/drawing/2014/main" id="{8C046AE8-7DDB-4A77-9935-359F84554F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1" name="Text Box 6943">
          <a:extLst>
            <a:ext uri="{FF2B5EF4-FFF2-40B4-BE49-F238E27FC236}">
              <a16:creationId xmlns:a16="http://schemas.microsoft.com/office/drawing/2014/main" id="{37FE5800-4555-48C2-9F6D-A147969965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2" name="Text Box 6943">
          <a:extLst>
            <a:ext uri="{FF2B5EF4-FFF2-40B4-BE49-F238E27FC236}">
              <a16:creationId xmlns:a16="http://schemas.microsoft.com/office/drawing/2014/main" id="{E385AF21-5E92-473E-800A-A5875AB852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3" name="Text Box 6943">
          <a:extLst>
            <a:ext uri="{FF2B5EF4-FFF2-40B4-BE49-F238E27FC236}">
              <a16:creationId xmlns:a16="http://schemas.microsoft.com/office/drawing/2014/main" id="{2D491F1E-02BB-4217-994A-70C2E70311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4" name="Text Box 6943">
          <a:extLst>
            <a:ext uri="{FF2B5EF4-FFF2-40B4-BE49-F238E27FC236}">
              <a16:creationId xmlns:a16="http://schemas.microsoft.com/office/drawing/2014/main" id="{1203488B-9D0A-4DD8-847E-BF09ACC60E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5" name="Text Box 6943">
          <a:extLst>
            <a:ext uri="{FF2B5EF4-FFF2-40B4-BE49-F238E27FC236}">
              <a16:creationId xmlns:a16="http://schemas.microsoft.com/office/drawing/2014/main" id="{57A96824-5773-4E35-BCCF-219CC8B3D8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6" name="Text Box 6943">
          <a:extLst>
            <a:ext uri="{FF2B5EF4-FFF2-40B4-BE49-F238E27FC236}">
              <a16:creationId xmlns:a16="http://schemas.microsoft.com/office/drawing/2014/main" id="{70C6C604-A21B-449E-B8E4-64D93603D0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7" name="Text Box 6943">
          <a:extLst>
            <a:ext uri="{FF2B5EF4-FFF2-40B4-BE49-F238E27FC236}">
              <a16:creationId xmlns:a16="http://schemas.microsoft.com/office/drawing/2014/main" id="{1BC1CBCE-C1CB-4645-9BF1-2C2B643EBE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8" name="Text Box 6943">
          <a:extLst>
            <a:ext uri="{FF2B5EF4-FFF2-40B4-BE49-F238E27FC236}">
              <a16:creationId xmlns:a16="http://schemas.microsoft.com/office/drawing/2014/main" id="{CC789EDC-4963-4AF7-BCAE-03FC340C8A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09" name="Text Box 6943">
          <a:extLst>
            <a:ext uri="{FF2B5EF4-FFF2-40B4-BE49-F238E27FC236}">
              <a16:creationId xmlns:a16="http://schemas.microsoft.com/office/drawing/2014/main" id="{283AFFE8-7DA1-4A15-9443-8AE36BA8A1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0" name="Text Box 6943">
          <a:extLst>
            <a:ext uri="{FF2B5EF4-FFF2-40B4-BE49-F238E27FC236}">
              <a16:creationId xmlns:a16="http://schemas.microsoft.com/office/drawing/2014/main" id="{43002D79-1F51-4649-82A0-A670543DDB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1" name="Text Box 6943">
          <a:extLst>
            <a:ext uri="{FF2B5EF4-FFF2-40B4-BE49-F238E27FC236}">
              <a16:creationId xmlns:a16="http://schemas.microsoft.com/office/drawing/2014/main" id="{728BDDAE-8B4B-47E0-A91A-913D916028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2" name="Text Box 6943">
          <a:extLst>
            <a:ext uri="{FF2B5EF4-FFF2-40B4-BE49-F238E27FC236}">
              <a16:creationId xmlns:a16="http://schemas.microsoft.com/office/drawing/2014/main" id="{F91551F7-9F5B-431F-BBF0-8281058E6E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3" name="Text Box 6943">
          <a:extLst>
            <a:ext uri="{FF2B5EF4-FFF2-40B4-BE49-F238E27FC236}">
              <a16:creationId xmlns:a16="http://schemas.microsoft.com/office/drawing/2014/main" id="{E4E73903-CA08-4BC5-AFCD-6FFF11DC48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4" name="Text Box 6943">
          <a:extLst>
            <a:ext uri="{FF2B5EF4-FFF2-40B4-BE49-F238E27FC236}">
              <a16:creationId xmlns:a16="http://schemas.microsoft.com/office/drawing/2014/main" id="{9BB4B348-896E-49F7-8A6E-36C35768C7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5" name="Text Box 6943">
          <a:extLst>
            <a:ext uri="{FF2B5EF4-FFF2-40B4-BE49-F238E27FC236}">
              <a16:creationId xmlns:a16="http://schemas.microsoft.com/office/drawing/2014/main" id="{6ABEDF08-A8BF-479C-AB2D-5715D5B7BB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6" name="Text Box 6943">
          <a:extLst>
            <a:ext uri="{FF2B5EF4-FFF2-40B4-BE49-F238E27FC236}">
              <a16:creationId xmlns:a16="http://schemas.microsoft.com/office/drawing/2014/main" id="{F69C0EB8-7CF1-4306-9B00-05DFDF517C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7" name="Text Box 6943">
          <a:extLst>
            <a:ext uri="{FF2B5EF4-FFF2-40B4-BE49-F238E27FC236}">
              <a16:creationId xmlns:a16="http://schemas.microsoft.com/office/drawing/2014/main" id="{09F6EDB0-623F-4A5E-9C5C-E251D65A95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8" name="Text Box 6943">
          <a:extLst>
            <a:ext uri="{FF2B5EF4-FFF2-40B4-BE49-F238E27FC236}">
              <a16:creationId xmlns:a16="http://schemas.microsoft.com/office/drawing/2014/main" id="{35454795-CF5E-47A9-9C32-D9C6AF1F11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19" name="Text Box 6943">
          <a:extLst>
            <a:ext uri="{FF2B5EF4-FFF2-40B4-BE49-F238E27FC236}">
              <a16:creationId xmlns:a16="http://schemas.microsoft.com/office/drawing/2014/main" id="{3790B321-F7AF-452D-944E-47B532F22D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0" name="Text Box 6943">
          <a:extLst>
            <a:ext uri="{FF2B5EF4-FFF2-40B4-BE49-F238E27FC236}">
              <a16:creationId xmlns:a16="http://schemas.microsoft.com/office/drawing/2014/main" id="{DEA58B29-C61F-48C3-95AD-17AF072C26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1" name="Text Box 6943">
          <a:extLst>
            <a:ext uri="{FF2B5EF4-FFF2-40B4-BE49-F238E27FC236}">
              <a16:creationId xmlns:a16="http://schemas.microsoft.com/office/drawing/2014/main" id="{A834A5C9-3E47-48FA-BDC8-2970B95A2A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2" name="Text Box 6943">
          <a:extLst>
            <a:ext uri="{FF2B5EF4-FFF2-40B4-BE49-F238E27FC236}">
              <a16:creationId xmlns:a16="http://schemas.microsoft.com/office/drawing/2014/main" id="{8482F67D-D526-4D76-A6F3-FA8692561B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3" name="Text Box 6943">
          <a:extLst>
            <a:ext uri="{FF2B5EF4-FFF2-40B4-BE49-F238E27FC236}">
              <a16:creationId xmlns:a16="http://schemas.microsoft.com/office/drawing/2014/main" id="{3C33263D-7F58-42D4-9C4D-D48453C731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4" name="Text Box 6943">
          <a:extLst>
            <a:ext uri="{FF2B5EF4-FFF2-40B4-BE49-F238E27FC236}">
              <a16:creationId xmlns:a16="http://schemas.microsoft.com/office/drawing/2014/main" id="{809F6D86-92B8-4E2F-8E28-866A888C2A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5" name="Text Box 6943">
          <a:extLst>
            <a:ext uri="{FF2B5EF4-FFF2-40B4-BE49-F238E27FC236}">
              <a16:creationId xmlns:a16="http://schemas.microsoft.com/office/drawing/2014/main" id="{DC7BDBE5-9EEB-42C5-ABF0-DD3A6B8E45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6" name="Text Box 6943">
          <a:extLst>
            <a:ext uri="{FF2B5EF4-FFF2-40B4-BE49-F238E27FC236}">
              <a16:creationId xmlns:a16="http://schemas.microsoft.com/office/drawing/2014/main" id="{E112CE92-34B6-481F-A05C-861B6EB4DA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7" name="Text Box 6943">
          <a:extLst>
            <a:ext uri="{FF2B5EF4-FFF2-40B4-BE49-F238E27FC236}">
              <a16:creationId xmlns:a16="http://schemas.microsoft.com/office/drawing/2014/main" id="{6ABC0922-1FF9-4F34-A37E-9694CB421F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8" name="Text Box 6943">
          <a:extLst>
            <a:ext uri="{FF2B5EF4-FFF2-40B4-BE49-F238E27FC236}">
              <a16:creationId xmlns:a16="http://schemas.microsoft.com/office/drawing/2014/main" id="{90F20EF4-431B-4947-8583-BB36D95D55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29" name="Text Box 6943">
          <a:extLst>
            <a:ext uri="{FF2B5EF4-FFF2-40B4-BE49-F238E27FC236}">
              <a16:creationId xmlns:a16="http://schemas.microsoft.com/office/drawing/2014/main" id="{B6AF8CFA-7D67-4B46-B9AA-F2CCB88251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0" name="Text Box 6943">
          <a:extLst>
            <a:ext uri="{FF2B5EF4-FFF2-40B4-BE49-F238E27FC236}">
              <a16:creationId xmlns:a16="http://schemas.microsoft.com/office/drawing/2014/main" id="{524F4A0C-7811-466A-BD85-FA44421B07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1" name="Text Box 6943">
          <a:extLst>
            <a:ext uri="{FF2B5EF4-FFF2-40B4-BE49-F238E27FC236}">
              <a16:creationId xmlns:a16="http://schemas.microsoft.com/office/drawing/2014/main" id="{0FB096B5-5260-4F70-BFA4-723A8A240D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2" name="Text Box 6943">
          <a:extLst>
            <a:ext uri="{FF2B5EF4-FFF2-40B4-BE49-F238E27FC236}">
              <a16:creationId xmlns:a16="http://schemas.microsoft.com/office/drawing/2014/main" id="{C57DC7FC-8A70-4A2F-98FB-95D03F466B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3" name="Text Box 6943">
          <a:extLst>
            <a:ext uri="{FF2B5EF4-FFF2-40B4-BE49-F238E27FC236}">
              <a16:creationId xmlns:a16="http://schemas.microsoft.com/office/drawing/2014/main" id="{B4D3069C-1B09-4519-8A95-40F365593E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4" name="Text Box 6943">
          <a:extLst>
            <a:ext uri="{FF2B5EF4-FFF2-40B4-BE49-F238E27FC236}">
              <a16:creationId xmlns:a16="http://schemas.microsoft.com/office/drawing/2014/main" id="{924DEEBF-914F-447E-B8B3-5FC9C69D34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5" name="Text Box 6943">
          <a:extLst>
            <a:ext uri="{FF2B5EF4-FFF2-40B4-BE49-F238E27FC236}">
              <a16:creationId xmlns:a16="http://schemas.microsoft.com/office/drawing/2014/main" id="{32EDE44B-CF16-4272-89C9-26DDE68EB5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6" name="Text Box 6943">
          <a:extLst>
            <a:ext uri="{FF2B5EF4-FFF2-40B4-BE49-F238E27FC236}">
              <a16:creationId xmlns:a16="http://schemas.microsoft.com/office/drawing/2014/main" id="{976BF874-A224-4990-A14D-C49F85D492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7" name="Text Box 6943">
          <a:extLst>
            <a:ext uri="{FF2B5EF4-FFF2-40B4-BE49-F238E27FC236}">
              <a16:creationId xmlns:a16="http://schemas.microsoft.com/office/drawing/2014/main" id="{A50975F0-250B-4210-A4D2-DC6EA5F715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8" name="Text Box 6943">
          <a:extLst>
            <a:ext uri="{FF2B5EF4-FFF2-40B4-BE49-F238E27FC236}">
              <a16:creationId xmlns:a16="http://schemas.microsoft.com/office/drawing/2014/main" id="{10C64E02-79CC-409F-9CEA-846F2F738E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39" name="Text Box 6943">
          <a:extLst>
            <a:ext uri="{FF2B5EF4-FFF2-40B4-BE49-F238E27FC236}">
              <a16:creationId xmlns:a16="http://schemas.microsoft.com/office/drawing/2014/main" id="{5048501B-1ED8-4DF2-B6D0-B98E1032E4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0" name="Text Box 6943">
          <a:extLst>
            <a:ext uri="{FF2B5EF4-FFF2-40B4-BE49-F238E27FC236}">
              <a16:creationId xmlns:a16="http://schemas.microsoft.com/office/drawing/2014/main" id="{3494A227-0CD6-4B6A-9931-1137941147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1" name="Text Box 6943">
          <a:extLst>
            <a:ext uri="{FF2B5EF4-FFF2-40B4-BE49-F238E27FC236}">
              <a16:creationId xmlns:a16="http://schemas.microsoft.com/office/drawing/2014/main" id="{5738DC17-3A92-4762-8E29-0BDCC1132A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2" name="Text Box 6943">
          <a:extLst>
            <a:ext uri="{FF2B5EF4-FFF2-40B4-BE49-F238E27FC236}">
              <a16:creationId xmlns:a16="http://schemas.microsoft.com/office/drawing/2014/main" id="{9D7C8897-BBAA-4E7E-9C4C-A5931A0C42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3" name="Text Box 6943">
          <a:extLst>
            <a:ext uri="{FF2B5EF4-FFF2-40B4-BE49-F238E27FC236}">
              <a16:creationId xmlns:a16="http://schemas.microsoft.com/office/drawing/2014/main" id="{0B61A682-DB75-41FE-9FB0-335CFEC2F5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4" name="Text Box 6943">
          <a:extLst>
            <a:ext uri="{FF2B5EF4-FFF2-40B4-BE49-F238E27FC236}">
              <a16:creationId xmlns:a16="http://schemas.microsoft.com/office/drawing/2014/main" id="{A66A04F4-1D43-4B44-9606-D883529FD8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5" name="Text Box 6943">
          <a:extLst>
            <a:ext uri="{FF2B5EF4-FFF2-40B4-BE49-F238E27FC236}">
              <a16:creationId xmlns:a16="http://schemas.microsoft.com/office/drawing/2014/main" id="{1FA1F3E0-13D0-4061-814D-F01795803F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6" name="Text Box 6943">
          <a:extLst>
            <a:ext uri="{FF2B5EF4-FFF2-40B4-BE49-F238E27FC236}">
              <a16:creationId xmlns:a16="http://schemas.microsoft.com/office/drawing/2014/main" id="{362E48CF-C6D8-4EC6-BACA-C6C4740F2E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7" name="Text Box 6943">
          <a:extLst>
            <a:ext uri="{FF2B5EF4-FFF2-40B4-BE49-F238E27FC236}">
              <a16:creationId xmlns:a16="http://schemas.microsoft.com/office/drawing/2014/main" id="{4DD9825E-416D-4637-AC2F-AF16C1D9B4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8" name="Text Box 6943">
          <a:extLst>
            <a:ext uri="{FF2B5EF4-FFF2-40B4-BE49-F238E27FC236}">
              <a16:creationId xmlns:a16="http://schemas.microsoft.com/office/drawing/2014/main" id="{7C857ED0-30CF-4DBF-9723-885D25BEF5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49" name="Text Box 6943">
          <a:extLst>
            <a:ext uri="{FF2B5EF4-FFF2-40B4-BE49-F238E27FC236}">
              <a16:creationId xmlns:a16="http://schemas.microsoft.com/office/drawing/2014/main" id="{FFF725D8-9D79-4BE8-90D4-1D48B7EA5E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0" name="Text Box 6943">
          <a:extLst>
            <a:ext uri="{FF2B5EF4-FFF2-40B4-BE49-F238E27FC236}">
              <a16:creationId xmlns:a16="http://schemas.microsoft.com/office/drawing/2014/main" id="{0AD2D710-7FC1-4BF7-B02D-5FFF6E867D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1" name="Text Box 6943">
          <a:extLst>
            <a:ext uri="{FF2B5EF4-FFF2-40B4-BE49-F238E27FC236}">
              <a16:creationId xmlns:a16="http://schemas.microsoft.com/office/drawing/2014/main" id="{D6D57B7D-563C-4C34-9E5D-4EF5AFFE98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2" name="Text Box 6943">
          <a:extLst>
            <a:ext uri="{FF2B5EF4-FFF2-40B4-BE49-F238E27FC236}">
              <a16:creationId xmlns:a16="http://schemas.microsoft.com/office/drawing/2014/main" id="{74B03AAB-DB98-46A0-A9ED-193C11FE9E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3" name="Text Box 6943">
          <a:extLst>
            <a:ext uri="{FF2B5EF4-FFF2-40B4-BE49-F238E27FC236}">
              <a16:creationId xmlns:a16="http://schemas.microsoft.com/office/drawing/2014/main" id="{C4F86EB6-212A-4DAD-BCFF-5D7B87AB61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4" name="Text Box 6943">
          <a:extLst>
            <a:ext uri="{FF2B5EF4-FFF2-40B4-BE49-F238E27FC236}">
              <a16:creationId xmlns:a16="http://schemas.microsoft.com/office/drawing/2014/main" id="{CDCFFCBB-5941-4C92-9436-40890C71A4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5" name="Text Box 6943">
          <a:extLst>
            <a:ext uri="{FF2B5EF4-FFF2-40B4-BE49-F238E27FC236}">
              <a16:creationId xmlns:a16="http://schemas.microsoft.com/office/drawing/2014/main" id="{4426B703-9ADF-44FC-A8C4-02DD0B2B0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6" name="Text Box 6943">
          <a:extLst>
            <a:ext uri="{FF2B5EF4-FFF2-40B4-BE49-F238E27FC236}">
              <a16:creationId xmlns:a16="http://schemas.microsoft.com/office/drawing/2014/main" id="{D58FA724-4A01-468E-BF47-B98026EAAF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7" name="Text Box 6943">
          <a:extLst>
            <a:ext uri="{FF2B5EF4-FFF2-40B4-BE49-F238E27FC236}">
              <a16:creationId xmlns:a16="http://schemas.microsoft.com/office/drawing/2014/main" id="{C5910282-ABDB-4E3A-A21B-2FF2B15D5A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8" name="Text Box 6943">
          <a:extLst>
            <a:ext uri="{FF2B5EF4-FFF2-40B4-BE49-F238E27FC236}">
              <a16:creationId xmlns:a16="http://schemas.microsoft.com/office/drawing/2014/main" id="{36AE92BE-2261-4904-948E-76A60AFCDF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59" name="Text Box 6943">
          <a:extLst>
            <a:ext uri="{FF2B5EF4-FFF2-40B4-BE49-F238E27FC236}">
              <a16:creationId xmlns:a16="http://schemas.microsoft.com/office/drawing/2014/main" id="{A251F98A-FFCA-42A8-BB3C-1311F10C8D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0" name="Text Box 6943">
          <a:extLst>
            <a:ext uri="{FF2B5EF4-FFF2-40B4-BE49-F238E27FC236}">
              <a16:creationId xmlns:a16="http://schemas.microsoft.com/office/drawing/2014/main" id="{39AC70F0-C9E9-4D2B-B6C7-FE5D62CA93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1" name="Text Box 6943">
          <a:extLst>
            <a:ext uri="{FF2B5EF4-FFF2-40B4-BE49-F238E27FC236}">
              <a16:creationId xmlns:a16="http://schemas.microsoft.com/office/drawing/2014/main" id="{175D66E6-13B5-42FC-970F-47D63E4131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2" name="Text Box 6943">
          <a:extLst>
            <a:ext uri="{FF2B5EF4-FFF2-40B4-BE49-F238E27FC236}">
              <a16:creationId xmlns:a16="http://schemas.microsoft.com/office/drawing/2014/main" id="{6C74C390-F77C-435F-A4C2-FBDAD76BEF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3" name="Text Box 6943">
          <a:extLst>
            <a:ext uri="{FF2B5EF4-FFF2-40B4-BE49-F238E27FC236}">
              <a16:creationId xmlns:a16="http://schemas.microsoft.com/office/drawing/2014/main" id="{D5C3F848-2C8B-4113-8A05-B350694B06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4" name="Text Box 6943">
          <a:extLst>
            <a:ext uri="{FF2B5EF4-FFF2-40B4-BE49-F238E27FC236}">
              <a16:creationId xmlns:a16="http://schemas.microsoft.com/office/drawing/2014/main" id="{A2867A3D-9645-4DA8-AA23-B2D70FE975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5" name="Text Box 6943">
          <a:extLst>
            <a:ext uri="{FF2B5EF4-FFF2-40B4-BE49-F238E27FC236}">
              <a16:creationId xmlns:a16="http://schemas.microsoft.com/office/drawing/2014/main" id="{0757B1BD-409E-4CE4-80A6-E19EE8E0F0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6" name="Text Box 6943">
          <a:extLst>
            <a:ext uri="{FF2B5EF4-FFF2-40B4-BE49-F238E27FC236}">
              <a16:creationId xmlns:a16="http://schemas.microsoft.com/office/drawing/2014/main" id="{FBF2C1AD-E5F6-4A8F-88FE-B79BF1AF9D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7" name="Text Box 6943">
          <a:extLst>
            <a:ext uri="{FF2B5EF4-FFF2-40B4-BE49-F238E27FC236}">
              <a16:creationId xmlns:a16="http://schemas.microsoft.com/office/drawing/2014/main" id="{245E7371-C592-4AF9-9B1B-1828653E6B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8" name="Text Box 6943">
          <a:extLst>
            <a:ext uri="{FF2B5EF4-FFF2-40B4-BE49-F238E27FC236}">
              <a16:creationId xmlns:a16="http://schemas.microsoft.com/office/drawing/2014/main" id="{6CB86C71-7FE0-40CE-B436-6166F0CB1B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69" name="Text Box 6943">
          <a:extLst>
            <a:ext uri="{FF2B5EF4-FFF2-40B4-BE49-F238E27FC236}">
              <a16:creationId xmlns:a16="http://schemas.microsoft.com/office/drawing/2014/main" id="{8C892552-8C30-45BB-85E4-363434C109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0" name="Text Box 6943">
          <a:extLst>
            <a:ext uri="{FF2B5EF4-FFF2-40B4-BE49-F238E27FC236}">
              <a16:creationId xmlns:a16="http://schemas.microsoft.com/office/drawing/2014/main" id="{3D8D3B05-74A0-48DA-8F23-C49BC45C0C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1" name="Text Box 6943">
          <a:extLst>
            <a:ext uri="{FF2B5EF4-FFF2-40B4-BE49-F238E27FC236}">
              <a16:creationId xmlns:a16="http://schemas.microsoft.com/office/drawing/2014/main" id="{3DABDF16-258D-4D75-9A5B-A952372B1D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2" name="Text Box 6943">
          <a:extLst>
            <a:ext uri="{FF2B5EF4-FFF2-40B4-BE49-F238E27FC236}">
              <a16:creationId xmlns:a16="http://schemas.microsoft.com/office/drawing/2014/main" id="{CD02DAD9-2241-4D76-88C0-8A131DAB4C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3" name="Text Box 6943">
          <a:extLst>
            <a:ext uri="{FF2B5EF4-FFF2-40B4-BE49-F238E27FC236}">
              <a16:creationId xmlns:a16="http://schemas.microsoft.com/office/drawing/2014/main" id="{BC31FB84-DAF1-481A-BF8A-868884181D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4" name="Text Box 6943">
          <a:extLst>
            <a:ext uri="{FF2B5EF4-FFF2-40B4-BE49-F238E27FC236}">
              <a16:creationId xmlns:a16="http://schemas.microsoft.com/office/drawing/2014/main" id="{10A8107C-E248-4F63-BACA-07FD7F7DB1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5" name="Text Box 6943">
          <a:extLst>
            <a:ext uri="{FF2B5EF4-FFF2-40B4-BE49-F238E27FC236}">
              <a16:creationId xmlns:a16="http://schemas.microsoft.com/office/drawing/2014/main" id="{E188F763-1934-4945-A7E5-1653BA0D45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6" name="Text Box 6943">
          <a:extLst>
            <a:ext uri="{FF2B5EF4-FFF2-40B4-BE49-F238E27FC236}">
              <a16:creationId xmlns:a16="http://schemas.microsoft.com/office/drawing/2014/main" id="{9A08228C-B2E8-405B-8ED3-C6A9B78BFE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7" name="Text Box 6943">
          <a:extLst>
            <a:ext uri="{FF2B5EF4-FFF2-40B4-BE49-F238E27FC236}">
              <a16:creationId xmlns:a16="http://schemas.microsoft.com/office/drawing/2014/main" id="{0A4C4C37-4BF8-4E51-9D02-8E1054C62E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8" name="Text Box 6943">
          <a:extLst>
            <a:ext uri="{FF2B5EF4-FFF2-40B4-BE49-F238E27FC236}">
              <a16:creationId xmlns:a16="http://schemas.microsoft.com/office/drawing/2014/main" id="{EABF53DE-45CC-4A41-99E5-8E422DE66F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79" name="Text Box 6943">
          <a:extLst>
            <a:ext uri="{FF2B5EF4-FFF2-40B4-BE49-F238E27FC236}">
              <a16:creationId xmlns:a16="http://schemas.microsoft.com/office/drawing/2014/main" id="{CE29F4C2-A751-4E1A-93BF-8F18EE9513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0" name="Text Box 6943">
          <a:extLst>
            <a:ext uri="{FF2B5EF4-FFF2-40B4-BE49-F238E27FC236}">
              <a16:creationId xmlns:a16="http://schemas.microsoft.com/office/drawing/2014/main" id="{50093E72-7BF5-4988-8D41-E2DA60F74C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1" name="Text Box 6943">
          <a:extLst>
            <a:ext uri="{FF2B5EF4-FFF2-40B4-BE49-F238E27FC236}">
              <a16:creationId xmlns:a16="http://schemas.microsoft.com/office/drawing/2014/main" id="{3EF7589F-CAFC-47FD-8B37-3553BA8119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2" name="Text Box 6943">
          <a:extLst>
            <a:ext uri="{FF2B5EF4-FFF2-40B4-BE49-F238E27FC236}">
              <a16:creationId xmlns:a16="http://schemas.microsoft.com/office/drawing/2014/main" id="{8A2FCC6D-3AB9-485E-8495-5011B1861D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3" name="Text Box 6943">
          <a:extLst>
            <a:ext uri="{FF2B5EF4-FFF2-40B4-BE49-F238E27FC236}">
              <a16:creationId xmlns:a16="http://schemas.microsoft.com/office/drawing/2014/main" id="{A7B8885A-D9A7-4C98-9A54-3F7838AD82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4" name="Text Box 6943">
          <a:extLst>
            <a:ext uri="{FF2B5EF4-FFF2-40B4-BE49-F238E27FC236}">
              <a16:creationId xmlns:a16="http://schemas.microsoft.com/office/drawing/2014/main" id="{A18BF697-D05D-42A6-8480-A4B18D62FC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5" name="Text Box 6943">
          <a:extLst>
            <a:ext uri="{FF2B5EF4-FFF2-40B4-BE49-F238E27FC236}">
              <a16:creationId xmlns:a16="http://schemas.microsoft.com/office/drawing/2014/main" id="{E477D30E-4773-400D-9E8F-0ABF487DCE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6" name="Text Box 6943">
          <a:extLst>
            <a:ext uri="{FF2B5EF4-FFF2-40B4-BE49-F238E27FC236}">
              <a16:creationId xmlns:a16="http://schemas.microsoft.com/office/drawing/2014/main" id="{2806FAD6-4B5D-4B36-B256-72BD903FBE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7" name="Text Box 6943">
          <a:extLst>
            <a:ext uri="{FF2B5EF4-FFF2-40B4-BE49-F238E27FC236}">
              <a16:creationId xmlns:a16="http://schemas.microsoft.com/office/drawing/2014/main" id="{4BA42D90-B269-49B2-B246-0D2491EAA2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8" name="Text Box 6943">
          <a:extLst>
            <a:ext uri="{FF2B5EF4-FFF2-40B4-BE49-F238E27FC236}">
              <a16:creationId xmlns:a16="http://schemas.microsoft.com/office/drawing/2014/main" id="{53212250-84FD-4101-9399-818BB75610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89" name="Text Box 6943">
          <a:extLst>
            <a:ext uri="{FF2B5EF4-FFF2-40B4-BE49-F238E27FC236}">
              <a16:creationId xmlns:a16="http://schemas.microsoft.com/office/drawing/2014/main" id="{4E98C6B7-9370-46AB-8A35-52AFAC26D8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0" name="Text Box 6943">
          <a:extLst>
            <a:ext uri="{FF2B5EF4-FFF2-40B4-BE49-F238E27FC236}">
              <a16:creationId xmlns:a16="http://schemas.microsoft.com/office/drawing/2014/main" id="{D7DECF1A-B357-429E-B11B-59DE49D68F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1" name="Text Box 6943">
          <a:extLst>
            <a:ext uri="{FF2B5EF4-FFF2-40B4-BE49-F238E27FC236}">
              <a16:creationId xmlns:a16="http://schemas.microsoft.com/office/drawing/2014/main" id="{0DD31445-53E1-4FA3-B40F-4C65CBC9A5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2" name="Text Box 6943">
          <a:extLst>
            <a:ext uri="{FF2B5EF4-FFF2-40B4-BE49-F238E27FC236}">
              <a16:creationId xmlns:a16="http://schemas.microsoft.com/office/drawing/2014/main" id="{E8C513D8-18EF-43EA-9FC6-A13F94D6A0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3" name="Text Box 6943">
          <a:extLst>
            <a:ext uri="{FF2B5EF4-FFF2-40B4-BE49-F238E27FC236}">
              <a16:creationId xmlns:a16="http://schemas.microsoft.com/office/drawing/2014/main" id="{3D7E1223-072A-40A7-A340-89B0D4C096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4" name="Text Box 6943">
          <a:extLst>
            <a:ext uri="{FF2B5EF4-FFF2-40B4-BE49-F238E27FC236}">
              <a16:creationId xmlns:a16="http://schemas.microsoft.com/office/drawing/2014/main" id="{96C939F8-68C5-4297-BA11-4E536D9E54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5" name="Text Box 6943">
          <a:extLst>
            <a:ext uri="{FF2B5EF4-FFF2-40B4-BE49-F238E27FC236}">
              <a16:creationId xmlns:a16="http://schemas.microsoft.com/office/drawing/2014/main" id="{62763582-401B-466C-AED4-BADEBA18F8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6" name="Text Box 6943">
          <a:extLst>
            <a:ext uri="{FF2B5EF4-FFF2-40B4-BE49-F238E27FC236}">
              <a16:creationId xmlns:a16="http://schemas.microsoft.com/office/drawing/2014/main" id="{212098F1-D7BC-4873-A76F-E2BBEC37AC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7" name="Text Box 6943">
          <a:extLst>
            <a:ext uri="{FF2B5EF4-FFF2-40B4-BE49-F238E27FC236}">
              <a16:creationId xmlns:a16="http://schemas.microsoft.com/office/drawing/2014/main" id="{7D15EF0F-8F37-41D0-9242-5B31E13530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8" name="Text Box 6943">
          <a:extLst>
            <a:ext uri="{FF2B5EF4-FFF2-40B4-BE49-F238E27FC236}">
              <a16:creationId xmlns:a16="http://schemas.microsoft.com/office/drawing/2014/main" id="{1F1022A5-FFC1-4DE5-9837-4A9FD0E3CD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199" name="Text Box 6943">
          <a:extLst>
            <a:ext uri="{FF2B5EF4-FFF2-40B4-BE49-F238E27FC236}">
              <a16:creationId xmlns:a16="http://schemas.microsoft.com/office/drawing/2014/main" id="{2DBA9E07-A2F3-42E6-ABB7-38F7B647A3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0" name="Text Box 6943">
          <a:extLst>
            <a:ext uri="{FF2B5EF4-FFF2-40B4-BE49-F238E27FC236}">
              <a16:creationId xmlns:a16="http://schemas.microsoft.com/office/drawing/2014/main" id="{6E0D8BDD-8871-4086-BC9E-53541F6F53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1" name="Text Box 6943">
          <a:extLst>
            <a:ext uri="{FF2B5EF4-FFF2-40B4-BE49-F238E27FC236}">
              <a16:creationId xmlns:a16="http://schemas.microsoft.com/office/drawing/2014/main" id="{3E981783-0954-4CB1-A92B-F77F02E4F2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2" name="Text Box 6943">
          <a:extLst>
            <a:ext uri="{FF2B5EF4-FFF2-40B4-BE49-F238E27FC236}">
              <a16:creationId xmlns:a16="http://schemas.microsoft.com/office/drawing/2014/main" id="{33951D81-A96C-4B95-8535-8595667BC9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3" name="Text Box 6943">
          <a:extLst>
            <a:ext uri="{FF2B5EF4-FFF2-40B4-BE49-F238E27FC236}">
              <a16:creationId xmlns:a16="http://schemas.microsoft.com/office/drawing/2014/main" id="{CB8056E9-C785-49C4-9E96-3A4A8439B5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4" name="Text Box 6943">
          <a:extLst>
            <a:ext uri="{FF2B5EF4-FFF2-40B4-BE49-F238E27FC236}">
              <a16:creationId xmlns:a16="http://schemas.microsoft.com/office/drawing/2014/main" id="{637D92B7-B4D3-41E0-BFBF-078979DB8E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5" name="Text Box 6943">
          <a:extLst>
            <a:ext uri="{FF2B5EF4-FFF2-40B4-BE49-F238E27FC236}">
              <a16:creationId xmlns:a16="http://schemas.microsoft.com/office/drawing/2014/main" id="{6178FF0F-26A3-41B7-AD6D-19CB9916B1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6" name="Text Box 6943">
          <a:extLst>
            <a:ext uri="{FF2B5EF4-FFF2-40B4-BE49-F238E27FC236}">
              <a16:creationId xmlns:a16="http://schemas.microsoft.com/office/drawing/2014/main" id="{7734F7F3-6CBB-4E16-80DE-66777D18F2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7" name="Text Box 6943">
          <a:extLst>
            <a:ext uri="{FF2B5EF4-FFF2-40B4-BE49-F238E27FC236}">
              <a16:creationId xmlns:a16="http://schemas.microsoft.com/office/drawing/2014/main" id="{70106EBE-4504-4928-8414-D84DE9033E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8" name="Text Box 6943">
          <a:extLst>
            <a:ext uri="{FF2B5EF4-FFF2-40B4-BE49-F238E27FC236}">
              <a16:creationId xmlns:a16="http://schemas.microsoft.com/office/drawing/2014/main" id="{05C04293-CC52-4C26-8D13-CCE7F4521D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09" name="Text Box 6943">
          <a:extLst>
            <a:ext uri="{FF2B5EF4-FFF2-40B4-BE49-F238E27FC236}">
              <a16:creationId xmlns:a16="http://schemas.microsoft.com/office/drawing/2014/main" id="{E134DD14-E2AB-4CEC-A24D-66BB7004D4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0" name="Text Box 6943">
          <a:extLst>
            <a:ext uri="{FF2B5EF4-FFF2-40B4-BE49-F238E27FC236}">
              <a16:creationId xmlns:a16="http://schemas.microsoft.com/office/drawing/2014/main" id="{9A7C6D0C-7F25-4AB9-AF94-070F50391C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1" name="Text Box 6943">
          <a:extLst>
            <a:ext uri="{FF2B5EF4-FFF2-40B4-BE49-F238E27FC236}">
              <a16:creationId xmlns:a16="http://schemas.microsoft.com/office/drawing/2014/main" id="{964A957F-F469-4BD6-B3D2-BB75DDE26A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2" name="Text Box 6943">
          <a:extLst>
            <a:ext uri="{FF2B5EF4-FFF2-40B4-BE49-F238E27FC236}">
              <a16:creationId xmlns:a16="http://schemas.microsoft.com/office/drawing/2014/main" id="{76B6067F-8101-40A6-B7FE-6F84EACBB0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3" name="Text Box 6943">
          <a:extLst>
            <a:ext uri="{FF2B5EF4-FFF2-40B4-BE49-F238E27FC236}">
              <a16:creationId xmlns:a16="http://schemas.microsoft.com/office/drawing/2014/main" id="{CFA38E7B-727F-4868-AE07-B1292CFE99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4" name="Text Box 6943">
          <a:extLst>
            <a:ext uri="{FF2B5EF4-FFF2-40B4-BE49-F238E27FC236}">
              <a16:creationId xmlns:a16="http://schemas.microsoft.com/office/drawing/2014/main" id="{4918D5EA-F295-4ADB-BECC-9692ACB502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5" name="Text Box 6943">
          <a:extLst>
            <a:ext uri="{FF2B5EF4-FFF2-40B4-BE49-F238E27FC236}">
              <a16:creationId xmlns:a16="http://schemas.microsoft.com/office/drawing/2014/main" id="{D21BB04D-C9C7-45E6-8B5D-EA11F8ED90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6" name="Text Box 6943">
          <a:extLst>
            <a:ext uri="{FF2B5EF4-FFF2-40B4-BE49-F238E27FC236}">
              <a16:creationId xmlns:a16="http://schemas.microsoft.com/office/drawing/2014/main" id="{E2EDBC2B-F1E6-4332-A3A6-8C670694C3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7" name="Text Box 6943">
          <a:extLst>
            <a:ext uri="{FF2B5EF4-FFF2-40B4-BE49-F238E27FC236}">
              <a16:creationId xmlns:a16="http://schemas.microsoft.com/office/drawing/2014/main" id="{8FDD8AC4-E7B9-47D8-BEF3-64BF02DD00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8" name="Text Box 6943">
          <a:extLst>
            <a:ext uri="{FF2B5EF4-FFF2-40B4-BE49-F238E27FC236}">
              <a16:creationId xmlns:a16="http://schemas.microsoft.com/office/drawing/2014/main" id="{81C94489-590D-49AB-8F87-8D9FAFD895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19" name="Text Box 6943">
          <a:extLst>
            <a:ext uri="{FF2B5EF4-FFF2-40B4-BE49-F238E27FC236}">
              <a16:creationId xmlns:a16="http://schemas.microsoft.com/office/drawing/2014/main" id="{5545B770-0EBF-4839-B335-2B50075014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0" name="Text Box 6943">
          <a:extLst>
            <a:ext uri="{FF2B5EF4-FFF2-40B4-BE49-F238E27FC236}">
              <a16:creationId xmlns:a16="http://schemas.microsoft.com/office/drawing/2014/main" id="{18190691-D8B8-4537-B266-7F39165315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1" name="Text Box 6943">
          <a:extLst>
            <a:ext uri="{FF2B5EF4-FFF2-40B4-BE49-F238E27FC236}">
              <a16:creationId xmlns:a16="http://schemas.microsoft.com/office/drawing/2014/main" id="{574D4ECC-7E97-44CF-9A53-6039FA90FD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2" name="Text Box 6943">
          <a:extLst>
            <a:ext uri="{FF2B5EF4-FFF2-40B4-BE49-F238E27FC236}">
              <a16:creationId xmlns:a16="http://schemas.microsoft.com/office/drawing/2014/main" id="{23400821-CB17-4801-AB4A-AD136A4969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3" name="Text Box 6943">
          <a:extLst>
            <a:ext uri="{FF2B5EF4-FFF2-40B4-BE49-F238E27FC236}">
              <a16:creationId xmlns:a16="http://schemas.microsoft.com/office/drawing/2014/main" id="{CB70A09F-E839-4931-87AF-7EEBB177EB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4" name="Text Box 6943">
          <a:extLst>
            <a:ext uri="{FF2B5EF4-FFF2-40B4-BE49-F238E27FC236}">
              <a16:creationId xmlns:a16="http://schemas.microsoft.com/office/drawing/2014/main" id="{F7389EC7-244F-4A2B-B41D-1B3DC1CED6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5" name="Text Box 6943">
          <a:extLst>
            <a:ext uri="{FF2B5EF4-FFF2-40B4-BE49-F238E27FC236}">
              <a16:creationId xmlns:a16="http://schemas.microsoft.com/office/drawing/2014/main" id="{6E8951EB-A92D-497E-BBC1-E298E295CF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6" name="Text Box 6943">
          <a:extLst>
            <a:ext uri="{FF2B5EF4-FFF2-40B4-BE49-F238E27FC236}">
              <a16:creationId xmlns:a16="http://schemas.microsoft.com/office/drawing/2014/main" id="{BC61AF1A-A6C8-4456-9EE2-6D95EED505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7" name="Text Box 6943">
          <a:extLst>
            <a:ext uri="{FF2B5EF4-FFF2-40B4-BE49-F238E27FC236}">
              <a16:creationId xmlns:a16="http://schemas.microsoft.com/office/drawing/2014/main" id="{8A898FBD-AB53-4EAC-B9FE-FE259712D9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8" name="Text Box 6943">
          <a:extLst>
            <a:ext uri="{FF2B5EF4-FFF2-40B4-BE49-F238E27FC236}">
              <a16:creationId xmlns:a16="http://schemas.microsoft.com/office/drawing/2014/main" id="{3C6D9FFF-123C-45A4-BA14-F533628A4A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29" name="Text Box 6943">
          <a:extLst>
            <a:ext uri="{FF2B5EF4-FFF2-40B4-BE49-F238E27FC236}">
              <a16:creationId xmlns:a16="http://schemas.microsoft.com/office/drawing/2014/main" id="{73C642A2-6CA6-4DA3-92A8-60CB5A8528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0" name="Text Box 6943">
          <a:extLst>
            <a:ext uri="{FF2B5EF4-FFF2-40B4-BE49-F238E27FC236}">
              <a16:creationId xmlns:a16="http://schemas.microsoft.com/office/drawing/2014/main" id="{BC4BE0E0-261C-4A7F-B87F-B2FE8F5593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1" name="Text Box 6943">
          <a:extLst>
            <a:ext uri="{FF2B5EF4-FFF2-40B4-BE49-F238E27FC236}">
              <a16:creationId xmlns:a16="http://schemas.microsoft.com/office/drawing/2014/main" id="{1E216619-F833-4D7E-B3F1-B1F2DC71A1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2" name="Text Box 6943">
          <a:extLst>
            <a:ext uri="{FF2B5EF4-FFF2-40B4-BE49-F238E27FC236}">
              <a16:creationId xmlns:a16="http://schemas.microsoft.com/office/drawing/2014/main" id="{80E44241-42C4-4553-BB1B-FCDF633135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3" name="Text Box 6943">
          <a:extLst>
            <a:ext uri="{FF2B5EF4-FFF2-40B4-BE49-F238E27FC236}">
              <a16:creationId xmlns:a16="http://schemas.microsoft.com/office/drawing/2014/main" id="{A3C65F89-F186-44BE-8B3B-E905A9D941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4" name="Text Box 6943">
          <a:extLst>
            <a:ext uri="{FF2B5EF4-FFF2-40B4-BE49-F238E27FC236}">
              <a16:creationId xmlns:a16="http://schemas.microsoft.com/office/drawing/2014/main" id="{9F7D8BBC-3FA3-41C2-B106-2194AF34F4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5" name="Text Box 6943">
          <a:extLst>
            <a:ext uri="{FF2B5EF4-FFF2-40B4-BE49-F238E27FC236}">
              <a16:creationId xmlns:a16="http://schemas.microsoft.com/office/drawing/2014/main" id="{0DC23142-18EE-4DCE-9A04-32DFD0E891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6" name="Text Box 6943">
          <a:extLst>
            <a:ext uri="{FF2B5EF4-FFF2-40B4-BE49-F238E27FC236}">
              <a16:creationId xmlns:a16="http://schemas.microsoft.com/office/drawing/2014/main" id="{F62F5E1A-1B1C-4C24-83A6-DE83F2922E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7" name="Text Box 6943">
          <a:extLst>
            <a:ext uri="{FF2B5EF4-FFF2-40B4-BE49-F238E27FC236}">
              <a16:creationId xmlns:a16="http://schemas.microsoft.com/office/drawing/2014/main" id="{C4E2CD81-1C30-45CC-AA53-C81601600D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8" name="Text Box 6943">
          <a:extLst>
            <a:ext uri="{FF2B5EF4-FFF2-40B4-BE49-F238E27FC236}">
              <a16:creationId xmlns:a16="http://schemas.microsoft.com/office/drawing/2014/main" id="{4D4A3086-BD20-4669-B719-504FB12381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39" name="Text Box 6943">
          <a:extLst>
            <a:ext uri="{FF2B5EF4-FFF2-40B4-BE49-F238E27FC236}">
              <a16:creationId xmlns:a16="http://schemas.microsoft.com/office/drawing/2014/main" id="{A11CAE8B-845D-44B2-84FF-A77AD4A451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0" name="Text Box 6943">
          <a:extLst>
            <a:ext uri="{FF2B5EF4-FFF2-40B4-BE49-F238E27FC236}">
              <a16:creationId xmlns:a16="http://schemas.microsoft.com/office/drawing/2014/main" id="{F1EE561A-E9CB-4509-9F47-19D69755C8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1" name="Text Box 6943">
          <a:extLst>
            <a:ext uri="{FF2B5EF4-FFF2-40B4-BE49-F238E27FC236}">
              <a16:creationId xmlns:a16="http://schemas.microsoft.com/office/drawing/2014/main" id="{BC711427-72F7-41D4-9F53-942B2FDC4A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2" name="Text Box 6943">
          <a:extLst>
            <a:ext uri="{FF2B5EF4-FFF2-40B4-BE49-F238E27FC236}">
              <a16:creationId xmlns:a16="http://schemas.microsoft.com/office/drawing/2014/main" id="{79BE92A2-7C6C-4664-B3DE-EA80A619E4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3" name="Text Box 6943">
          <a:extLst>
            <a:ext uri="{FF2B5EF4-FFF2-40B4-BE49-F238E27FC236}">
              <a16:creationId xmlns:a16="http://schemas.microsoft.com/office/drawing/2014/main" id="{27856F72-31B1-4195-AEE2-A7C7545657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4" name="Text Box 6943">
          <a:extLst>
            <a:ext uri="{FF2B5EF4-FFF2-40B4-BE49-F238E27FC236}">
              <a16:creationId xmlns:a16="http://schemas.microsoft.com/office/drawing/2014/main" id="{C29EC3C6-FE72-4CCA-95CF-DA032D2A13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5" name="Text Box 6943">
          <a:extLst>
            <a:ext uri="{FF2B5EF4-FFF2-40B4-BE49-F238E27FC236}">
              <a16:creationId xmlns:a16="http://schemas.microsoft.com/office/drawing/2014/main" id="{F0E80DEB-9BCD-43BE-8E4E-4E41704B03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6" name="Text Box 6943">
          <a:extLst>
            <a:ext uri="{FF2B5EF4-FFF2-40B4-BE49-F238E27FC236}">
              <a16:creationId xmlns:a16="http://schemas.microsoft.com/office/drawing/2014/main" id="{722212D2-81BD-4B77-A02B-E3EDC8F7CB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7" name="Text Box 6943">
          <a:extLst>
            <a:ext uri="{FF2B5EF4-FFF2-40B4-BE49-F238E27FC236}">
              <a16:creationId xmlns:a16="http://schemas.microsoft.com/office/drawing/2014/main" id="{2E59A4FC-2D23-42F2-9213-240177E5B1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8" name="Text Box 6943">
          <a:extLst>
            <a:ext uri="{FF2B5EF4-FFF2-40B4-BE49-F238E27FC236}">
              <a16:creationId xmlns:a16="http://schemas.microsoft.com/office/drawing/2014/main" id="{99D4E45C-8037-42EC-8791-45E7EE83C4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49" name="Text Box 6943">
          <a:extLst>
            <a:ext uri="{FF2B5EF4-FFF2-40B4-BE49-F238E27FC236}">
              <a16:creationId xmlns:a16="http://schemas.microsoft.com/office/drawing/2014/main" id="{C5921FC4-B477-4BF3-A4AD-51FDA34278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0" name="Text Box 6943">
          <a:extLst>
            <a:ext uri="{FF2B5EF4-FFF2-40B4-BE49-F238E27FC236}">
              <a16:creationId xmlns:a16="http://schemas.microsoft.com/office/drawing/2014/main" id="{AC4590FB-CE5D-4E6A-92CC-E4ABDC7540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1" name="Text Box 6943">
          <a:extLst>
            <a:ext uri="{FF2B5EF4-FFF2-40B4-BE49-F238E27FC236}">
              <a16:creationId xmlns:a16="http://schemas.microsoft.com/office/drawing/2014/main" id="{B8BAF381-A11F-42BA-8047-6123AD6B85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2" name="Text Box 6943">
          <a:extLst>
            <a:ext uri="{FF2B5EF4-FFF2-40B4-BE49-F238E27FC236}">
              <a16:creationId xmlns:a16="http://schemas.microsoft.com/office/drawing/2014/main" id="{E1A6B498-407B-40C7-8253-465C18D984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3" name="Text Box 6943">
          <a:extLst>
            <a:ext uri="{FF2B5EF4-FFF2-40B4-BE49-F238E27FC236}">
              <a16:creationId xmlns:a16="http://schemas.microsoft.com/office/drawing/2014/main" id="{62B43D0E-73EC-4B0A-B86B-82D33EA274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4" name="Text Box 6943">
          <a:extLst>
            <a:ext uri="{FF2B5EF4-FFF2-40B4-BE49-F238E27FC236}">
              <a16:creationId xmlns:a16="http://schemas.microsoft.com/office/drawing/2014/main" id="{B1DBCE12-8E33-46D6-8184-99C005148C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5" name="Text Box 6943">
          <a:extLst>
            <a:ext uri="{FF2B5EF4-FFF2-40B4-BE49-F238E27FC236}">
              <a16:creationId xmlns:a16="http://schemas.microsoft.com/office/drawing/2014/main" id="{22375C7D-2701-4A86-A96C-F2D7AB38B4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6" name="Text Box 6943">
          <a:extLst>
            <a:ext uri="{FF2B5EF4-FFF2-40B4-BE49-F238E27FC236}">
              <a16:creationId xmlns:a16="http://schemas.microsoft.com/office/drawing/2014/main" id="{100AE796-693B-42A2-8DA8-8FC69EC9E1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7" name="Text Box 6943">
          <a:extLst>
            <a:ext uri="{FF2B5EF4-FFF2-40B4-BE49-F238E27FC236}">
              <a16:creationId xmlns:a16="http://schemas.microsoft.com/office/drawing/2014/main" id="{796847A8-23A3-42B0-94C9-F0CE35F620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8" name="Text Box 6943">
          <a:extLst>
            <a:ext uri="{FF2B5EF4-FFF2-40B4-BE49-F238E27FC236}">
              <a16:creationId xmlns:a16="http://schemas.microsoft.com/office/drawing/2014/main" id="{0F8BF7BD-8A1E-4920-8299-A72D7B2FA9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59" name="Text Box 6943">
          <a:extLst>
            <a:ext uri="{FF2B5EF4-FFF2-40B4-BE49-F238E27FC236}">
              <a16:creationId xmlns:a16="http://schemas.microsoft.com/office/drawing/2014/main" id="{B7E95EC3-B474-44E8-B296-C174440806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0" name="Text Box 6943">
          <a:extLst>
            <a:ext uri="{FF2B5EF4-FFF2-40B4-BE49-F238E27FC236}">
              <a16:creationId xmlns:a16="http://schemas.microsoft.com/office/drawing/2014/main" id="{08104E38-C218-4E70-B96D-9A4646F483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1" name="Text Box 6943">
          <a:extLst>
            <a:ext uri="{FF2B5EF4-FFF2-40B4-BE49-F238E27FC236}">
              <a16:creationId xmlns:a16="http://schemas.microsoft.com/office/drawing/2014/main" id="{B6AD34FB-CC97-4451-A522-8D8455BDDD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2" name="Text Box 6943">
          <a:extLst>
            <a:ext uri="{FF2B5EF4-FFF2-40B4-BE49-F238E27FC236}">
              <a16:creationId xmlns:a16="http://schemas.microsoft.com/office/drawing/2014/main" id="{87F70E51-442E-49D7-8B1B-8768F1A0E2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3" name="Text Box 6943">
          <a:extLst>
            <a:ext uri="{FF2B5EF4-FFF2-40B4-BE49-F238E27FC236}">
              <a16:creationId xmlns:a16="http://schemas.microsoft.com/office/drawing/2014/main" id="{2B535E02-791B-42F7-8140-5999373F63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4" name="Text Box 6943">
          <a:extLst>
            <a:ext uri="{FF2B5EF4-FFF2-40B4-BE49-F238E27FC236}">
              <a16:creationId xmlns:a16="http://schemas.microsoft.com/office/drawing/2014/main" id="{F78D51B2-A289-4C24-8FA5-A9F3975A0D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5" name="Text Box 6943">
          <a:extLst>
            <a:ext uri="{FF2B5EF4-FFF2-40B4-BE49-F238E27FC236}">
              <a16:creationId xmlns:a16="http://schemas.microsoft.com/office/drawing/2014/main" id="{F8E30CF2-9BCE-43D4-A7EB-8A7D133543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6" name="Text Box 6943">
          <a:extLst>
            <a:ext uri="{FF2B5EF4-FFF2-40B4-BE49-F238E27FC236}">
              <a16:creationId xmlns:a16="http://schemas.microsoft.com/office/drawing/2014/main" id="{8F678A15-CD64-41A4-9186-44366140C9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7" name="Text Box 6943">
          <a:extLst>
            <a:ext uri="{FF2B5EF4-FFF2-40B4-BE49-F238E27FC236}">
              <a16:creationId xmlns:a16="http://schemas.microsoft.com/office/drawing/2014/main" id="{1157DBBB-4511-4117-ABF5-6CFF34AA66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8" name="Text Box 6943">
          <a:extLst>
            <a:ext uri="{FF2B5EF4-FFF2-40B4-BE49-F238E27FC236}">
              <a16:creationId xmlns:a16="http://schemas.microsoft.com/office/drawing/2014/main" id="{5675850E-CB90-41DA-8467-B7865577B6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69" name="Text Box 6943">
          <a:extLst>
            <a:ext uri="{FF2B5EF4-FFF2-40B4-BE49-F238E27FC236}">
              <a16:creationId xmlns:a16="http://schemas.microsoft.com/office/drawing/2014/main" id="{70823524-3277-4DEC-80FB-C779730BE1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0" name="Text Box 6943">
          <a:extLst>
            <a:ext uri="{FF2B5EF4-FFF2-40B4-BE49-F238E27FC236}">
              <a16:creationId xmlns:a16="http://schemas.microsoft.com/office/drawing/2014/main" id="{5614C8E7-7E03-40EB-B960-9BEE50C53F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1" name="Text Box 6943">
          <a:extLst>
            <a:ext uri="{FF2B5EF4-FFF2-40B4-BE49-F238E27FC236}">
              <a16:creationId xmlns:a16="http://schemas.microsoft.com/office/drawing/2014/main" id="{863B7582-A78E-4114-BBBB-9EA478C0E0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2" name="Text Box 6943">
          <a:extLst>
            <a:ext uri="{FF2B5EF4-FFF2-40B4-BE49-F238E27FC236}">
              <a16:creationId xmlns:a16="http://schemas.microsoft.com/office/drawing/2014/main" id="{56721367-393D-4893-A1E9-2FB9378237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3" name="Text Box 6943">
          <a:extLst>
            <a:ext uri="{FF2B5EF4-FFF2-40B4-BE49-F238E27FC236}">
              <a16:creationId xmlns:a16="http://schemas.microsoft.com/office/drawing/2014/main" id="{5E080D9E-5676-497A-A415-EBD1A72E4E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4" name="Text Box 6943">
          <a:extLst>
            <a:ext uri="{FF2B5EF4-FFF2-40B4-BE49-F238E27FC236}">
              <a16:creationId xmlns:a16="http://schemas.microsoft.com/office/drawing/2014/main" id="{CA8BAAB7-D458-4C1B-A5F2-FFF37550B7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5" name="Text Box 6943">
          <a:extLst>
            <a:ext uri="{FF2B5EF4-FFF2-40B4-BE49-F238E27FC236}">
              <a16:creationId xmlns:a16="http://schemas.microsoft.com/office/drawing/2014/main" id="{D2FB9335-28C0-47E7-8147-993ADF9E94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6" name="Text Box 6943">
          <a:extLst>
            <a:ext uri="{FF2B5EF4-FFF2-40B4-BE49-F238E27FC236}">
              <a16:creationId xmlns:a16="http://schemas.microsoft.com/office/drawing/2014/main" id="{351FB241-0136-4256-BE20-8FEB71B7B5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7" name="Text Box 6943">
          <a:extLst>
            <a:ext uri="{FF2B5EF4-FFF2-40B4-BE49-F238E27FC236}">
              <a16:creationId xmlns:a16="http://schemas.microsoft.com/office/drawing/2014/main" id="{523E173C-4F17-4010-ABDA-601FCA8322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8" name="Text Box 6943">
          <a:extLst>
            <a:ext uri="{FF2B5EF4-FFF2-40B4-BE49-F238E27FC236}">
              <a16:creationId xmlns:a16="http://schemas.microsoft.com/office/drawing/2014/main" id="{5A659439-77AD-4B3A-8D1A-E1C7815A5E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79" name="Text Box 6943">
          <a:extLst>
            <a:ext uri="{FF2B5EF4-FFF2-40B4-BE49-F238E27FC236}">
              <a16:creationId xmlns:a16="http://schemas.microsoft.com/office/drawing/2014/main" id="{9C570EFD-969D-41FE-9082-03A616E8D9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0" name="Text Box 6943">
          <a:extLst>
            <a:ext uri="{FF2B5EF4-FFF2-40B4-BE49-F238E27FC236}">
              <a16:creationId xmlns:a16="http://schemas.microsoft.com/office/drawing/2014/main" id="{DBFBC0E1-CC9E-4054-9101-3FB7C36A73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1" name="Text Box 6943">
          <a:extLst>
            <a:ext uri="{FF2B5EF4-FFF2-40B4-BE49-F238E27FC236}">
              <a16:creationId xmlns:a16="http://schemas.microsoft.com/office/drawing/2014/main" id="{6567598E-2C55-4453-84D2-66AEAF9B7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2" name="Text Box 6943">
          <a:extLst>
            <a:ext uri="{FF2B5EF4-FFF2-40B4-BE49-F238E27FC236}">
              <a16:creationId xmlns:a16="http://schemas.microsoft.com/office/drawing/2014/main" id="{CC38F1D7-4EB3-442E-9150-F383A07ADB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3" name="Text Box 6943">
          <a:extLst>
            <a:ext uri="{FF2B5EF4-FFF2-40B4-BE49-F238E27FC236}">
              <a16:creationId xmlns:a16="http://schemas.microsoft.com/office/drawing/2014/main" id="{B54B781F-36B7-4D40-B398-962C99A548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4" name="Text Box 6943">
          <a:extLst>
            <a:ext uri="{FF2B5EF4-FFF2-40B4-BE49-F238E27FC236}">
              <a16:creationId xmlns:a16="http://schemas.microsoft.com/office/drawing/2014/main" id="{9A99AD48-1056-4422-B600-71098DB1A8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5" name="Text Box 6943">
          <a:extLst>
            <a:ext uri="{FF2B5EF4-FFF2-40B4-BE49-F238E27FC236}">
              <a16:creationId xmlns:a16="http://schemas.microsoft.com/office/drawing/2014/main" id="{95A97304-EC8F-49D5-9E15-2ACED06E5C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6" name="Text Box 6943">
          <a:extLst>
            <a:ext uri="{FF2B5EF4-FFF2-40B4-BE49-F238E27FC236}">
              <a16:creationId xmlns:a16="http://schemas.microsoft.com/office/drawing/2014/main" id="{4CB5ABD4-F7A3-4212-9FF0-8E97CD71E4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7" name="Text Box 6943">
          <a:extLst>
            <a:ext uri="{FF2B5EF4-FFF2-40B4-BE49-F238E27FC236}">
              <a16:creationId xmlns:a16="http://schemas.microsoft.com/office/drawing/2014/main" id="{91B4B28B-0598-4E4D-8888-2B4AE3EC04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8" name="Text Box 6943">
          <a:extLst>
            <a:ext uri="{FF2B5EF4-FFF2-40B4-BE49-F238E27FC236}">
              <a16:creationId xmlns:a16="http://schemas.microsoft.com/office/drawing/2014/main" id="{A85A813E-1181-4342-B47C-0E01906285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89" name="Text Box 6943">
          <a:extLst>
            <a:ext uri="{FF2B5EF4-FFF2-40B4-BE49-F238E27FC236}">
              <a16:creationId xmlns:a16="http://schemas.microsoft.com/office/drawing/2014/main" id="{23BE04B5-029D-4966-9F05-2EA5DD2454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0" name="Text Box 6943">
          <a:extLst>
            <a:ext uri="{FF2B5EF4-FFF2-40B4-BE49-F238E27FC236}">
              <a16:creationId xmlns:a16="http://schemas.microsoft.com/office/drawing/2014/main" id="{7478ECBE-3409-4F00-881A-6D2ACBEEA8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1" name="Text Box 6943">
          <a:extLst>
            <a:ext uri="{FF2B5EF4-FFF2-40B4-BE49-F238E27FC236}">
              <a16:creationId xmlns:a16="http://schemas.microsoft.com/office/drawing/2014/main" id="{15572826-A936-4BE8-9F61-25831884B2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2" name="Text Box 6943">
          <a:extLst>
            <a:ext uri="{FF2B5EF4-FFF2-40B4-BE49-F238E27FC236}">
              <a16:creationId xmlns:a16="http://schemas.microsoft.com/office/drawing/2014/main" id="{CE97436E-40C4-476F-A40A-6510EB85C9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3" name="Text Box 6943">
          <a:extLst>
            <a:ext uri="{FF2B5EF4-FFF2-40B4-BE49-F238E27FC236}">
              <a16:creationId xmlns:a16="http://schemas.microsoft.com/office/drawing/2014/main" id="{ACF0DF74-1947-48C2-8C61-0FC7BA0921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4" name="Text Box 6943">
          <a:extLst>
            <a:ext uri="{FF2B5EF4-FFF2-40B4-BE49-F238E27FC236}">
              <a16:creationId xmlns:a16="http://schemas.microsoft.com/office/drawing/2014/main" id="{5A897500-4344-4FBD-AB9F-F096005C46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5" name="Text Box 6943">
          <a:extLst>
            <a:ext uri="{FF2B5EF4-FFF2-40B4-BE49-F238E27FC236}">
              <a16:creationId xmlns:a16="http://schemas.microsoft.com/office/drawing/2014/main" id="{4AA361DB-3839-455B-BD08-6A2DEE65B8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6" name="Text Box 6943">
          <a:extLst>
            <a:ext uri="{FF2B5EF4-FFF2-40B4-BE49-F238E27FC236}">
              <a16:creationId xmlns:a16="http://schemas.microsoft.com/office/drawing/2014/main" id="{D86DB632-81A7-4CB2-BB37-7BDC074199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7" name="Text Box 6943">
          <a:extLst>
            <a:ext uri="{FF2B5EF4-FFF2-40B4-BE49-F238E27FC236}">
              <a16:creationId xmlns:a16="http://schemas.microsoft.com/office/drawing/2014/main" id="{12C6A7A4-D127-4EBE-A640-C21F1D1586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8" name="Text Box 6943">
          <a:extLst>
            <a:ext uri="{FF2B5EF4-FFF2-40B4-BE49-F238E27FC236}">
              <a16:creationId xmlns:a16="http://schemas.microsoft.com/office/drawing/2014/main" id="{A22BA7F6-0F40-4334-8CF8-16C7A95463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299" name="Text Box 6943">
          <a:extLst>
            <a:ext uri="{FF2B5EF4-FFF2-40B4-BE49-F238E27FC236}">
              <a16:creationId xmlns:a16="http://schemas.microsoft.com/office/drawing/2014/main" id="{998C5679-9AE7-477C-93F3-4ED3831B95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0" name="Text Box 6943">
          <a:extLst>
            <a:ext uri="{FF2B5EF4-FFF2-40B4-BE49-F238E27FC236}">
              <a16:creationId xmlns:a16="http://schemas.microsoft.com/office/drawing/2014/main" id="{ED244A63-BA75-414B-AC7C-60A12B42E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1" name="Text Box 6943">
          <a:extLst>
            <a:ext uri="{FF2B5EF4-FFF2-40B4-BE49-F238E27FC236}">
              <a16:creationId xmlns:a16="http://schemas.microsoft.com/office/drawing/2014/main" id="{E30A5EBA-2313-457C-9ADA-071A118678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2" name="Text Box 6943">
          <a:extLst>
            <a:ext uri="{FF2B5EF4-FFF2-40B4-BE49-F238E27FC236}">
              <a16:creationId xmlns:a16="http://schemas.microsoft.com/office/drawing/2014/main" id="{4C50BA65-BE76-4B77-80A9-05890545C8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3" name="Text Box 6943">
          <a:extLst>
            <a:ext uri="{FF2B5EF4-FFF2-40B4-BE49-F238E27FC236}">
              <a16:creationId xmlns:a16="http://schemas.microsoft.com/office/drawing/2014/main" id="{8C41F4EF-715F-479A-91FD-AC8AB7A5B2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4" name="Text Box 6943">
          <a:extLst>
            <a:ext uri="{FF2B5EF4-FFF2-40B4-BE49-F238E27FC236}">
              <a16:creationId xmlns:a16="http://schemas.microsoft.com/office/drawing/2014/main" id="{2693F877-13EB-4A2D-9E6F-00550E46B6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5" name="Text Box 6943">
          <a:extLst>
            <a:ext uri="{FF2B5EF4-FFF2-40B4-BE49-F238E27FC236}">
              <a16:creationId xmlns:a16="http://schemas.microsoft.com/office/drawing/2014/main" id="{C90C3647-9BE6-4DDB-9970-7B2DB7DD55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6" name="Text Box 6943">
          <a:extLst>
            <a:ext uri="{FF2B5EF4-FFF2-40B4-BE49-F238E27FC236}">
              <a16:creationId xmlns:a16="http://schemas.microsoft.com/office/drawing/2014/main" id="{4518B6C3-F7A1-4180-9C5F-12E8BB4B70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7" name="Text Box 6943">
          <a:extLst>
            <a:ext uri="{FF2B5EF4-FFF2-40B4-BE49-F238E27FC236}">
              <a16:creationId xmlns:a16="http://schemas.microsoft.com/office/drawing/2014/main" id="{902FC3B9-5ADB-42C0-9954-42E581BBB4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8" name="Text Box 6943">
          <a:extLst>
            <a:ext uri="{FF2B5EF4-FFF2-40B4-BE49-F238E27FC236}">
              <a16:creationId xmlns:a16="http://schemas.microsoft.com/office/drawing/2014/main" id="{FDB6A85D-86C6-428D-8A35-132750D0D4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09" name="Text Box 6943">
          <a:extLst>
            <a:ext uri="{FF2B5EF4-FFF2-40B4-BE49-F238E27FC236}">
              <a16:creationId xmlns:a16="http://schemas.microsoft.com/office/drawing/2014/main" id="{7FC1D9E5-6925-4031-B395-5A4B356CDF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0" name="Text Box 6943">
          <a:extLst>
            <a:ext uri="{FF2B5EF4-FFF2-40B4-BE49-F238E27FC236}">
              <a16:creationId xmlns:a16="http://schemas.microsoft.com/office/drawing/2014/main" id="{84A37766-937C-450B-90A2-56FB3B96B3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1" name="Text Box 6943">
          <a:extLst>
            <a:ext uri="{FF2B5EF4-FFF2-40B4-BE49-F238E27FC236}">
              <a16:creationId xmlns:a16="http://schemas.microsoft.com/office/drawing/2014/main" id="{8C43D07F-01B3-4D2F-A618-DBC8A7ABE3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2" name="Text Box 6943">
          <a:extLst>
            <a:ext uri="{FF2B5EF4-FFF2-40B4-BE49-F238E27FC236}">
              <a16:creationId xmlns:a16="http://schemas.microsoft.com/office/drawing/2014/main" id="{12E98FB2-31DB-4BC9-A6BE-6B5FC67438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3" name="Text Box 6943">
          <a:extLst>
            <a:ext uri="{FF2B5EF4-FFF2-40B4-BE49-F238E27FC236}">
              <a16:creationId xmlns:a16="http://schemas.microsoft.com/office/drawing/2014/main" id="{F66268B9-940F-413D-88AA-44DE41B74F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4" name="Text Box 6943">
          <a:extLst>
            <a:ext uri="{FF2B5EF4-FFF2-40B4-BE49-F238E27FC236}">
              <a16:creationId xmlns:a16="http://schemas.microsoft.com/office/drawing/2014/main" id="{FF0B5D7E-495C-4101-BE12-013356BD49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5" name="Text Box 6943">
          <a:extLst>
            <a:ext uri="{FF2B5EF4-FFF2-40B4-BE49-F238E27FC236}">
              <a16:creationId xmlns:a16="http://schemas.microsoft.com/office/drawing/2014/main" id="{9B91A017-1ED8-454B-847D-0E0F2B54AA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6" name="Text Box 6943">
          <a:extLst>
            <a:ext uri="{FF2B5EF4-FFF2-40B4-BE49-F238E27FC236}">
              <a16:creationId xmlns:a16="http://schemas.microsoft.com/office/drawing/2014/main" id="{8D4317B3-3C39-4D54-8F93-A67536A36E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7" name="Text Box 6943">
          <a:extLst>
            <a:ext uri="{FF2B5EF4-FFF2-40B4-BE49-F238E27FC236}">
              <a16:creationId xmlns:a16="http://schemas.microsoft.com/office/drawing/2014/main" id="{45AFA152-19B8-495E-AB66-8B50EC690D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8" name="Text Box 6943">
          <a:extLst>
            <a:ext uri="{FF2B5EF4-FFF2-40B4-BE49-F238E27FC236}">
              <a16:creationId xmlns:a16="http://schemas.microsoft.com/office/drawing/2014/main" id="{4B882F04-9EBF-4C58-BD0B-FAD12CD28A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19" name="Text Box 6943">
          <a:extLst>
            <a:ext uri="{FF2B5EF4-FFF2-40B4-BE49-F238E27FC236}">
              <a16:creationId xmlns:a16="http://schemas.microsoft.com/office/drawing/2014/main" id="{8619F19C-159E-4985-90CE-36CBBBD21A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0" name="Text Box 6943">
          <a:extLst>
            <a:ext uri="{FF2B5EF4-FFF2-40B4-BE49-F238E27FC236}">
              <a16:creationId xmlns:a16="http://schemas.microsoft.com/office/drawing/2014/main" id="{D4A73390-B84F-40D7-9081-7A859051A4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1" name="Text Box 6943">
          <a:extLst>
            <a:ext uri="{FF2B5EF4-FFF2-40B4-BE49-F238E27FC236}">
              <a16:creationId xmlns:a16="http://schemas.microsoft.com/office/drawing/2014/main" id="{996CC10E-B735-479A-8B9D-B378AE4806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2" name="Text Box 6943">
          <a:extLst>
            <a:ext uri="{FF2B5EF4-FFF2-40B4-BE49-F238E27FC236}">
              <a16:creationId xmlns:a16="http://schemas.microsoft.com/office/drawing/2014/main" id="{CD9A447C-83CA-48A0-9814-AD2C4067BA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3" name="Text Box 6943">
          <a:extLst>
            <a:ext uri="{FF2B5EF4-FFF2-40B4-BE49-F238E27FC236}">
              <a16:creationId xmlns:a16="http://schemas.microsoft.com/office/drawing/2014/main" id="{FF26AB2E-736A-4965-A189-89D615DF5C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4" name="Text Box 6943">
          <a:extLst>
            <a:ext uri="{FF2B5EF4-FFF2-40B4-BE49-F238E27FC236}">
              <a16:creationId xmlns:a16="http://schemas.microsoft.com/office/drawing/2014/main" id="{E06079A1-A308-4254-9B19-67CA834D5F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5" name="Text Box 6943">
          <a:extLst>
            <a:ext uri="{FF2B5EF4-FFF2-40B4-BE49-F238E27FC236}">
              <a16:creationId xmlns:a16="http://schemas.microsoft.com/office/drawing/2014/main" id="{BE7943C8-B500-49FF-9C3A-3733E29E3E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6" name="Text Box 6943">
          <a:extLst>
            <a:ext uri="{FF2B5EF4-FFF2-40B4-BE49-F238E27FC236}">
              <a16:creationId xmlns:a16="http://schemas.microsoft.com/office/drawing/2014/main" id="{ED14BE34-B0AB-40E8-BEF0-9222EADBE5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7" name="Text Box 6943">
          <a:extLst>
            <a:ext uri="{FF2B5EF4-FFF2-40B4-BE49-F238E27FC236}">
              <a16:creationId xmlns:a16="http://schemas.microsoft.com/office/drawing/2014/main" id="{2038D70A-4FE7-4FF3-B9FB-C82DD42C2D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8" name="Text Box 6943">
          <a:extLst>
            <a:ext uri="{FF2B5EF4-FFF2-40B4-BE49-F238E27FC236}">
              <a16:creationId xmlns:a16="http://schemas.microsoft.com/office/drawing/2014/main" id="{CDDB026C-F2FA-4AA1-83D4-3A75A9083B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29" name="Text Box 6943">
          <a:extLst>
            <a:ext uri="{FF2B5EF4-FFF2-40B4-BE49-F238E27FC236}">
              <a16:creationId xmlns:a16="http://schemas.microsoft.com/office/drawing/2014/main" id="{443B6E38-37DB-4019-87AD-6466732B8A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0" name="Text Box 6943">
          <a:extLst>
            <a:ext uri="{FF2B5EF4-FFF2-40B4-BE49-F238E27FC236}">
              <a16:creationId xmlns:a16="http://schemas.microsoft.com/office/drawing/2014/main" id="{5ACC46CB-4DFE-4520-A13A-CC911DCB32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1" name="Text Box 6943">
          <a:extLst>
            <a:ext uri="{FF2B5EF4-FFF2-40B4-BE49-F238E27FC236}">
              <a16:creationId xmlns:a16="http://schemas.microsoft.com/office/drawing/2014/main" id="{368B906F-51E9-4A0E-8363-05207AD4CB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2" name="Text Box 6943">
          <a:extLst>
            <a:ext uri="{FF2B5EF4-FFF2-40B4-BE49-F238E27FC236}">
              <a16:creationId xmlns:a16="http://schemas.microsoft.com/office/drawing/2014/main" id="{C103DD0A-31E3-49B7-B81A-13EFB37ED1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3" name="Text Box 6943">
          <a:extLst>
            <a:ext uri="{FF2B5EF4-FFF2-40B4-BE49-F238E27FC236}">
              <a16:creationId xmlns:a16="http://schemas.microsoft.com/office/drawing/2014/main" id="{34D73DD8-3DE5-423F-B7AB-27EB0C7B5D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4" name="Text Box 6943">
          <a:extLst>
            <a:ext uri="{FF2B5EF4-FFF2-40B4-BE49-F238E27FC236}">
              <a16:creationId xmlns:a16="http://schemas.microsoft.com/office/drawing/2014/main" id="{1E84E13E-9F7A-448A-8C36-80012CF63C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5" name="Text Box 6943">
          <a:extLst>
            <a:ext uri="{FF2B5EF4-FFF2-40B4-BE49-F238E27FC236}">
              <a16:creationId xmlns:a16="http://schemas.microsoft.com/office/drawing/2014/main" id="{6AE9DA6E-2943-4458-B620-55EB698EB3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6" name="Text Box 6943">
          <a:extLst>
            <a:ext uri="{FF2B5EF4-FFF2-40B4-BE49-F238E27FC236}">
              <a16:creationId xmlns:a16="http://schemas.microsoft.com/office/drawing/2014/main" id="{06625772-978B-4787-AFB2-7A8A63381F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7" name="Text Box 6943">
          <a:extLst>
            <a:ext uri="{FF2B5EF4-FFF2-40B4-BE49-F238E27FC236}">
              <a16:creationId xmlns:a16="http://schemas.microsoft.com/office/drawing/2014/main" id="{ED0D5E6D-E318-4B9E-A738-60E846CF5D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8" name="Text Box 6943">
          <a:extLst>
            <a:ext uri="{FF2B5EF4-FFF2-40B4-BE49-F238E27FC236}">
              <a16:creationId xmlns:a16="http://schemas.microsoft.com/office/drawing/2014/main" id="{105BF9FA-DA20-463A-9849-918E5AA80B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39" name="Text Box 6943">
          <a:extLst>
            <a:ext uri="{FF2B5EF4-FFF2-40B4-BE49-F238E27FC236}">
              <a16:creationId xmlns:a16="http://schemas.microsoft.com/office/drawing/2014/main" id="{EE48DB09-9249-41BD-89E4-6C9925A1EE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0" name="Text Box 6943">
          <a:extLst>
            <a:ext uri="{FF2B5EF4-FFF2-40B4-BE49-F238E27FC236}">
              <a16:creationId xmlns:a16="http://schemas.microsoft.com/office/drawing/2014/main" id="{E7AF864D-CEA5-4794-81D1-99AEE2CDC6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1" name="Text Box 6943">
          <a:extLst>
            <a:ext uri="{FF2B5EF4-FFF2-40B4-BE49-F238E27FC236}">
              <a16:creationId xmlns:a16="http://schemas.microsoft.com/office/drawing/2014/main" id="{960F9496-FEB8-4FCC-AA45-03F5AEED71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2" name="Text Box 6943">
          <a:extLst>
            <a:ext uri="{FF2B5EF4-FFF2-40B4-BE49-F238E27FC236}">
              <a16:creationId xmlns:a16="http://schemas.microsoft.com/office/drawing/2014/main" id="{DB548DDA-9F8D-47FB-BCB9-A8EAD3B878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3" name="Text Box 6943">
          <a:extLst>
            <a:ext uri="{FF2B5EF4-FFF2-40B4-BE49-F238E27FC236}">
              <a16:creationId xmlns:a16="http://schemas.microsoft.com/office/drawing/2014/main" id="{1061F8AA-41D9-400D-9557-8206B4B920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4" name="Text Box 6943">
          <a:extLst>
            <a:ext uri="{FF2B5EF4-FFF2-40B4-BE49-F238E27FC236}">
              <a16:creationId xmlns:a16="http://schemas.microsoft.com/office/drawing/2014/main" id="{4EFB1D21-4E5E-410F-ABAF-32A85AAD92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5" name="Text Box 6943">
          <a:extLst>
            <a:ext uri="{FF2B5EF4-FFF2-40B4-BE49-F238E27FC236}">
              <a16:creationId xmlns:a16="http://schemas.microsoft.com/office/drawing/2014/main" id="{8789FE2A-9693-44E6-BE28-434AEECAD3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6" name="Text Box 6943">
          <a:extLst>
            <a:ext uri="{FF2B5EF4-FFF2-40B4-BE49-F238E27FC236}">
              <a16:creationId xmlns:a16="http://schemas.microsoft.com/office/drawing/2014/main" id="{D657FED3-2264-45B8-BA98-1834C026BB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7" name="Text Box 6943">
          <a:extLst>
            <a:ext uri="{FF2B5EF4-FFF2-40B4-BE49-F238E27FC236}">
              <a16:creationId xmlns:a16="http://schemas.microsoft.com/office/drawing/2014/main" id="{8300C7C3-4AD7-430C-8EA0-D74BA57919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8" name="Text Box 6943">
          <a:extLst>
            <a:ext uri="{FF2B5EF4-FFF2-40B4-BE49-F238E27FC236}">
              <a16:creationId xmlns:a16="http://schemas.microsoft.com/office/drawing/2014/main" id="{F41DD918-A576-47AB-A30B-FD49BFDE11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49" name="Text Box 6943">
          <a:extLst>
            <a:ext uri="{FF2B5EF4-FFF2-40B4-BE49-F238E27FC236}">
              <a16:creationId xmlns:a16="http://schemas.microsoft.com/office/drawing/2014/main" id="{26A11602-058A-4D76-B867-E3B811515C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0" name="Text Box 6943">
          <a:extLst>
            <a:ext uri="{FF2B5EF4-FFF2-40B4-BE49-F238E27FC236}">
              <a16:creationId xmlns:a16="http://schemas.microsoft.com/office/drawing/2014/main" id="{58939013-9A46-4C1B-A78F-DC1A4B7B31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1" name="Text Box 6943">
          <a:extLst>
            <a:ext uri="{FF2B5EF4-FFF2-40B4-BE49-F238E27FC236}">
              <a16:creationId xmlns:a16="http://schemas.microsoft.com/office/drawing/2014/main" id="{FFED65E0-91B0-4E2F-BC32-2ADE3BB80F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2" name="Text Box 6943">
          <a:extLst>
            <a:ext uri="{FF2B5EF4-FFF2-40B4-BE49-F238E27FC236}">
              <a16:creationId xmlns:a16="http://schemas.microsoft.com/office/drawing/2014/main" id="{FB0001D7-C7A4-4A79-890C-DABF5CC0E6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3" name="Text Box 6943">
          <a:extLst>
            <a:ext uri="{FF2B5EF4-FFF2-40B4-BE49-F238E27FC236}">
              <a16:creationId xmlns:a16="http://schemas.microsoft.com/office/drawing/2014/main" id="{D7236815-1A81-45E2-94DC-F112EE6632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4" name="Text Box 6943">
          <a:extLst>
            <a:ext uri="{FF2B5EF4-FFF2-40B4-BE49-F238E27FC236}">
              <a16:creationId xmlns:a16="http://schemas.microsoft.com/office/drawing/2014/main" id="{9AF6AB97-FE43-448D-AF82-2F38F96C0A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5" name="Text Box 6943">
          <a:extLst>
            <a:ext uri="{FF2B5EF4-FFF2-40B4-BE49-F238E27FC236}">
              <a16:creationId xmlns:a16="http://schemas.microsoft.com/office/drawing/2014/main" id="{572069DC-3D00-4B14-A4B1-CCF767CC35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6" name="Text Box 6943">
          <a:extLst>
            <a:ext uri="{FF2B5EF4-FFF2-40B4-BE49-F238E27FC236}">
              <a16:creationId xmlns:a16="http://schemas.microsoft.com/office/drawing/2014/main" id="{CED63A61-CF36-4AE6-AE32-10260B7929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7" name="Text Box 6943">
          <a:extLst>
            <a:ext uri="{FF2B5EF4-FFF2-40B4-BE49-F238E27FC236}">
              <a16:creationId xmlns:a16="http://schemas.microsoft.com/office/drawing/2014/main" id="{EB0366E0-0895-4F28-80B1-368DED77C8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8" name="Text Box 6943">
          <a:extLst>
            <a:ext uri="{FF2B5EF4-FFF2-40B4-BE49-F238E27FC236}">
              <a16:creationId xmlns:a16="http://schemas.microsoft.com/office/drawing/2014/main" id="{2F2D9DD5-3B50-4417-AC50-218D2A41B0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59" name="Text Box 6943">
          <a:extLst>
            <a:ext uri="{FF2B5EF4-FFF2-40B4-BE49-F238E27FC236}">
              <a16:creationId xmlns:a16="http://schemas.microsoft.com/office/drawing/2014/main" id="{8E7A231D-4167-4B97-9951-930C9D7C98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0" name="Text Box 6943">
          <a:extLst>
            <a:ext uri="{FF2B5EF4-FFF2-40B4-BE49-F238E27FC236}">
              <a16:creationId xmlns:a16="http://schemas.microsoft.com/office/drawing/2014/main" id="{84644A09-D8D8-4195-BE1A-F4AD424BA3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1" name="Text Box 6943">
          <a:extLst>
            <a:ext uri="{FF2B5EF4-FFF2-40B4-BE49-F238E27FC236}">
              <a16:creationId xmlns:a16="http://schemas.microsoft.com/office/drawing/2014/main" id="{846F74CA-A42A-4F38-91D6-4AED2B93D7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2" name="Text Box 6943">
          <a:extLst>
            <a:ext uri="{FF2B5EF4-FFF2-40B4-BE49-F238E27FC236}">
              <a16:creationId xmlns:a16="http://schemas.microsoft.com/office/drawing/2014/main" id="{5A66EE3A-DAAC-453B-9D50-83A2FFE0C5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3" name="Text Box 6943">
          <a:extLst>
            <a:ext uri="{FF2B5EF4-FFF2-40B4-BE49-F238E27FC236}">
              <a16:creationId xmlns:a16="http://schemas.microsoft.com/office/drawing/2014/main" id="{0E7D909E-B094-4067-AA6C-4E2F7220B3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4" name="Text Box 6943">
          <a:extLst>
            <a:ext uri="{FF2B5EF4-FFF2-40B4-BE49-F238E27FC236}">
              <a16:creationId xmlns:a16="http://schemas.microsoft.com/office/drawing/2014/main" id="{E2A69DD4-AA0E-48EA-A4FC-2796CD857D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5" name="Text Box 6943">
          <a:extLst>
            <a:ext uri="{FF2B5EF4-FFF2-40B4-BE49-F238E27FC236}">
              <a16:creationId xmlns:a16="http://schemas.microsoft.com/office/drawing/2014/main" id="{AA7EB3FE-DB3D-4933-95DB-4DA702A98B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6" name="Text Box 6943">
          <a:extLst>
            <a:ext uri="{FF2B5EF4-FFF2-40B4-BE49-F238E27FC236}">
              <a16:creationId xmlns:a16="http://schemas.microsoft.com/office/drawing/2014/main" id="{0DAEF203-0EA8-457E-BF3C-39EB44988B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7" name="Text Box 6943">
          <a:extLst>
            <a:ext uri="{FF2B5EF4-FFF2-40B4-BE49-F238E27FC236}">
              <a16:creationId xmlns:a16="http://schemas.microsoft.com/office/drawing/2014/main" id="{F76B2AA2-021F-40AF-9137-13C343902A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8" name="Text Box 6943">
          <a:extLst>
            <a:ext uri="{FF2B5EF4-FFF2-40B4-BE49-F238E27FC236}">
              <a16:creationId xmlns:a16="http://schemas.microsoft.com/office/drawing/2014/main" id="{CCE7B02E-65F0-41EB-9A9A-BD41BF143E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69" name="Text Box 6943">
          <a:extLst>
            <a:ext uri="{FF2B5EF4-FFF2-40B4-BE49-F238E27FC236}">
              <a16:creationId xmlns:a16="http://schemas.microsoft.com/office/drawing/2014/main" id="{2589919D-2E51-4662-AF39-AC9521CD02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0" name="Text Box 6943">
          <a:extLst>
            <a:ext uri="{FF2B5EF4-FFF2-40B4-BE49-F238E27FC236}">
              <a16:creationId xmlns:a16="http://schemas.microsoft.com/office/drawing/2014/main" id="{C34577FF-B3B5-458E-9087-26D9B4227E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1" name="Text Box 6943">
          <a:extLst>
            <a:ext uri="{FF2B5EF4-FFF2-40B4-BE49-F238E27FC236}">
              <a16:creationId xmlns:a16="http://schemas.microsoft.com/office/drawing/2014/main" id="{CD7FFBE7-9A06-4399-ABBE-DF5643D347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2" name="Text Box 6943">
          <a:extLst>
            <a:ext uri="{FF2B5EF4-FFF2-40B4-BE49-F238E27FC236}">
              <a16:creationId xmlns:a16="http://schemas.microsoft.com/office/drawing/2014/main" id="{AA033699-5589-4E80-91B8-8350040A2A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3" name="Text Box 6943">
          <a:extLst>
            <a:ext uri="{FF2B5EF4-FFF2-40B4-BE49-F238E27FC236}">
              <a16:creationId xmlns:a16="http://schemas.microsoft.com/office/drawing/2014/main" id="{789F2F0D-A259-44A2-B0C4-D5F5FF4933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4" name="Text Box 6943">
          <a:extLst>
            <a:ext uri="{FF2B5EF4-FFF2-40B4-BE49-F238E27FC236}">
              <a16:creationId xmlns:a16="http://schemas.microsoft.com/office/drawing/2014/main" id="{FE8E3713-15D9-429C-8B4C-C88F01DE25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5" name="Text Box 6943">
          <a:extLst>
            <a:ext uri="{FF2B5EF4-FFF2-40B4-BE49-F238E27FC236}">
              <a16:creationId xmlns:a16="http://schemas.microsoft.com/office/drawing/2014/main" id="{FBD46997-44B6-435E-B0B2-744C6B1339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6" name="Text Box 6943">
          <a:extLst>
            <a:ext uri="{FF2B5EF4-FFF2-40B4-BE49-F238E27FC236}">
              <a16:creationId xmlns:a16="http://schemas.microsoft.com/office/drawing/2014/main" id="{DB7037DD-2E75-4F89-A948-7F1313CEF9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7" name="Text Box 6943">
          <a:extLst>
            <a:ext uri="{FF2B5EF4-FFF2-40B4-BE49-F238E27FC236}">
              <a16:creationId xmlns:a16="http://schemas.microsoft.com/office/drawing/2014/main" id="{ADDF3054-D5F3-4A8C-8054-6FEA8A2251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8" name="Text Box 6943">
          <a:extLst>
            <a:ext uri="{FF2B5EF4-FFF2-40B4-BE49-F238E27FC236}">
              <a16:creationId xmlns:a16="http://schemas.microsoft.com/office/drawing/2014/main" id="{83EFA29F-BFC1-4CF5-A69A-CD9D3DFBDA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79" name="Text Box 6943">
          <a:extLst>
            <a:ext uri="{FF2B5EF4-FFF2-40B4-BE49-F238E27FC236}">
              <a16:creationId xmlns:a16="http://schemas.microsoft.com/office/drawing/2014/main" id="{F5553AA6-9F95-458A-AD39-296251355F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0" name="Text Box 6943">
          <a:extLst>
            <a:ext uri="{FF2B5EF4-FFF2-40B4-BE49-F238E27FC236}">
              <a16:creationId xmlns:a16="http://schemas.microsoft.com/office/drawing/2014/main" id="{A7524866-1921-4A8A-8363-111CBB3A87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1" name="Text Box 6943">
          <a:extLst>
            <a:ext uri="{FF2B5EF4-FFF2-40B4-BE49-F238E27FC236}">
              <a16:creationId xmlns:a16="http://schemas.microsoft.com/office/drawing/2014/main" id="{BA2C6F98-1A38-4E68-936F-FA8C771E07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2" name="Text Box 6943">
          <a:extLst>
            <a:ext uri="{FF2B5EF4-FFF2-40B4-BE49-F238E27FC236}">
              <a16:creationId xmlns:a16="http://schemas.microsoft.com/office/drawing/2014/main" id="{02E8ED83-C5EF-408F-BF38-38016B92B2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3" name="Text Box 6943">
          <a:extLst>
            <a:ext uri="{FF2B5EF4-FFF2-40B4-BE49-F238E27FC236}">
              <a16:creationId xmlns:a16="http://schemas.microsoft.com/office/drawing/2014/main" id="{7C5109B2-88C1-48CB-BEEA-5E88EDACDD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4" name="Text Box 6943">
          <a:extLst>
            <a:ext uri="{FF2B5EF4-FFF2-40B4-BE49-F238E27FC236}">
              <a16:creationId xmlns:a16="http://schemas.microsoft.com/office/drawing/2014/main" id="{E2A5A18A-8FC5-4E6E-B906-2BFEB17ED3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5" name="Text Box 6943">
          <a:extLst>
            <a:ext uri="{FF2B5EF4-FFF2-40B4-BE49-F238E27FC236}">
              <a16:creationId xmlns:a16="http://schemas.microsoft.com/office/drawing/2014/main" id="{7BDB9222-2363-4DC7-8C39-BBB9241382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6" name="Text Box 6943">
          <a:extLst>
            <a:ext uri="{FF2B5EF4-FFF2-40B4-BE49-F238E27FC236}">
              <a16:creationId xmlns:a16="http://schemas.microsoft.com/office/drawing/2014/main" id="{C131BACE-36EE-45F0-891E-EEDB549AE9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7" name="Text Box 6943">
          <a:extLst>
            <a:ext uri="{FF2B5EF4-FFF2-40B4-BE49-F238E27FC236}">
              <a16:creationId xmlns:a16="http://schemas.microsoft.com/office/drawing/2014/main" id="{67C43971-D2E9-4CAF-9DCA-84B93C5D8F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8" name="Text Box 6943">
          <a:extLst>
            <a:ext uri="{FF2B5EF4-FFF2-40B4-BE49-F238E27FC236}">
              <a16:creationId xmlns:a16="http://schemas.microsoft.com/office/drawing/2014/main" id="{355EC554-B2A6-435C-A3E1-B56CC68BA8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89" name="Text Box 6943">
          <a:extLst>
            <a:ext uri="{FF2B5EF4-FFF2-40B4-BE49-F238E27FC236}">
              <a16:creationId xmlns:a16="http://schemas.microsoft.com/office/drawing/2014/main" id="{5F39A42E-BFC9-48EE-B049-86F23E0579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0" name="Text Box 6943">
          <a:extLst>
            <a:ext uri="{FF2B5EF4-FFF2-40B4-BE49-F238E27FC236}">
              <a16:creationId xmlns:a16="http://schemas.microsoft.com/office/drawing/2014/main" id="{B46773F2-CE18-49C8-BDEE-63FBF65FD4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1" name="Text Box 6943">
          <a:extLst>
            <a:ext uri="{FF2B5EF4-FFF2-40B4-BE49-F238E27FC236}">
              <a16:creationId xmlns:a16="http://schemas.microsoft.com/office/drawing/2014/main" id="{C13462EE-433D-40E4-B6D6-EDC8967554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2" name="Text Box 6943">
          <a:extLst>
            <a:ext uri="{FF2B5EF4-FFF2-40B4-BE49-F238E27FC236}">
              <a16:creationId xmlns:a16="http://schemas.microsoft.com/office/drawing/2014/main" id="{0CDCA6A6-0279-48BA-B2BC-55DA7DE1CF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3" name="Text Box 6943">
          <a:extLst>
            <a:ext uri="{FF2B5EF4-FFF2-40B4-BE49-F238E27FC236}">
              <a16:creationId xmlns:a16="http://schemas.microsoft.com/office/drawing/2014/main" id="{826EE273-C802-4EE6-8E30-E017B30ECD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4" name="Text Box 6943">
          <a:extLst>
            <a:ext uri="{FF2B5EF4-FFF2-40B4-BE49-F238E27FC236}">
              <a16:creationId xmlns:a16="http://schemas.microsoft.com/office/drawing/2014/main" id="{12FC4DC6-1131-49DD-97F8-596A26EF19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5" name="Text Box 6943">
          <a:extLst>
            <a:ext uri="{FF2B5EF4-FFF2-40B4-BE49-F238E27FC236}">
              <a16:creationId xmlns:a16="http://schemas.microsoft.com/office/drawing/2014/main" id="{B263D8BB-15C5-4155-B2CC-B85447E96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6" name="Text Box 6943">
          <a:extLst>
            <a:ext uri="{FF2B5EF4-FFF2-40B4-BE49-F238E27FC236}">
              <a16:creationId xmlns:a16="http://schemas.microsoft.com/office/drawing/2014/main" id="{70246C40-6B35-4178-8CD2-88ECEBEB82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7" name="Text Box 6943">
          <a:extLst>
            <a:ext uri="{FF2B5EF4-FFF2-40B4-BE49-F238E27FC236}">
              <a16:creationId xmlns:a16="http://schemas.microsoft.com/office/drawing/2014/main" id="{9693B59E-35E6-4DF1-BBE7-A0ED15DD03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8" name="Text Box 6943">
          <a:extLst>
            <a:ext uri="{FF2B5EF4-FFF2-40B4-BE49-F238E27FC236}">
              <a16:creationId xmlns:a16="http://schemas.microsoft.com/office/drawing/2014/main" id="{4717CB9C-5C7A-4231-89AE-EC47D9C35C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399" name="Text Box 6943">
          <a:extLst>
            <a:ext uri="{FF2B5EF4-FFF2-40B4-BE49-F238E27FC236}">
              <a16:creationId xmlns:a16="http://schemas.microsoft.com/office/drawing/2014/main" id="{447FF908-C6F3-425B-8DD1-E2BB861DC6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0" name="Text Box 6943">
          <a:extLst>
            <a:ext uri="{FF2B5EF4-FFF2-40B4-BE49-F238E27FC236}">
              <a16:creationId xmlns:a16="http://schemas.microsoft.com/office/drawing/2014/main" id="{3339BD77-3D18-409D-874C-510858B4E9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1" name="Text Box 6943">
          <a:extLst>
            <a:ext uri="{FF2B5EF4-FFF2-40B4-BE49-F238E27FC236}">
              <a16:creationId xmlns:a16="http://schemas.microsoft.com/office/drawing/2014/main" id="{93B70B11-63AE-40F5-9853-84FB81088B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2" name="Text Box 6943">
          <a:extLst>
            <a:ext uri="{FF2B5EF4-FFF2-40B4-BE49-F238E27FC236}">
              <a16:creationId xmlns:a16="http://schemas.microsoft.com/office/drawing/2014/main" id="{433FACC1-6A76-4D73-9A9F-06707DFB7B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3" name="Text Box 6943">
          <a:extLst>
            <a:ext uri="{FF2B5EF4-FFF2-40B4-BE49-F238E27FC236}">
              <a16:creationId xmlns:a16="http://schemas.microsoft.com/office/drawing/2014/main" id="{E95637C8-6173-47A5-B2B1-0713EABBC3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4" name="Text Box 6943">
          <a:extLst>
            <a:ext uri="{FF2B5EF4-FFF2-40B4-BE49-F238E27FC236}">
              <a16:creationId xmlns:a16="http://schemas.microsoft.com/office/drawing/2014/main" id="{24EB9C53-2625-4BC6-BD7A-F103AEE528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5" name="Text Box 6943">
          <a:extLst>
            <a:ext uri="{FF2B5EF4-FFF2-40B4-BE49-F238E27FC236}">
              <a16:creationId xmlns:a16="http://schemas.microsoft.com/office/drawing/2014/main" id="{CFB6A94D-6939-4D00-8E15-C4E4A214D1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6" name="Text Box 6943">
          <a:extLst>
            <a:ext uri="{FF2B5EF4-FFF2-40B4-BE49-F238E27FC236}">
              <a16:creationId xmlns:a16="http://schemas.microsoft.com/office/drawing/2014/main" id="{4A27E931-5ED9-4C1A-AA8D-1507448344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7" name="Text Box 6943">
          <a:extLst>
            <a:ext uri="{FF2B5EF4-FFF2-40B4-BE49-F238E27FC236}">
              <a16:creationId xmlns:a16="http://schemas.microsoft.com/office/drawing/2014/main" id="{74E3FD74-AC05-4A45-9008-B9CD681FE9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8" name="Text Box 6943">
          <a:extLst>
            <a:ext uri="{FF2B5EF4-FFF2-40B4-BE49-F238E27FC236}">
              <a16:creationId xmlns:a16="http://schemas.microsoft.com/office/drawing/2014/main" id="{F743A289-DB1E-41A3-B0F6-43904A36EF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09" name="Text Box 6943">
          <a:extLst>
            <a:ext uri="{FF2B5EF4-FFF2-40B4-BE49-F238E27FC236}">
              <a16:creationId xmlns:a16="http://schemas.microsoft.com/office/drawing/2014/main" id="{5F82D479-1115-4762-96BA-E8935A4DF7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0" name="Text Box 6943">
          <a:extLst>
            <a:ext uri="{FF2B5EF4-FFF2-40B4-BE49-F238E27FC236}">
              <a16:creationId xmlns:a16="http://schemas.microsoft.com/office/drawing/2014/main" id="{F2A2102B-F917-4335-BE59-A0632F9D86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1" name="Text Box 6943">
          <a:extLst>
            <a:ext uri="{FF2B5EF4-FFF2-40B4-BE49-F238E27FC236}">
              <a16:creationId xmlns:a16="http://schemas.microsoft.com/office/drawing/2014/main" id="{F4B4BAE7-7B21-434E-AAE3-C0095EBA02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2" name="Text Box 6943">
          <a:extLst>
            <a:ext uri="{FF2B5EF4-FFF2-40B4-BE49-F238E27FC236}">
              <a16:creationId xmlns:a16="http://schemas.microsoft.com/office/drawing/2014/main" id="{C38E6DA9-23B8-471B-A18B-1F3095A0EF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3" name="Text Box 6943">
          <a:extLst>
            <a:ext uri="{FF2B5EF4-FFF2-40B4-BE49-F238E27FC236}">
              <a16:creationId xmlns:a16="http://schemas.microsoft.com/office/drawing/2014/main" id="{79236538-1667-4E04-8441-EAA6A3C2B3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4" name="Text Box 6943">
          <a:extLst>
            <a:ext uri="{FF2B5EF4-FFF2-40B4-BE49-F238E27FC236}">
              <a16:creationId xmlns:a16="http://schemas.microsoft.com/office/drawing/2014/main" id="{CED4C5BF-288B-4ECC-BA58-89FB2C9307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5" name="Text Box 6943">
          <a:extLst>
            <a:ext uri="{FF2B5EF4-FFF2-40B4-BE49-F238E27FC236}">
              <a16:creationId xmlns:a16="http://schemas.microsoft.com/office/drawing/2014/main" id="{667973B5-5363-44AA-BBE0-8C6120AE9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6" name="Text Box 6943">
          <a:extLst>
            <a:ext uri="{FF2B5EF4-FFF2-40B4-BE49-F238E27FC236}">
              <a16:creationId xmlns:a16="http://schemas.microsoft.com/office/drawing/2014/main" id="{9FA30C6D-9015-4EAD-B8DD-A72DA54660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7" name="Text Box 6943">
          <a:extLst>
            <a:ext uri="{FF2B5EF4-FFF2-40B4-BE49-F238E27FC236}">
              <a16:creationId xmlns:a16="http://schemas.microsoft.com/office/drawing/2014/main" id="{FBD9D6BE-CDC9-41E9-9AFA-D949BC33FD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8" name="Text Box 6943">
          <a:extLst>
            <a:ext uri="{FF2B5EF4-FFF2-40B4-BE49-F238E27FC236}">
              <a16:creationId xmlns:a16="http://schemas.microsoft.com/office/drawing/2014/main" id="{056AB00D-994D-498D-A391-4591B3D46F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19" name="Text Box 6943">
          <a:extLst>
            <a:ext uri="{FF2B5EF4-FFF2-40B4-BE49-F238E27FC236}">
              <a16:creationId xmlns:a16="http://schemas.microsoft.com/office/drawing/2014/main" id="{D7432E40-3F31-40E8-9BB7-07942D87E0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0" name="Text Box 6943">
          <a:extLst>
            <a:ext uri="{FF2B5EF4-FFF2-40B4-BE49-F238E27FC236}">
              <a16:creationId xmlns:a16="http://schemas.microsoft.com/office/drawing/2014/main" id="{DB2F3ADA-B581-42F5-AE0B-7423F24B96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1" name="Text Box 6943">
          <a:extLst>
            <a:ext uri="{FF2B5EF4-FFF2-40B4-BE49-F238E27FC236}">
              <a16:creationId xmlns:a16="http://schemas.microsoft.com/office/drawing/2014/main" id="{CCF4BB4E-F8BF-465E-87F3-EF10626F9C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2" name="Text Box 6943">
          <a:extLst>
            <a:ext uri="{FF2B5EF4-FFF2-40B4-BE49-F238E27FC236}">
              <a16:creationId xmlns:a16="http://schemas.microsoft.com/office/drawing/2014/main" id="{F276DB0B-4BF5-47E6-B9A3-A78D823055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3" name="Text Box 6943">
          <a:extLst>
            <a:ext uri="{FF2B5EF4-FFF2-40B4-BE49-F238E27FC236}">
              <a16:creationId xmlns:a16="http://schemas.microsoft.com/office/drawing/2014/main" id="{9822E5D2-9E06-4263-AC80-B24B2EA1AE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4" name="Text Box 6943">
          <a:extLst>
            <a:ext uri="{FF2B5EF4-FFF2-40B4-BE49-F238E27FC236}">
              <a16:creationId xmlns:a16="http://schemas.microsoft.com/office/drawing/2014/main" id="{4CFDA3D9-7E67-42EF-946C-32F5B9DA6F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5" name="Text Box 6943">
          <a:extLst>
            <a:ext uri="{FF2B5EF4-FFF2-40B4-BE49-F238E27FC236}">
              <a16:creationId xmlns:a16="http://schemas.microsoft.com/office/drawing/2014/main" id="{1ED0D057-5A0C-4134-8DE9-741A86FCF6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6" name="Text Box 6943">
          <a:extLst>
            <a:ext uri="{FF2B5EF4-FFF2-40B4-BE49-F238E27FC236}">
              <a16:creationId xmlns:a16="http://schemas.microsoft.com/office/drawing/2014/main" id="{A189917D-7A41-495E-BCC3-973196EDB6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7" name="Text Box 6943">
          <a:extLst>
            <a:ext uri="{FF2B5EF4-FFF2-40B4-BE49-F238E27FC236}">
              <a16:creationId xmlns:a16="http://schemas.microsoft.com/office/drawing/2014/main" id="{90408AD0-ED3D-4C2E-B04C-F21594305C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8" name="Text Box 6943">
          <a:extLst>
            <a:ext uri="{FF2B5EF4-FFF2-40B4-BE49-F238E27FC236}">
              <a16:creationId xmlns:a16="http://schemas.microsoft.com/office/drawing/2014/main" id="{DD45D525-8BF0-4D0F-A74F-AD86FA411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29" name="Text Box 6943">
          <a:extLst>
            <a:ext uri="{FF2B5EF4-FFF2-40B4-BE49-F238E27FC236}">
              <a16:creationId xmlns:a16="http://schemas.microsoft.com/office/drawing/2014/main" id="{BF5481E5-4B2D-4602-A6E8-5903253844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0" name="Text Box 6943">
          <a:extLst>
            <a:ext uri="{FF2B5EF4-FFF2-40B4-BE49-F238E27FC236}">
              <a16:creationId xmlns:a16="http://schemas.microsoft.com/office/drawing/2014/main" id="{A4E97F8A-5963-426C-B7B9-D50AF9346E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1" name="Text Box 6943">
          <a:extLst>
            <a:ext uri="{FF2B5EF4-FFF2-40B4-BE49-F238E27FC236}">
              <a16:creationId xmlns:a16="http://schemas.microsoft.com/office/drawing/2014/main" id="{66EC71C1-ED9D-4C83-9170-41534DE2B4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2" name="Text Box 6943">
          <a:extLst>
            <a:ext uri="{FF2B5EF4-FFF2-40B4-BE49-F238E27FC236}">
              <a16:creationId xmlns:a16="http://schemas.microsoft.com/office/drawing/2014/main" id="{8618F169-4844-4E5B-AF8F-1E64EAA4C3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3" name="Text Box 6943">
          <a:extLst>
            <a:ext uri="{FF2B5EF4-FFF2-40B4-BE49-F238E27FC236}">
              <a16:creationId xmlns:a16="http://schemas.microsoft.com/office/drawing/2014/main" id="{8D121F9C-E3C0-491F-A42A-FFCFB049A4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4" name="Text Box 6943">
          <a:extLst>
            <a:ext uri="{FF2B5EF4-FFF2-40B4-BE49-F238E27FC236}">
              <a16:creationId xmlns:a16="http://schemas.microsoft.com/office/drawing/2014/main" id="{2ED4B9FE-5CE3-4ACD-95A3-109D5CB5E0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5" name="Text Box 6943">
          <a:extLst>
            <a:ext uri="{FF2B5EF4-FFF2-40B4-BE49-F238E27FC236}">
              <a16:creationId xmlns:a16="http://schemas.microsoft.com/office/drawing/2014/main" id="{69300254-1EE6-45F0-A23D-461B58B1D6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6" name="Text Box 6943">
          <a:extLst>
            <a:ext uri="{FF2B5EF4-FFF2-40B4-BE49-F238E27FC236}">
              <a16:creationId xmlns:a16="http://schemas.microsoft.com/office/drawing/2014/main" id="{C4022292-C8A1-40DB-8297-D7D5973B9E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7" name="Text Box 6943">
          <a:extLst>
            <a:ext uri="{FF2B5EF4-FFF2-40B4-BE49-F238E27FC236}">
              <a16:creationId xmlns:a16="http://schemas.microsoft.com/office/drawing/2014/main" id="{ED925F93-C0B6-4929-93D0-1C30290CD2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8" name="Text Box 6943">
          <a:extLst>
            <a:ext uri="{FF2B5EF4-FFF2-40B4-BE49-F238E27FC236}">
              <a16:creationId xmlns:a16="http://schemas.microsoft.com/office/drawing/2014/main" id="{654E7137-BF56-4B03-9688-81D9C9237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39" name="Text Box 6943">
          <a:extLst>
            <a:ext uri="{FF2B5EF4-FFF2-40B4-BE49-F238E27FC236}">
              <a16:creationId xmlns:a16="http://schemas.microsoft.com/office/drawing/2014/main" id="{8A39D4F9-8025-445C-A22E-F4BC109DD7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0" name="Text Box 6943">
          <a:extLst>
            <a:ext uri="{FF2B5EF4-FFF2-40B4-BE49-F238E27FC236}">
              <a16:creationId xmlns:a16="http://schemas.microsoft.com/office/drawing/2014/main" id="{E1B663D1-FB78-4738-9BE9-454D5C7B5D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1" name="Text Box 6943">
          <a:extLst>
            <a:ext uri="{FF2B5EF4-FFF2-40B4-BE49-F238E27FC236}">
              <a16:creationId xmlns:a16="http://schemas.microsoft.com/office/drawing/2014/main" id="{7F1FDC55-CD0E-4254-9DB7-FFA90DB259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2" name="Text Box 6943">
          <a:extLst>
            <a:ext uri="{FF2B5EF4-FFF2-40B4-BE49-F238E27FC236}">
              <a16:creationId xmlns:a16="http://schemas.microsoft.com/office/drawing/2014/main" id="{9BBEF670-9FD0-4F7C-9343-F44C306E28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3" name="Text Box 6943">
          <a:extLst>
            <a:ext uri="{FF2B5EF4-FFF2-40B4-BE49-F238E27FC236}">
              <a16:creationId xmlns:a16="http://schemas.microsoft.com/office/drawing/2014/main" id="{950DB0A3-9AF0-4653-A10C-4E36F0F3B6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4" name="Text Box 6943">
          <a:extLst>
            <a:ext uri="{FF2B5EF4-FFF2-40B4-BE49-F238E27FC236}">
              <a16:creationId xmlns:a16="http://schemas.microsoft.com/office/drawing/2014/main" id="{80B594EB-E9A5-4A13-B716-7287FBE5DA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5" name="Text Box 6943">
          <a:extLst>
            <a:ext uri="{FF2B5EF4-FFF2-40B4-BE49-F238E27FC236}">
              <a16:creationId xmlns:a16="http://schemas.microsoft.com/office/drawing/2014/main" id="{107E7DB3-8FE4-4E53-9ABF-956D3ECBB7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47650"/>
    <xdr:sp macro="" textlink="">
      <xdr:nvSpPr>
        <xdr:cNvPr id="4446" name="Text Box 6943">
          <a:extLst>
            <a:ext uri="{FF2B5EF4-FFF2-40B4-BE49-F238E27FC236}">
              <a16:creationId xmlns:a16="http://schemas.microsoft.com/office/drawing/2014/main" id="{0EF408EB-4067-4061-8EFC-E80FAD411B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47" name="Text Box 6932">
          <a:extLst>
            <a:ext uri="{FF2B5EF4-FFF2-40B4-BE49-F238E27FC236}">
              <a16:creationId xmlns:a16="http://schemas.microsoft.com/office/drawing/2014/main" id="{7FA152BF-4B55-4EBC-A60A-E0A16FA7962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48" name="Text Box 6932">
          <a:extLst>
            <a:ext uri="{FF2B5EF4-FFF2-40B4-BE49-F238E27FC236}">
              <a16:creationId xmlns:a16="http://schemas.microsoft.com/office/drawing/2014/main" id="{535E1F17-F93E-420E-90A6-95181428551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49" name="Text Box 6932">
          <a:extLst>
            <a:ext uri="{FF2B5EF4-FFF2-40B4-BE49-F238E27FC236}">
              <a16:creationId xmlns:a16="http://schemas.microsoft.com/office/drawing/2014/main" id="{1357544E-6B6F-495A-AF68-BE73D93BB3C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0" name="Text Box 6932">
          <a:extLst>
            <a:ext uri="{FF2B5EF4-FFF2-40B4-BE49-F238E27FC236}">
              <a16:creationId xmlns:a16="http://schemas.microsoft.com/office/drawing/2014/main" id="{B4862604-D810-487B-A650-290206666B2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1" name="Text Box 6932">
          <a:extLst>
            <a:ext uri="{FF2B5EF4-FFF2-40B4-BE49-F238E27FC236}">
              <a16:creationId xmlns:a16="http://schemas.microsoft.com/office/drawing/2014/main" id="{B3ED1117-F9E5-43DB-AC84-669BE4FB903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2" name="Text Box 6932">
          <a:extLst>
            <a:ext uri="{FF2B5EF4-FFF2-40B4-BE49-F238E27FC236}">
              <a16:creationId xmlns:a16="http://schemas.microsoft.com/office/drawing/2014/main" id="{B6434288-E840-452D-84EF-A3D571075EB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3" name="Text Box 6932">
          <a:extLst>
            <a:ext uri="{FF2B5EF4-FFF2-40B4-BE49-F238E27FC236}">
              <a16:creationId xmlns:a16="http://schemas.microsoft.com/office/drawing/2014/main" id="{63E69C52-FBD0-4151-A0B6-CE716A45B00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4" name="Text Box 6932">
          <a:extLst>
            <a:ext uri="{FF2B5EF4-FFF2-40B4-BE49-F238E27FC236}">
              <a16:creationId xmlns:a16="http://schemas.microsoft.com/office/drawing/2014/main" id="{33CBDB57-E9AD-4C3D-BA29-80E7F2DCECE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5" name="Text Box 6932">
          <a:extLst>
            <a:ext uri="{FF2B5EF4-FFF2-40B4-BE49-F238E27FC236}">
              <a16:creationId xmlns:a16="http://schemas.microsoft.com/office/drawing/2014/main" id="{51755C1F-20AB-4CEE-BE29-28C346743B4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6" name="Text Box 6932">
          <a:extLst>
            <a:ext uri="{FF2B5EF4-FFF2-40B4-BE49-F238E27FC236}">
              <a16:creationId xmlns:a16="http://schemas.microsoft.com/office/drawing/2014/main" id="{2985ADEB-622D-4DD4-B9CF-2BD6E4C3177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7" name="Text Box 6932">
          <a:extLst>
            <a:ext uri="{FF2B5EF4-FFF2-40B4-BE49-F238E27FC236}">
              <a16:creationId xmlns:a16="http://schemas.microsoft.com/office/drawing/2014/main" id="{CEBE8336-891A-4818-BD8A-8939894106F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8" name="Text Box 6932">
          <a:extLst>
            <a:ext uri="{FF2B5EF4-FFF2-40B4-BE49-F238E27FC236}">
              <a16:creationId xmlns:a16="http://schemas.microsoft.com/office/drawing/2014/main" id="{8AD5F392-8985-44DC-BC0E-5E05156D0B7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59" name="Text Box 6932">
          <a:extLst>
            <a:ext uri="{FF2B5EF4-FFF2-40B4-BE49-F238E27FC236}">
              <a16:creationId xmlns:a16="http://schemas.microsoft.com/office/drawing/2014/main" id="{A6093647-6A0E-448F-A0FF-68C3D110DC6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0" name="Text Box 6932">
          <a:extLst>
            <a:ext uri="{FF2B5EF4-FFF2-40B4-BE49-F238E27FC236}">
              <a16:creationId xmlns:a16="http://schemas.microsoft.com/office/drawing/2014/main" id="{85CDC330-4E7D-40B1-93B0-CD9C68026E6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1" name="Text Box 6932">
          <a:extLst>
            <a:ext uri="{FF2B5EF4-FFF2-40B4-BE49-F238E27FC236}">
              <a16:creationId xmlns:a16="http://schemas.microsoft.com/office/drawing/2014/main" id="{4D9BA7AA-60CA-421F-8F1E-996C4ABAD18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2" name="Text Box 6932">
          <a:extLst>
            <a:ext uri="{FF2B5EF4-FFF2-40B4-BE49-F238E27FC236}">
              <a16:creationId xmlns:a16="http://schemas.microsoft.com/office/drawing/2014/main" id="{B8D5D004-6C10-4A30-92E8-571A5A05F81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3" name="Text Box 6932">
          <a:extLst>
            <a:ext uri="{FF2B5EF4-FFF2-40B4-BE49-F238E27FC236}">
              <a16:creationId xmlns:a16="http://schemas.microsoft.com/office/drawing/2014/main" id="{E9A5E5A3-2CD0-46C2-92A6-44E1F9D91C9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4" name="Text Box 6932">
          <a:extLst>
            <a:ext uri="{FF2B5EF4-FFF2-40B4-BE49-F238E27FC236}">
              <a16:creationId xmlns:a16="http://schemas.microsoft.com/office/drawing/2014/main" id="{068952D8-A08C-4ED0-9D10-994A21A250B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5" name="Text Box 6932">
          <a:extLst>
            <a:ext uri="{FF2B5EF4-FFF2-40B4-BE49-F238E27FC236}">
              <a16:creationId xmlns:a16="http://schemas.microsoft.com/office/drawing/2014/main" id="{DF116FC4-6B08-4462-B4E4-AD3206631B1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6" name="Text Box 6932">
          <a:extLst>
            <a:ext uri="{FF2B5EF4-FFF2-40B4-BE49-F238E27FC236}">
              <a16:creationId xmlns:a16="http://schemas.microsoft.com/office/drawing/2014/main" id="{AD4CCD60-0755-4797-8DE4-4C2B8A8A25A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7" name="Text Box 6932">
          <a:extLst>
            <a:ext uri="{FF2B5EF4-FFF2-40B4-BE49-F238E27FC236}">
              <a16:creationId xmlns:a16="http://schemas.microsoft.com/office/drawing/2014/main" id="{320FA330-D5A9-4B0B-BE9F-6979C276527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8" name="Text Box 6932">
          <a:extLst>
            <a:ext uri="{FF2B5EF4-FFF2-40B4-BE49-F238E27FC236}">
              <a16:creationId xmlns:a16="http://schemas.microsoft.com/office/drawing/2014/main" id="{C8578D32-B173-49BA-8082-889F5D46BD2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69" name="Text Box 6932">
          <a:extLst>
            <a:ext uri="{FF2B5EF4-FFF2-40B4-BE49-F238E27FC236}">
              <a16:creationId xmlns:a16="http://schemas.microsoft.com/office/drawing/2014/main" id="{F364111F-8ACF-4956-BBB4-4F4C8FEA5F9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0" name="Text Box 6932">
          <a:extLst>
            <a:ext uri="{FF2B5EF4-FFF2-40B4-BE49-F238E27FC236}">
              <a16:creationId xmlns:a16="http://schemas.microsoft.com/office/drawing/2014/main" id="{A8AE0FBB-ED4B-4BDD-8660-93B75D53EEF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1" name="Text Box 6932">
          <a:extLst>
            <a:ext uri="{FF2B5EF4-FFF2-40B4-BE49-F238E27FC236}">
              <a16:creationId xmlns:a16="http://schemas.microsoft.com/office/drawing/2014/main" id="{4FFA0879-4D6C-4837-8048-B5EDAC45561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2" name="Text Box 6932">
          <a:extLst>
            <a:ext uri="{FF2B5EF4-FFF2-40B4-BE49-F238E27FC236}">
              <a16:creationId xmlns:a16="http://schemas.microsoft.com/office/drawing/2014/main" id="{FC4D8042-B8D8-4E35-A5B1-FA6873EE50E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3" name="Text Box 6932">
          <a:extLst>
            <a:ext uri="{FF2B5EF4-FFF2-40B4-BE49-F238E27FC236}">
              <a16:creationId xmlns:a16="http://schemas.microsoft.com/office/drawing/2014/main" id="{20D5A9CC-52FA-4663-87E5-BBAD0C7BDD9B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4" name="Text Box 6932">
          <a:extLst>
            <a:ext uri="{FF2B5EF4-FFF2-40B4-BE49-F238E27FC236}">
              <a16:creationId xmlns:a16="http://schemas.microsoft.com/office/drawing/2014/main" id="{3752883A-D2C0-4BF9-9C44-273CC9B32B3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5" name="Text Box 6932">
          <a:extLst>
            <a:ext uri="{FF2B5EF4-FFF2-40B4-BE49-F238E27FC236}">
              <a16:creationId xmlns:a16="http://schemas.microsoft.com/office/drawing/2014/main" id="{31B03E67-7083-432B-9218-B5CE13707E7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6" name="Text Box 6932">
          <a:extLst>
            <a:ext uri="{FF2B5EF4-FFF2-40B4-BE49-F238E27FC236}">
              <a16:creationId xmlns:a16="http://schemas.microsoft.com/office/drawing/2014/main" id="{8DDDE28A-CA44-48DE-8FEA-11B855BAA6D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7" name="Text Box 6932">
          <a:extLst>
            <a:ext uri="{FF2B5EF4-FFF2-40B4-BE49-F238E27FC236}">
              <a16:creationId xmlns:a16="http://schemas.microsoft.com/office/drawing/2014/main" id="{CB6A754C-4E55-4C99-B362-2B026362D4B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8" name="Text Box 6932">
          <a:extLst>
            <a:ext uri="{FF2B5EF4-FFF2-40B4-BE49-F238E27FC236}">
              <a16:creationId xmlns:a16="http://schemas.microsoft.com/office/drawing/2014/main" id="{EFB7B552-A8E4-4A8C-A39D-10522494E08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79" name="Text Box 6932">
          <a:extLst>
            <a:ext uri="{FF2B5EF4-FFF2-40B4-BE49-F238E27FC236}">
              <a16:creationId xmlns:a16="http://schemas.microsoft.com/office/drawing/2014/main" id="{790247CC-3D8B-4046-B881-4E3FE21B1CE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0" name="Text Box 6932">
          <a:extLst>
            <a:ext uri="{FF2B5EF4-FFF2-40B4-BE49-F238E27FC236}">
              <a16:creationId xmlns:a16="http://schemas.microsoft.com/office/drawing/2014/main" id="{03BE1B0A-5A4E-4CA2-9780-77106AC822A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1" name="Text Box 6932">
          <a:extLst>
            <a:ext uri="{FF2B5EF4-FFF2-40B4-BE49-F238E27FC236}">
              <a16:creationId xmlns:a16="http://schemas.microsoft.com/office/drawing/2014/main" id="{15BF2440-8196-4AEC-8543-B1594EB01C9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2" name="Text Box 6932">
          <a:extLst>
            <a:ext uri="{FF2B5EF4-FFF2-40B4-BE49-F238E27FC236}">
              <a16:creationId xmlns:a16="http://schemas.microsoft.com/office/drawing/2014/main" id="{8F585A3E-373B-42A6-AD7E-3BEA7080A42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3" name="Text Box 6932">
          <a:extLst>
            <a:ext uri="{FF2B5EF4-FFF2-40B4-BE49-F238E27FC236}">
              <a16:creationId xmlns:a16="http://schemas.microsoft.com/office/drawing/2014/main" id="{4FD4895C-1475-4B06-A5BC-35CE87583B7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4" name="Text Box 6932">
          <a:extLst>
            <a:ext uri="{FF2B5EF4-FFF2-40B4-BE49-F238E27FC236}">
              <a16:creationId xmlns:a16="http://schemas.microsoft.com/office/drawing/2014/main" id="{F4AA2B22-3D27-4754-A182-939778D8A0C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5" name="Text Box 6932">
          <a:extLst>
            <a:ext uri="{FF2B5EF4-FFF2-40B4-BE49-F238E27FC236}">
              <a16:creationId xmlns:a16="http://schemas.microsoft.com/office/drawing/2014/main" id="{CC2BBE42-D036-408F-8A31-BE4DC9B304D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6" name="Text Box 6932">
          <a:extLst>
            <a:ext uri="{FF2B5EF4-FFF2-40B4-BE49-F238E27FC236}">
              <a16:creationId xmlns:a16="http://schemas.microsoft.com/office/drawing/2014/main" id="{E94F2AFE-4B86-4451-B7A2-592ED4AA448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7" name="Text Box 6932">
          <a:extLst>
            <a:ext uri="{FF2B5EF4-FFF2-40B4-BE49-F238E27FC236}">
              <a16:creationId xmlns:a16="http://schemas.microsoft.com/office/drawing/2014/main" id="{AB10E1DF-E9FA-46F6-BE46-9AA65C135DF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8" name="Text Box 6932">
          <a:extLst>
            <a:ext uri="{FF2B5EF4-FFF2-40B4-BE49-F238E27FC236}">
              <a16:creationId xmlns:a16="http://schemas.microsoft.com/office/drawing/2014/main" id="{5D6553F2-0BA5-4AD7-9A90-6FDD9F92D6C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89" name="Text Box 6932">
          <a:extLst>
            <a:ext uri="{FF2B5EF4-FFF2-40B4-BE49-F238E27FC236}">
              <a16:creationId xmlns:a16="http://schemas.microsoft.com/office/drawing/2014/main" id="{258DCE91-839E-40A7-A79C-80B4709078A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0" name="Text Box 6932">
          <a:extLst>
            <a:ext uri="{FF2B5EF4-FFF2-40B4-BE49-F238E27FC236}">
              <a16:creationId xmlns:a16="http://schemas.microsoft.com/office/drawing/2014/main" id="{0CC47978-7C44-4AC1-8333-6AF23B42B1C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1" name="Text Box 6932">
          <a:extLst>
            <a:ext uri="{FF2B5EF4-FFF2-40B4-BE49-F238E27FC236}">
              <a16:creationId xmlns:a16="http://schemas.microsoft.com/office/drawing/2014/main" id="{AAE40128-596C-4C35-B9D2-64ECB18E408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2" name="Text Box 6932">
          <a:extLst>
            <a:ext uri="{FF2B5EF4-FFF2-40B4-BE49-F238E27FC236}">
              <a16:creationId xmlns:a16="http://schemas.microsoft.com/office/drawing/2014/main" id="{BE4AF4C1-0754-4335-848A-B68EF48367E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3" name="Text Box 6932">
          <a:extLst>
            <a:ext uri="{FF2B5EF4-FFF2-40B4-BE49-F238E27FC236}">
              <a16:creationId xmlns:a16="http://schemas.microsoft.com/office/drawing/2014/main" id="{0C975C9D-567A-41E6-9F78-7526AE45590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4" name="Text Box 6932">
          <a:extLst>
            <a:ext uri="{FF2B5EF4-FFF2-40B4-BE49-F238E27FC236}">
              <a16:creationId xmlns:a16="http://schemas.microsoft.com/office/drawing/2014/main" id="{C5726171-6067-442B-AA57-3348855C664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5" name="Text Box 6932">
          <a:extLst>
            <a:ext uri="{FF2B5EF4-FFF2-40B4-BE49-F238E27FC236}">
              <a16:creationId xmlns:a16="http://schemas.microsoft.com/office/drawing/2014/main" id="{D118EAAB-21C4-465C-A9BE-7605BE116A4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6" name="Text Box 6932">
          <a:extLst>
            <a:ext uri="{FF2B5EF4-FFF2-40B4-BE49-F238E27FC236}">
              <a16:creationId xmlns:a16="http://schemas.microsoft.com/office/drawing/2014/main" id="{C9DD0420-303A-4E80-A43C-084AEC8AF04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7" name="Text Box 6932">
          <a:extLst>
            <a:ext uri="{FF2B5EF4-FFF2-40B4-BE49-F238E27FC236}">
              <a16:creationId xmlns:a16="http://schemas.microsoft.com/office/drawing/2014/main" id="{BB3DA0F7-DDC4-4FC6-B6BF-8C7EE2C5987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8" name="Text Box 6932">
          <a:extLst>
            <a:ext uri="{FF2B5EF4-FFF2-40B4-BE49-F238E27FC236}">
              <a16:creationId xmlns:a16="http://schemas.microsoft.com/office/drawing/2014/main" id="{F3068168-79C8-421C-93C2-CDEE921DCDFB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499" name="Text Box 6932">
          <a:extLst>
            <a:ext uri="{FF2B5EF4-FFF2-40B4-BE49-F238E27FC236}">
              <a16:creationId xmlns:a16="http://schemas.microsoft.com/office/drawing/2014/main" id="{E55E4842-5061-4255-B9A6-3582278A3DC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0" name="Text Box 6932">
          <a:extLst>
            <a:ext uri="{FF2B5EF4-FFF2-40B4-BE49-F238E27FC236}">
              <a16:creationId xmlns:a16="http://schemas.microsoft.com/office/drawing/2014/main" id="{894F3E34-10DA-4E72-A2AE-AEE54E934F6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1" name="Text Box 6932">
          <a:extLst>
            <a:ext uri="{FF2B5EF4-FFF2-40B4-BE49-F238E27FC236}">
              <a16:creationId xmlns:a16="http://schemas.microsoft.com/office/drawing/2014/main" id="{20F98A33-86BF-41AE-BB9C-6AE1C490398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2" name="Text Box 6932">
          <a:extLst>
            <a:ext uri="{FF2B5EF4-FFF2-40B4-BE49-F238E27FC236}">
              <a16:creationId xmlns:a16="http://schemas.microsoft.com/office/drawing/2014/main" id="{14F84F83-7BFC-419A-B481-C3350E01796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3" name="Text Box 6932">
          <a:extLst>
            <a:ext uri="{FF2B5EF4-FFF2-40B4-BE49-F238E27FC236}">
              <a16:creationId xmlns:a16="http://schemas.microsoft.com/office/drawing/2014/main" id="{9477B57B-DDA5-4FC3-BAFF-08D489FFF80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4" name="Text Box 6932">
          <a:extLst>
            <a:ext uri="{FF2B5EF4-FFF2-40B4-BE49-F238E27FC236}">
              <a16:creationId xmlns:a16="http://schemas.microsoft.com/office/drawing/2014/main" id="{8BDEF78C-E968-4B73-8A67-644A2036187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5" name="Text Box 6932">
          <a:extLst>
            <a:ext uri="{FF2B5EF4-FFF2-40B4-BE49-F238E27FC236}">
              <a16:creationId xmlns:a16="http://schemas.microsoft.com/office/drawing/2014/main" id="{260C86D5-470D-4051-9095-25AF5881782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6" name="Text Box 6932">
          <a:extLst>
            <a:ext uri="{FF2B5EF4-FFF2-40B4-BE49-F238E27FC236}">
              <a16:creationId xmlns:a16="http://schemas.microsoft.com/office/drawing/2014/main" id="{6790BBF4-9D15-4531-BC9E-DCB5BFA4CFC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7" name="Text Box 6932">
          <a:extLst>
            <a:ext uri="{FF2B5EF4-FFF2-40B4-BE49-F238E27FC236}">
              <a16:creationId xmlns:a16="http://schemas.microsoft.com/office/drawing/2014/main" id="{89324330-1DC9-4456-BE48-92844E1F9D9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8" name="Text Box 6932">
          <a:extLst>
            <a:ext uri="{FF2B5EF4-FFF2-40B4-BE49-F238E27FC236}">
              <a16:creationId xmlns:a16="http://schemas.microsoft.com/office/drawing/2014/main" id="{2890F175-A9D8-464D-81AE-0751FA78F3A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09" name="Text Box 6932">
          <a:extLst>
            <a:ext uri="{FF2B5EF4-FFF2-40B4-BE49-F238E27FC236}">
              <a16:creationId xmlns:a16="http://schemas.microsoft.com/office/drawing/2014/main" id="{FB9D826E-C0CF-483E-9404-3BD13133BBC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0" name="Text Box 6932">
          <a:extLst>
            <a:ext uri="{FF2B5EF4-FFF2-40B4-BE49-F238E27FC236}">
              <a16:creationId xmlns:a16="http://schemas.microsoft.com/office/drawing/2014/main" id="{9BA619D3-8C82-4787-A0E5-F1383685E81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1" name="Text Box 6932">
          <a:extLst>
            <a:ext uri="{FF2B5EF4-FFF2-40B4-BE49-F238E27FC236}">
              <a16:creationId xmlns:a16="http://schemas.microsoft.com/office/drawing/2014/main" id="{A5539523-11B6-4712-9EE1-1D93EC1116F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2" name="Text Box 6932">
          <a:extLst>
            <a:ext uri="{FF2B5EF4-FFF2-40B4-BE49-F238E27FC236}">
              <a16:creationId xmlns:a16="http://schemas.microsoft.com/office/drawing/2014/main" id="{636CA0D3-F12A-435F-9B2F-33765457366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3" name="Text Box 6932">
          <a:extLst>
            <a:ext uri="{FF2B5EF4-FFF2-40B4-BE49-F238E27FC236}">
              <a16:creationId xmlns:a16="http://schemas.microsoft.com/office/drawing/2014/main" id="{A57470B3-7A95-45E2-B943-F90839F602F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4" name="Text Box 6932">
          <a:extLst>
            <a:ext uri="{FF2B5EF4-FFF2-40B4-BE49-F238E27FC236}">
              <a16:creationId xmlns:a16="http://schemas.microsoft.com/office/drawing/2014/main" id="{6CE8D5B6-1DF0-4751-A4B0-77C928FB106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5" name="Text Box 6932">
          <a:extLst>
            <a:ext uri="{FF2B5EF4-FFF2-40B4-BE49-F238E27FC236}">
              <a16:creationId xmlns:a16="http://schemas.microsoft.com/office/drawing/2014/main" id="{939F6D63-C644-4A7F-AE45-51AB781257A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6" name="Text Box 6932">
          <a:extLst>
            <a:ext uri="{FF2B5EF4-FFF2-40B4-BE49-F238E27FC236}">
              <a16:creationId xmlns:a16="http://schemas.microsoft.com/office/drawing/2014/main" id="{CA175A42-DD62-4D0B-8C38-D448D148D7E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7" name="Text Box 6932">
          <a:extLst>
            <a:ext uri="{FF2B5EF4-FFF2-40B4-BE49-F238E27FC236}">
              <a16:creationId xmlns:a16="http://schemas.microsoft.com/office/drawing/2014/main" id="{D58E611A-0C2E-4183-9146-26BD85D03D6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8" name="Text Box 6932">
          <a:extLst>
            <a:ext uri="{FF2B5EF4-FFF2-40B4-BE49-F238E27FC236}">
              <a16:creationId xmlns:a16="http://schemas.microsoft.com/office/drawing/2014/main" id="{3A8BBF66-1482-431B-99BD-DF5E5605055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19" name="Text Box 6932">
          <a:extLst>
            <a:ext uri="{FF2B5EF4-FFF2-40B4-BE49-F238E27FC236}">
              <a16:creationId xmlns:a16="http://schemas.microsoft.com/office/drawing/2014/main" id="{C1EDCC5E-38AB-4994-AC0D-7ADCDF3C286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0" name="Text Box 6932">
          <a:extLst>
            <a:ext uri="{FF2B5EF4-FFF2-40B4-BE49-F238E27FC236}">
              <a16:creationId xmlns:a16="http://schemas.microsoft.com/office/drawing/2014/main" id="{F42866B1-4778-4DFE-91CD-CF915EAB201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1" name="Text Box 6932">
          <a:extLst>
            <a:ext uri="{FF2B5EF4-FFF2-40B4-BE49-F238E27FC236}">
              <a16:creationId xmlns:a16="http://schemas.microsoft.com/office/drawing/2014/main" id="{4BB0FC2D-AF9F-4DC0-A8A8-3575BD6AAFC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2" name="Text Box 6932">
          <a:extLst>
            <a:ext uri="{FF2B5EF4-FFF2-40B4-BE49-F238E27FC236}">
              <a16:creationId xmlns:a16="http://schemas.microsoft.com/office/drawing/2014/main" id="{2F8C3713-6544-406D-B934-5B8E23960A8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3" name="Text Box 6932">
          <a:extLst>
            <a:ext uri="{FF2B5EF4-FFF2-40B4-BE49-F238E27FC236}">
              <a16:creationId xmlns:a16="http://schemas.microsoft.com/office/drawing/2014/main" id="{C7CE20AC-43CA-4E74-84CF-97CB01C88CA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4" name="Text Box 6932">
          <a:extLst>
            <a:ext uri="{FF2B5EF4-FFF2-40B4-BE49-F238E27FC236}">
              <a16:creationId xmlns:a16="http://schemas.microsoft.com/office/drawing/2014/main" id="{5013CD3D-A3D3-451A-92AC-D0731FBA1A5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5" name="Text Box 6932">
          <a:extLst>
            <a:ext uri="{FF2B5EF4-FFF2-40B4-BE49-F238E27FC236}">
              <a16:creationId xmlns:a16="http://schemas.microsoft.com/office/drawing/2014/main" id="{F3FF0E15-C9D9-443D-9B81-47B3AB025E0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6" name="Text Box 6932">
          <a:extLst>
            <a:ext uri="{FF2B5EF4-FFF2-40B4-BE49-F238E27FC236}">
              <a16:creationId xmlns:a16="http://schemas.microsoft.com/office/drawing/2014/main" id="{D113FB35-6081-422B-9DD6-448215FD80F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7" name="Text Box 6932">
          <a:extLst>
            <a:ext uri="{FF2B5EF4-FFF2-40B4-BE49-F238E27FC236}">
              <a16:creationId xmlns:a16="http://schemas.microsoft.com/office/drawing/2014/main" id="{09E5B45B-B948-4864-B763-5C17AEC5635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8" name="Text Box 6932">
          <a:extLst>
            <a:ext uri="{FF2B5EF4-FFF2-40B4-BE49-F238E27FC236}">
              <a16:creationId xmlns:a16="http://schemas.microsoft.com/office/drawing/2014/main" id="{435DA56B-AC28-487E-A625-BCDA1C8DC5E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29" name="Text Box 6932">
          <a:extLst>
            <a:ext uri="{FF2B5EF4-FFF2-40B4-BE49-F238E27FC236}">
              <a16:creationId xmlns:a16="http://schemas.microsoft.com/office/drawing/2014/main" id="{9F61DD22-1D5E-4453-AA74-15653120A8E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0" name="Text Box 6932">
          <a:extLst>
            <a:ext uri="{FF2B5EF4-FFF2-40B4-BE49-F238E27FC236}">
              <a16:creationId xmlns:a16="http://schemas.microsoft.com/office/drawing/2014/main" id="{58631DD0-DC85-46AD-B093-1135698FE43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1" name="Text Box 6932">
          <a:extLst>
            <a:ext uri="{FF2B5EF4-FFF2-40B4-BE49-F238E27FC236}">
              <a16:creationId xmlns:a16="http://schemas.microsoft.com/office/drawing/2014/main" id="{64C929B9-BA2E-4B0C-9C8A-B94AA9F5E2A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2" name="Text Box 6932">
          <a:extLst>
            <a:ext uri="{FF2B5EF4-FFF2-40B4-BE49-F238E27FC236}">
              <a16:creationId xmlns:a16="http://schemas.microsoft.com/office/drawing/2014/main" id="{6B590839-A54E-4592-8B15-992D5D2E6DB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3" name="Text Box 6932">
          <a:extLst>
            <a:ext uri="{FF2B5EF4-FFF2-40B4-BE49-F238E27FC236}">
              <a16:creationId xmlns:a16="http://schemas.microsoft.com/office/drawing/2014/main" id="{4B538CCD-1447-4A0A-9F44-B6908A8676B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4" name="Text Box 6932">
          <a:extLst>
            <a:ext uri="{FF2B5EF4-FFF2-40B4-BE49-F238E27FC236}">
              <a16:creationId xmlns:a16="http://schemas.microsoft.com/office/drawing/2014/main" id="{41351569-2EED-4F3F-A7F4-5753F3F441F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5" name="Text Box 6932">
          <a:extLst>
            <a:ext uri="{FF2B5EF4-FFF2-40B4-BE49-F238E27FC236}">
              <a16:creationId xmlns:a16="http://schemas.microsoft.com/office/drawing/2014/main" id="{E94DED39-48A3-4092-B426-33EE6ECF2CD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6" name="Text Box 6932">
          <a:extLst>
            <a:ext uri="{FF2B5EF4-FFF2-40B4-BE49-F238E27FC236}">
              <a16:creationId xmlns:a16="http://schemas.microsoft.com/office/drawing/2014/main" id="{37D445BB-4B9F-4B2D-8180-333A1D59342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7" name="Text Box 6932">
          <a:extLst>
            <a:ext uri="{FF2B5EF4-FFF2-40B4-BE49-F238E27FC236}">
              <a16:creationId xmlns:a16="http://schemas.microsoft.com/office/drawing/2014/main" id="{1F505474-06D1-42FA-9A8C-E86C774A89E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8" name="Text Box 6932">
          <a:extLst>
            <a:ext uri="{FF2B5EF4-FFF2-40B4-BE49-F238E27FC236}">
              <a16:creationId xmlns:a16="http://schemas.microsoft.com/office/drawing/2014/main" id="{5C948A26-564A-45D2-A70D-73A3F2E9B6F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39" name="Text Box 6932">
          <a:extLst>
            <a:ext uri="{FF2B5EF4-FFF2-40B4-BE49-F238E27FC236}">
              <a16:creationId xmlns:a16="http://schemas.microsoft.com/office/drawing/2014/main" id="{FB45DB3B-DE36-48FE-9737-05938A27163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0" name="Text Box 6932">
          <a:extLst>
            <a:ext uri="{FF2B5EF4-FFF2-40B4-BE49-F238E27FC236}">
              <a16:creationId xmlns:a16="http://schemas.microsoft.com/office/drawing/2014/main" id="{45AE21DC-777F-429A-91A9-628653FC3F5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1" name="Text Box 6932">
          <a:extLst>
            <a:ext uri="{FF2B5EF4-FFF2-40B4-BE49-F238E27FC236}">
              <a16:creationId xmlns:a16="http://schemas.microsoft.com/office/drawing/2014/main" id="{5E4A7238-3EEE-4CBC-8371-5601CAA065D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2" name="Text Box 6932">
          <a:extLst>
            <a:ext uri="{FF2B5EF4-FFF2-40B4-BE49-F238E27FC236}">
              <a16:creationId xmlns:a16="http://schemas.microsoft.com/office/drawing/2014/main" id="{CE840F5B-1104-4474-9463-B4C5E011B31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3" name="Text Box 6932">
          <a:extLst>
            <a:ext uri="{FF2B5EF4-FFF2-40B4-BE49-F238E27FC236}">
              <a16:creationId xmlns:a16="http://schemas.microsoft.com/office/drawing/2014/main" id="{FEF3FFEB-2D79-4F81-A071-9495A56CDA4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4" name="Text Box 6932">
          <a:extLst>
            <a:ext uri="{FF2B5EF4-FFF2-40B4-BE49-F238E27FC236}">
              <a16:creationId xmlns:a16="http://schemas.microsoft.com/office/drawing/2014/main" id="{C2F1E6AB-4D95-41D1-BE64-E4C97DD5D16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5" name="Text Box 6932">
          <a:extLst>
            <a:ext uri="{FF2B5EF4-FFF2-40B4-BE49-F238E27FC236}">
              <a16:creationId xmlns:a16="http://schemas.microsoft.com/office/drawing/2014/main" id="{E0BEAE05-3DEE-4331-AD1F-F1EBE843F11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6" name="Text Box 6932">
          <a:extLst>
            <a:ext uri="{FF2B5EF4-FFF2-40B4-BE49-F238E27FC236}">
              <a16:creationId xmlns:a16="http://schemas.microsoft.com/office/drawing/2014/main" id="{3361D57D-209E-42DB-9A75-164FEDA94C5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7" name="Text Box 6932">
          <a:extLst>
            <a:ext uri="{FF2B5EF4-FFF2-40B4-BE49-F238E27FC236}">
              <a16:creationId xmlns:a16="http://schemas.microsoft.com/office/drawing/2014/main" id="{C788A1F1-B928-4E50-9D6E-E12C9B032BF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8" name="Text Box 6932">
          <a:extLst>
            <a:ext uri="{FF2B5EF4-FFF2-40B4-BE49-F238E27FC236}">
              <a16:creationId xmlns:a16="http://schemas.microsoft.com/office/drawing/2014/main" id="{D510CB62-B4BA-4AE9-847E-FB4173690B6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49" name="Text Box 6932">
          <a:extLst>
            <a:ext uri="{FF2B5EF4-FFF2-40B4-BE49-F238E27FC236}">
              <a16:creationId xmlns:a16="http://schemas.microsoft.com/office/drawing/2014/main" id="{BE618BDA-46A8-4FBD-AF22-E3D622DB6CE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0" name="Text Box 6932">
          <a:extLst>
            <a:ext uri="{FF2B5EF4-FFF2-40B4-BE49-F238E27FC236}">
              <a16:creationId xmlns:a16="http://schemas.microsoft.com/office/drawing/2014/main" id="{B5451162-F128-421D-B9ED-6B1EFC8B78D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1" name="Text Box 6932">
          <a:extLst>
            <a:ext uri="{FF2B5EF4-FFF2-40B4-BE49-F238E27FC236}">
              <a16:creationId xmlns:a16="http://schemas.microsoft.com/office/drawing/2014/main" id="{82B618D7-0162-4688-8DA0-D0529255E81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2" name="Text Box 6932">
          <a:extLst>
            <a:ext uri="{FF2B5EF4-FFF2-40B4-BE49-F238E27FC236}">
              <a16:creationId xmlns:a16="http://schemas.microsoft.com/office/drawing/2014/main" id="{C073D41C-3A2E-4816-A7F7-CC2E6BAE996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3" name="Text Box 6932">
          <a:extLst>
            <a:ext uri="{FF2B5EF4-FFF2-40B4-BE49-F238E27FC236}">
              <a16:creationId xmlns:a16="http://schemas.microsoft.com/office/drawing/2014/main" id="{05811100-F75F-4091-8432-89A9D621E60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4" name="Text Box 6932">
          <a:extLst>
            <a:ext uri="{FF2B5EF4-FFF2-40B4-BE49-F238E27FC236}">
              <a16:creationId xmlns:a16="http://schemas.microsoft.com/office/drawing/2014/main" id="{AFED35DD-3DE5-4116-B8B5-C84AE9C4D97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5" name="Text Box 6932">
          <a:extLst>
            <a:ext uri="{FF2B5EF4-FFF2-40B4-BE49-F238E27FC236}">
              <a16:creationId xmlns:a16="http://schemas.microsoft.com/office/drawing/2014/main" id="{D663CD0E-3091-4672-86BD-3849C57C2AB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6" name="Text Box 6932">
          <a:extLst>
            <a:ext uri="{FF2B5EF4-FFF2-40B4-BE49-F238E27FC236}">
              <a16:creationId xmlns:a16="http://schemas.microsoft.com/office/drawing/2014/main" id="{14819C0B-7FC5-4DA0-8632-BDCAA5D7659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7" name="Text Box 6932">
          <a:extLst>
            <a:ext uri="{FF2B5EF4-FFF2-40B4-BE49-F238E27FC236}">
              <a16:creationId xmlns:a16="http://schemas.microsoft.com/office/drawing/2014/main" id="{8186A98D-2029-4CDA-8F36-176B563A901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8" name="Text Box 6932">
          <a:extLst>
            <a:ext uri="{FF2B5EF4-FFF2-40B4-BE49-F238E27FC236}">
              <a16:creationId xmlns:a16="http://schemas.microsoft.com/office/drawing/2014/main" id="{072FE26B-96D4-4094-AEC1-3D5303E1208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59" name="Text Box 6932">
          <a:extLst>
            <a:ext uri="{FF2B5EF4-FFF2-40B4-BE49-F238E27FC236}">
              <a16:creationId xmlns:a16="http://schemas.microsoft.com/office/drawing/2014/main" id="{BAC8867D-8265-4A2C-AA50-B6A5EDFBA0A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0" name="Text Box 6932">
          <a:extLst>
            <a:ext uri="{FF2B5EF4-FFF2-40B4-BE49-F238E27FC236}">
              <a16:creationId xmlns:a16="http://schemas.microsoft.com/office/drawing/2014/main" id="{31584448-AD86-4F4B-B847-A69F825B004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1" name="Text Box 6932">
          <a:extLst>
            <a:ext uri="{FF2B5EF4-FFF2-40B4-BE49-F238E27FC236}">
              <a16:creationId xmlns:a16="http://schemas.microsoft.com/office/drawing/2014/main" id="{8C0E2754-62B7-4E12-B60B-974E790040A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2" name="Text Box 6932">
          <a:extLst>
            <a:ext uri="{FF2B5EF4-FFF2-40B4-BE49-F238E27FC236}">
              <a16:creationId xmlns:a16="http://schemas.microsoft.com/office/drawing/2014/main" id="{B477AE07-E925-412B-B08E-D3408CE530C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3" name="Text Box 6932">
          <a:extLst>
            <a:ext uri="{FF2B5EF4-FFF2-40B4-BE49-F238E27FC236}">
              <a16:creationId xmlns:a16="http://schemas.microsoft.com/office/drawing/2014/main" id="{9F4AC1AA-F108-46E8-867E-6341FCCF7AA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4" name="Text Box 6932">
          <a:extLst>
            <a:ext uri="{FF2B5EF4-FFF2-40B4-BE49-F238E27FC236}">
              <a16:creationId xmlns:a16="http://schemas.microsoft.com/office/drawing/2014/main" id="{C62B93C4-EEA5-431C-9221-3DFD2C34AAC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5" name="Text Box 6932">
          <a:extLst>
            <a:ext uri="{FF2B5EF4-FFF2-40B4-BE49-F238E27FC236}">
              <a16:creationId xmlns:a16="http://schemas.microsoft.com/office/drawing/2014/main" id="{61D76759-C57C-4FE7-9CCC-43B4C254C3D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6" name="Text Box 6932">
          <a:extLst>
            <a:ext uri="{FF2B5EF4-FFF2-40B4-BE49-F238E27FC236}">
              <a16:creationId xmlns:a16="http://schemas.microsoft.com/office/drawing/2014/main" id="{B0409628-4883-4BA8-9C91-83635B2D130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7" name="Text Box 6932">
          <a:extLst>
            <a:ext uri="{FF2B5EF4-FFF2-40B4-BE49-F238E27FC236}">
              <a16:creationId xmlns:a16="http://schemas.microsoft.com/office/drawing/2014/main" id="{2B9E038B-CFD5-490F-BAF6-C023F7EE417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8" name="Text Box 6932">
          <a:extLst>
            <a:ext uri="{FF2B5EF4-FFF2-40B4-BE49-F238E27FC236}">
              <a16:creationId xmlns:a16="http://schemas.microsoft.com/office/drawing/2014/main" id="{73E5A181-2B69-4868-A7EB-9523C72264C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69" name="Text Box 6932">
          <a:extLst>
            <a:ext uri="{FF2B5EF4-FFF2-40B4-BE49-F238E27FC236}">
              <a16:creationId xmlns:a16="http://schemas.microsoft.com/office/drawing/2014/main" id="{DD213B36-E306-4BAA-A318-3640A6C96C8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0" name="Text Box 6932">
          <a:extLst>
            <a:ext uri="{FF2B5EF4-FFF2-40B4-BE49-F238E27FC236}">
              <a16:creationId xmlns:a16="http://schemas.microsoft.com/office/drawing/2014/main" id="{D3B627AE-1BE9-4BAC-BD34-EFB60F3D2CE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1" name="Text Box 6932">
          <a:extLst>
            <a:ext uri="{FF2B5EF4-FFF2-40B4-BE49-F238E27FC236}">
              <a16:creationId xmlns:a16="http://schemas.microsoft.com/office/drawing/2014/main" id="{F5BA9A7F-9370-49B6-A288-41C39C5C31C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2" name="Text Box 6932">
          <a:extLst>
            <a:ext uri="{FF2B5EF4-FFF2-40B4-BE49-F238E27FC236}">
              <a16:creationId xmlns:a16="http://schemas.microsoft.com/office/drawing/2014/main" id="{FE93AAF8-1E3D-4D60-A2D9-D283C42428E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3" name="Text Box 6932">
          <a:extLst>
            <a:ext uri="{FF2B5EF4-FFF2-40B4-BE49-F238E27FC236}">
              <a16:creationId xmlns:a16="http://schemas.microsoft.com/office/drawing/2014/main" id="{176E72AA-C71B-4417-BBCC-92182D890B1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4" name="Text Box 6932">
          <a:extLst>
            <a:ext uri="{FF2B5EF4-FFF2-40B4-BE49-F238E27FC236}">
              <a16:creationId xmlns:a16="http://schemas.microsoft.com/office/drawing/2014/main" id="{048E3227-847A-4317-A311-2DDFD6D91C4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5" name="Text Box 6932">
          <a:extLst>
            <a:ext uri="{FF2B5EF4-FFF2-40B4-BE49-F238E27FC236}">
              <a16:creationId xmlns:a16="http://schemas.microsoft.com/office/drawing/2014/main" id="{22E95B6F-9177-4422-B1BA-BCB06B16953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6" name="Text Box 6932">
          <a:extLst>
            <a:ext uri="{FF2B5EF4-FFF2-40B4-BE49-F238E27FC236}">
              <a16:creationId xmlns:a16="http://schemas.microsoft.com/office/drawing/2014/main" id="{E1777EDD-FF3E-493D-88D9-6CFC82A48AF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7" name="Text Box 6932">
          <a:extLst>
            <a:ext uri="{FF2B5EF4-FFF2-40B4-BE49-F238E27FC236}">
              <a16:creationId xmlns:a16="http://schemas.microsoft.com/office/drawing/2014/main" id="{6162983A-1464-4275-9267-0BC69A4652D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8" name="Text Box 6932">
          <a:extLst>
            <a:ext uri="{FF2B5EF4-FFF2-40B4-BE49-F238E27FC236}">
              <a16:creationId xmlns:a16="http://schemas.microsoft.com/office/drawing/2014/main" id="{45621D21-1E3F-4ECC-A3DA-B3AC548EBCC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79" name="Text Box 6932">
          <a:extLst>
            <a:ext uri="{FF2B5EF4-FFF2-40B4-BE49-F238E27FC236}">
              <a16:creationId xmlns:a16="http://schemas.microsoft.com/office/drawing/2014/main" id="{714B5F04-6FAB-406E-A692-24F49E4B10F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0" name="Text Box 6932">
          <a:extLst>
            <a:ext uri="{FF2B5EF4-FFF2-40B4-BE49-F238E27FC236}">
              <a16:creationId xmlns:a16="http://schemas.microsoft.com/office/drawing/2014/main" id="{6C093C94-96CD-45DC-BD77-52AE43AAD42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1" name="Text Box 6932">
          <a:extLst>
            <a:ext uri="{FF2B5EF4-FFF2-40B4-BE49-F238E27FC236}">
              <a16:creationId xmlns:a16="http://schemas.microsoft.com/office/drawing/2014/main" id="{2C03C8BA-DBEB-4ADF-A1E0-53F5A6F46C2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2" name="Text Box 6932">
          <a:extLst>
            <a:ext uri="{FF2B5EF4-FFF2-40B4-BE49-F238E27FC236}">
              <a16:creationId xmlns:a16="http://schemas.microsoft.com/office/drawing/2014/main" id="{FD2AA32C-2952-4305-8A4C-3316072E59B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3" name="Text Box 6932">
          <a:extLst>
            <a:ext uri="{FF2B5EF4-FFF2-40B4-BE49-F238E27FC236}">
              <a16:creationId xmlns:a16="http://schemas.microsoft.com/office/drawing/2014/main" id="{ECE4B2E0-B165-480B-83B3-8CFE9C11DFCF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4" name="Text Box 6932">
          <a:extLst>
            <a:ext uri="{FF2B5EF4-FFF2-40B4-BE49-F238E27FC236}">
              <a16:creationId xmlns:a16="http://schemas.microsoft.com/office/drawing/2014/main" id="{74CF895F-BC77-44BB-B237-5EEA9B76ECE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5" name="Text Box 6932">
          <a:extLst>
            <a:ext uri="{FF2B5EF4-FFF2-40B4-BE49-F238E27FC236}">
              <a16:creationId xmlns:a16="http://schemas.microsoft.com/office/drawing/2014/main" id="{DDFA6055-EFCD-40BE-ADAC-B2AE73D0A13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6" name="Text Box 6932">
          <a:extLst>
            <a:ext uri="{FF2B5EF4-FFF2-40B4-BE49-F238E27FC236}">
              <a16:creationId xmlns:a16="http://schemas.microsoft.com/office/drawing/2014/main" id="{0D06E2EF-89BB-4EF4-A41A-360394AB72B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7" name="Text Box 6932">
          <a:extLst>
            <a:ext uri="{FF2B5EF4-FFF2-40B4-BE49-F238E27FC236}">
              <a16:creationId xmlns:a16="http://schemas.microsoft.com/office/drawing/2014/main" id="{D56B2201-D5D1-4FAA-A0A1-AD5BE5F1CFF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8" name="Text Box 6932">
          <a:extLst>
            <a:ext uri="{FF2B5EF4-FFF2-40B4-BE49-F238E27FC236}">
              <a16:creationId xmlns:a16="http://schemas.microsoft.com/office/drawing/2014/main" id="{D9F43A57-1B1E-4504-8472-98E7599B205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89" name="Text Box 6932">
          <a:extLst>
            <a:ext uri="{FF2B5EF4-FFF2-40B4-BE49-F238E27FC236}">
              <a16:creationId xmlns:a16="http://schemas.microsoft.com/office/drawing/2014/main" id="{96347BDD-97C8-4B11-B758-D08CDC0DFEC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0" name="Text Box 6932">
          <a:extLst>
            <a:ext uri="{FF2B5EF4-FFF2-40B4-BE49-F238E27FC236}">
              <a16:creationId xmlns:a16="http://schemas.microsoft.com/office/drawing/2014/main" id="{5A7321AA-58F3-4F4C-9923-842198AD5CD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1" name="Text Box 6932">
          <a:extLst>
            <a:ext uri="{FF2B5EF4-FFF2-40B4-BE49-F238E27FC236}">
              <a16:creationId xmlns:a16="http://schemas.microsoft.com/office/drawing/2014/main" id="{79220F76-AE82-462B-B7AA-F97A59905C4B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2" name="Text Box 6932">
          <a:extLst>
            <a:ext uri="{FF2B5EF4-FFF2-40B4-BE49-F238E27FC236}">
              <a16:creationId xmlns:a16="http://schemas.microsoft.com/office/drawing/2014/main" id="{1F013AD6-DD36-4F61-A076-89A08AF8E55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3" name="Text Box 6932">
          <a:extLst>
            <a:ext uri="{FF2B5EF4-FFF2-40B4-BE49-F238E27FC236}">
              <a16:creationId xmlns:a16="http://schemas.microsoft.com/office/drawing/2014/main" id="{A2A59CD1-29B3-4D69-9D1B-F156DA0627E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4" name="Text Box 6932">
          <a:extLst>
            <a:ext uri="{FF2B5EF4-FFF2-40B4-BE49-F238E27FC236}">
              <a16:creationId xmlns:a16="http://schemas.microsoft.com/office/drawing/2014/main" id="{0FBCCA33-540A-4F12-BE3A-469F1FD5042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5" name="Text Box 6932">
          <a:extLst>
            <a:ext uri="{FF2B5EF4-FFF2-40B4-BE49-F238E27FC236}">
              <a16:creationId xmlns:a16="http://schemas.microsoft.com/office/drawing/2014/main" id="{B0057BA3-B14E-4CEC-929A-EE9CAA42CDC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6" name="Text Box 6932">
          <a:extLst>
            <a:ext uri="{FF2B5EF4-FFF2-40B4-BE49-F238E27FC236}">
              <a16:creationId xmlns:a16="http://schemas.microsoft.com/office/drawing/2014/main" id="{8571ED63-E117-4B21-A175-3EF6AB5894D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7" name="Text Box 6932">
          <a:extLst>
            <a:ext uri="{FF2B5EF4-FFF2-40B4-BE49-F238E27FC236}">
              <a16:creationId xmlns:a16="http://schemas.microsoft.com/office/drawing/2014/main" id="{A57E7A88-6586-4D8E-9174-58668113B6AD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8" name="Text Box 6932">
          <a:extLst>
            <a:ext uri="{FF2B5EF4-FFF2-40B4-BE49-F238E27FC236}">
              <a16:creationId xmlns:a16="http://schemas.microsoft.com/office/drawing/2014/main" id="{7ECCA3F0-F47E-48F4-960B-78BC5C2EC63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599" name="Text Box 6932">
          <a:extLst>
            <a:ext uri="{FF2B5EF4-FFF2-40B4-BE49-F238E27FC236}">
              <a16:creationId xmlns:a16="http://schemas.microsoft.com/office/drawing/2014/main" id="{46F3A6AB-02E5-405B-99EC-EA3CEABC511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0" name="Text Box 6932">
          <a:extLst>
            <a:ext uri="{FF2B5EF4-FFF2-40B4-BE49-F238E27FC236}">
              <a16:creationId xmlns:a16="http://schemas.microsoft.com/office/drawing/2014/main" id="{6EFB9AED-E041-447F-A77D-68597257CCB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1" name="Text Box 6932">
          <a:extLst>
            <a:ext uri="{FF2B5EF4-FFF2-40B4-BE49-F238E27FC236}">
              <a16:creationId xmlns:a16="http://schemas.microsoft.com/office/drawing/2014/main" id="{AB482D37-5F35-458A-A203-9ECDA234E8B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2" name="Text Box 6932">
          <a:extLst>
            <a:ext uri="{FF2B5EF4-FFF2-40B4-BE49-F238E27FC236}">
              <a16:creationId xmlns:a16="http://schemas.microsoft.com/office/drawing/2014/main" id="{F6485AFA-3F41-4245-A958-1579C2CDD6F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3" name="Text Box 6932">
          <a:extLst>
            <a:ext uri="{FF2B5EF4-FFF2-40B4-BE49-F238E27FC236}">
              <a16:creationId xmlns:a16="http://schemas.microsoft.com/office/drawing/2014/main" id="{B0369A4F-2C55-4EF7-BFA7-219066E580C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4" name="Text Box 6932">
          <a:extLst>
            <a:ext uri="{FF2B5EF4-FFF2-40B4-BE49-F238E27FC236}">
              <a16:creationId xmlns:a16="http://schemas.microsoft.com/office/drawing/2014/main" id="{DA777C7B-F8A1-43BC-A493-E0A605174348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5" name="Text Box 6932">
          <a:extLst>
            <a:ext uri="{FF2B5EF4-FFF2-40B4-BE49-F238E27FC236}">
              <a16:creationId xmlns:a16="http://schemas.microsoft.com/office/drawing/2014/main" id="{7DE5D191-0B9B-4700-B31C-CBFAA0D3B91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6" name="Text Box 6932">
          <a:extLst>
            <a:ext uri="{FF2B5EF4-FFF2-40B4-BE49-F238E27FC236}">
              <a16:creationId xmlns:a16="http://schemas.microsoft.com/office/drawing/2014/main" id="{38A487BF-2B0D-4DD1-9807-F854C553CC9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7" name="Text Box 6932">
          <a:extLst>
            <a:ext uri="{FF2B5EF4-FFF2-40B4-BE49-F238E27FC236}">
              <a16:creationId xmlns:a16="http://schemas.microsoft.com/office/drawing/2014/main" id="{B6CE4FCF-8215-4BD4-BD15-BF6B429EF3F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8" name="Text Box 6932">
          <a:extLst>
            <a:ext uri="{FF2B5EF4-FFF2-40B4-BE49-F238E27FC236}">
              <a16:creationId xmlns:a16="http://schemas.microsoft.com/office/drawing/2014/main" id="{3E98037A-4B76-4A65-9ADD-057A71920159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09" name="Text Box 6932">
          <a:extLst>
            <a:ext uri="{FF2B5EF4-FFF2-40B4-BE49-F238E27FC236}">
              <a16:creationId xmlns:a16="http://schemas.microsoft.com/office/drawing/2014/main" id="{70EF3475-E546-4C3E-A04C-1A3E1462EC1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0" name="Text Box 6932">
          <a:extLst>
            <a:ext uri="{FF2B5EF4-FFF2-40B4-BE49-F238E27FC236}">
              <a16:creationId xmlns:a16="http://schemas.microsoft.com/office/drawing/2014/main" id="{0BF77D10-24F0-4028-AB74-E5C00669BE40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1" name="Text Box 6932">
          <a:extLst>
            <a:ext uri="{FF2B5EF4-FFF2-40B4-BE49-F238E27FC236}">
              <a16:creationId xmlns:a16="http://schemas.microsoft.com/office/drawing/2014/main" id="{9E834B05-C9DE-459B-BC1B-C5D539201AAE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2" name="Text Box 6932">
          <a:extLst>
            <a:ext uri="{FF2B5EF4-FFF2-40B4-BE49-F238E27FC236}">
              <a16:creationId xmlns:a16="http://schemas.microsoft.com/office/drawing/2014/main" id="{2AC7F2BE-B8BF-4EF7-8421-FDA798914966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3" name="Text Box 6932">
          <a:extLst>
            <a:ext uri="{FF2B5EF4-FFF2-40B4-BE49-F238E27FC236}">
              <a16:creationId xmlns:a16="http://schemas.microsoft.com/office/drawing/2014/main" id="{CF88852C-ECD2-4E24-9181-8EA768BF5FC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4" name="Text Box 6932">
          <a:extLst>
            <a:ext uri="{FF2B5EF4-FFF2-40B4-BE49-F238E27FC236}">
              <a16:creationId xmlns:a16="http://schemas.microsoft.com/office/drawing/2014/main" id="{C06BCE09-A944-4B35-8471-62CCA1AC969C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5" name="Text Box 6932">
          <a:extLst>
            <a:ext uri="{FF2B5EF4-FFF2-40B4-BE49-F238E27FC236}">
              <a16:creationId xmlns:a16="http://schemas.microsoft.com/office/drawing/2014/main" id="{F9D76160-57BC-447D-9DF6-D31B5478FE24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6" name="Text Box 6932">
          <a:extLst>
            <a:ext uri="{FF2B5EF4-FFF2-40B4-BE49-F238E27FC236}">
              <a16:creationId xmlns:a16="http://schemas.microsoft.com/office/drawing/2014/main" id="{4AF9079D-DDF3-43A2-9A8C-1A241CDCBDC7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7" name="Text Box 6932">
          <a:extLst>
            <a:ext uri="{FF2B5EF4-FFF2-40B4-BE49-F238E27FC236}">
              <a16:creationId xmlns:a16="http://schemas.microsoft.com/office/drawing/2014/main" id="{E44E9F3D-01FB-4FE4-8CB9-BC18252878F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8" name="Text Box 6932">
          <a:extLst>
            <a:ext uri="{FF2B5EF4-FFF2-40B4-BE49-F238E27FC236}">
              <a16:creationId xmlns:a16="http://schemas.microsoft.com/office/drawing/2014/main" id="{70443608-3B46-4DA2-A7F8-89CD34D27C5A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19" name="Text Box 6932">
          <a:extLst>
            <a:ext uri="{FF2B5EF4-FFF2-40B4-BE49-F238E27FC236}">
              <a16:creationId xmlns:a16="http://schemas.microsoft.com/office/drawing/2014/main" id="{47DAF909-75A5-4E5F-828D-94854FF9343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0" name="Text Box 6932">
          <a:extLst>
            <a:ext uri="{FF2B5EF4-FFF2-40B4-BE49-F238E27FC236}">
              <a16:creationId xmlns:a16="http://schemas.microsoft.com/office/drawing/2014/main" id="{5FE4262F-F035-4E6A-8A95-B00A1E7ABB92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1" name="Text Box 6932">
          <a:extLst>
            <a:ext uri="{FF2B5EF4-FFF2-40B4-BE49-F238E27FC236}">
              <a16:creationId xmlns:a16="http://schemas.microsoft.com/office/drawing/2014/main" id="{68C15331-15AB-470B-865A-DF156C16EF3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2" name="Text Box 6932">
          <a:extLst>
            <a:ext uri="{FF2B5EF4-FFF2-40B4-BE49-F238E27FC236}">
              <a16:creationId xmlns:a16="http://schemas.microsoft.com/office/drawing/2014/main" id="{DBAB9E0D-DDFA-4BF1-BC58-0DAD14357483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3" name="Text Box 6932">
          <a:extLst>
            <a:ext uri="{FF2B5EF4-FFF2-40B4-BE49-F238E27FC236}">
              <a16:creationId xmlns:a16="http://schemas.microsoft.com/office/drawing/2014/main" id="{5713C772-13CF-415B-9581-7DA461D42A8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4" name="Text Box 6932">
          <a:extLst>
            <a:ext uri="{FF2B5EF4-FFF2-40B4-BE49-F238E27FC236}">
              <a16:creationId xmlns:a16="http://schemas.microsoft.com/office/drawing/2014/main" id="{61DE64C8-E0E0-465D-AE09-8FCCFD8F91E1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5" name="Text Box 6932">
          <a:extLst>
            <a:ext uri="{FF2B5EF4-FFF2-40B4-BE49-F238E27FC236}">
              <a16:creationId xmlns:a16="http://schemas.microsoft.com/office/drawing/2014/main" id="{8E8DBC9A-58FD-4D50-AC6E-0CCA80717E4B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6" name="Text Box 6932">
          <a:extLst>
            <a:ext uri="{FF2B5EF4-FFF2-40B4-BE49-F238E27FC236}">
              <a16:creationId xmlns:a16="http://schemas.microsoft.com/office/drawing/2014/main" id="{E9B1F8AE-1176-4426-86F6-9A036B215DA5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71</xdr:row>
      <xdr:rowOff>0</xdr:rowOff>
    </xdr:from>
    <xdr:ext cx="85725" cy="295275"/>
    <xdr:sp macro="" textlink="">
      <xdr:nvSpPr>
        <xdr:cNvPr id="4627" name="Text Box 6932">
          <a:extLst>
            <a:ext uri="{FF2B5EF4-FFF2-40B4-BE49-F238E27FC236}">
              <a16:creationId xmlns:a16="http://schemas.microsoft.com/office/drawing/2014/main" id="{9C41AB81-EA6E-4EBF-B6CB-A695492C3EFB}"/>
            </a:ext>
          </a:extLst>
        </xdr:cNvPr>
        <xdr:cNvSpPr txBox="1">
          <a:spLocks noChangeArrowheads="1"/>
        </xdr:cNvSpPr>
      </xdr:nvSpPr>
      <xdr:spPr bwMode="auto">
        <a:xfrm>
          <a:off x="79248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28" name="Text Box 6932">
          <a:extLst>
            <a:ext uri="{FF2B5EF4-FFF2-40B4-BE49-F238E27FC236}">
              <a16:creationId xmlns:a16="http://schemas.microsoft.com/office/drawing/2014/main" id="{E8747DFB-61A4-4FCD-B31B-B55ACE9FA7D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29" name="Text Box 6932">
          <a:extLst>
            <a:ext uri="{FF2B5EF4-FFF2-40B4-BE49-F238E27FC236}">
              <a16:creationId xmlns:a16="http://schemas.microsoft.com/office/drawing/2014/main" id="{4C1A96D5-B2A2-40A2-B392-7E93FD7F62F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0" name="Text Box 6932">
          <a:extLst>
            <a:ext uri="{FF2B5EF4-FFF2-40B4-BE49-F238E27FC236}">
              <a16:creationId xmlns:a16="http://schemas.microsoft.com/office/drawing/2014/main" id="{43D69B86-48C2-460A-B2F1-E327C26C930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1" name="Text Box 6932">
          <a:extLst>
            <a:ext uri="{FF2B5EF4-FFF2-40B4-BE49-F238E27FC236}">
              <a16:creationId xmlns:a16="http://schemas.microsoft.com/office/drawing/2014/main" id="{C99065AD-3E4D-4D3C-BE8A-AF8AC00ADAF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2" name="Text Box 6932">
          <a:extLst>
            <a:ext uri="{FF2B5EF4-FFF2-40B4-BE49-F238E27FC236}">
              <a16:creationId xmlns:a16="http://schemas.microsoft.com/office/drawing/2014/main" id="{03AEB7F4-CDE7-4301-A6B7-DA161D711F0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3" name="Text Box 6932">
          <a:extLst>
            <a:ext uri="{FF2B5EF4-FFF2-40B4-BE49-F238E27FC236}">
              <a16:creationId xmlns:a16="http://schemas.microsoft.com/office/drawing/2014/main" id="{B3ED0C6E-A1AA-4F61-AA56-0B00EE18A93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4" name="Text Box 6932">
          <a:extLst>
            <a:ext uri="{FF2B5EF4-FFF2-40B4-BE49-F238E27FC236}">
              <a16:creationId xmlns:a16="http://schemas.microsoft.com/office/drawing/2014/main" id="{58E934D4-2E2E-4A0B-A194-9789441BDDC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5" name="Text Box 6932">
          <a:extLst>
            <a:ext uri="{FF2B5EF4-FFF2-40B4-BE49-F238E27FC236}">
              <a16:creationId xmlns:a16="http://schemas.microsoft.com/office/drawing/2014/main" id="{EE80F6FB-1827-46AA-8363-1BC26F589A2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6" name="Text Box 6932">
          <a:extLst>
            <a:ext uri="{FF2B5EF4-FFF2-40B4-BE49-F238E27FC236}">
              <a16:creationId xmlns:a16="http://schemas.microsoft.com/office/drawing/2014/main" id="{89AE2B4B-462A-4826-BC96-792EB0A7290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7" name="Text Box 6932">
          <a:extLst>
            <a:ext uri="{FF2B5EF4-FFF2-40B4-BE49-F238E27FC236}">
              <a16:creationId xmlns:a16="http://schemas.microsoft.com/office/drawing/2014/main" id="{1CBC0980-8F2E-4B05-86F8-D0770DF05B7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8" name="Text Box 6932">
          <a:extLst>
            <a:ext uri="{FF2B5EF4-FFF2-40B4-BE49-F238E27FC236}">
              <a16:creationId xmlns:a16="http://schemas.microsoft.com/office/drawing/2014/main" id="{6DDC9567-3C5C-4CEA-8C76-8A3A5230E2F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39" name="Text Box 6932">
          <a:extLst>
            <a:ext uri="{FF2B5EF4-FFF2-40B4-BE49-F238E27FC236}">
              <a16:creationId xmlns:a16="http://schemas.microsoft.com/office/drawing/2014/main" id="{69BB6D4E-D1F8-487D-998D-E25ABDCE816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0" name="Text Box 6932">
          <a:extLst>
            <a:ext uri="{FF2B5EF4-FFF2-40B4-BE49-F238E27FC236}">
              <a16:creationId xmlns:a16="http://schemas.microsoft.com/office/drawing/2014/main" id="{68A66C50-8EF6-4E3C-9962-84F1EAB7169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1" name="Text Box 6932">
          <a:extLst>
            <a:ext uri="{FF2B5EF4-FFF2-40B4-BE49-F238E27FC236}">
              <a16:creationId xmlns:a16="http://schemas.microsoft.com/office/drawing/2014/main" id="{A4192361-5B5A-4375-B76F-E601666F760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2" name="Text Box 6932">
          <a:extLst>
            <a:ext uri="{FF2B5EF4-FFF2-40B4-BE49-F238E27FC236}">
              <a16:creationId xmlns:a16="http://schemas.microsoft.com/office/drawing/2014/main" id="{ACC54629-FDD6-4346-870A-76B3F81A9EF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3" name="Text Box 6932">
          <a:extLst>
            <a:ext uri="{FF2B5EF4-FFF2-40B4-BE49-F238E27FC236}">
              <a16:creationId xmlns:a16="http://schemas.microsoft.com/office/drawing/2014/main" id="{7FA4F91C-1B5D-4BE8-BB56-514A18A961D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4" name="Text Box 6932">
          <a:extLst>
            <a:ext uri="{FF2B5EF4-FFF2-40B4-BE49-F238E27FC236}">
              <a16:creationId xmlns:a16="http://schemas.microsoft.com/office/drawing/2014/main" id="{BCAEF16D-7B54-4202-A9EB-3BCEBF1E11C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5" name="Text Box 6932">
          <a:extLst>
            <a:ext uri="{FF2B5EF4-FFF2-40B4-BE49-F238E27FC236}">
              <a16:creationId xmlns:a16="http://schemas.microsoft.com/office/drawing/2014/main" id="{30EBBDC1-CD66-44F1-8FE8-A72F1726AEE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6" name="Text Box 6932">
          <a:extLst>
            <a:ext uri="{FF2B5EF4-FFF2-40B4-BE49-F238E27FC236}">
              <a16:creationId xmlns:a16="http://schemas.microsoft.com/office/drawing/2014/main" id="{E8E8B30D-4985-4AD6-B23F-F7F726C4102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7" name="Text Box 6932">
          <a:extLst>
            <a:ext uri="{FF2B5EF4-FFF2-40B4-BE49-F238E27FC236}">
              <a16:creationId xmlns:a16="http://schemas.microsoft.com/office/drawing/2014/main" id="{488DB064-423E-4E13-81DD-D5152CC2CF1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8" name="Text Box 6932">
          <a:extLst>
            <a:ext uri="{FF2B5EF4-FFF2-40B4-BE49-F238E27FC236}">
              <a16:creationId xmlns:a16="http://schemas.microsoft.com/office/drawing/2014/main" id="{04CAAC87-EC69-413E-B233-D2D7B716426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49" name="Text Box 6932">
          <a:extLst>
            <a:ext uri="{FF2B5EF4-FFF2-40B4-BE49-F238E27FC236}">
              <a16:creationId xmlns:a16="http://schemas.microsoft.com/office/drawing/2014/main" id="{30BAFBD9-EC65-4B23-94EA-1A5D4232878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0" name="Text Box 6932">
          <a:extLst>
            <a:ext uri="{FF2B5EF4-FFF2-40B4-BE49-F238E27FC236}">
              <a16:creationId xmlns:a16="http://schemas.microsoft.com/office/drawing/2014/main" id="{D39174D7-730E-4088-9B7F-2DEC8F8D485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1" name="Text Box 6932">
          <a:extLst>
            <a:ext uri="{FF2B5EF4-FFF2-40B4-BE49-F238E27FC236}">
              <a16:creationId xmlns:a16="http://schemas.microsoft.com/office/drawing/2014/main" id="{9B2B04AD-D4A9-4AD3-9E5B-1B385292E07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2" name="Text Box 6932">
          <a:extLst>
            <a:ext uri="{FF2B5EF4-FFF2-40B4-BE49-F238E27FC236}">
              <a16:creationId xmlns:a16="http://schemas.microsoft.com/office/drawing/2014/main" id="{4C52C0E0-8626-416A-B5CB-FE84AF4A035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3" name="Text Box 6932">
          <a:extLst>
            <a:ext uri="{FF2B5EF4-FFF2-40B4-BE49-F238E27FC236}">
              <a16:creationId xmlns:a16="http://schemas.microsoft.com/office/drawing/2014/main" id="{322AB156-BF98-4903-ABD0-791245E5D16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4" name="Text Box 6932">
          <a:extLst>
            <a:ext uri="{FF2B5EF4-FFF2-40B4-BE49-F238E27FC236}">
              <a16:creationId xmlns:a16="http://schemas.microsoft.com/office/drawing/2014/main" id="{7B2673BE-DE70-4BF5-A45F-A52212682D9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5" name="Text Box 6932">
          <a:extLst>
            <a:ext uri="{FF2B5EF4-FFF2-40B4-BE49-F238E27FC236}">
              <a16:creationId xmlns:a16="http://schemas.microsoft.com/office/drawing/2014/main" id="{2C43A004-D9E5-45B3-A2D3-8BA9CE003E5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6" name="Text Box 6932">
          <a:extLst>
            <a:ext uri="{FF2B5EF4-FFF2-40B4-BE49-F238E27FC236}">
              <a16:creationId xmlns:a16="http://schemas.microsoft.com/office/drawing/2014/main" id="{F632FEA5-9467-446D-9CF1-45C217D9701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7" name="Text Box 6932">
          <a:extLst>
            <a:ext uri="{FF2B5EF4-FFF2-40B4-BE49-F238E27FC236}">
              <a16:creationId xmlns:a16="http://schemas.microsoft.com/office/drawing/2014/main" id="{EA45A28C-803A-4BBE-9292-8A32C5CB040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8" name="Text Box 6932">
          <a:extLst>
            <a:ext uri="{FF2B5EF4-FFF2-40B4-BE49-F238E27FC236}">
              <a16:creationId xmlns:a16="http://schemas.microsoft.com/office/drawing/2014/main" id="{987237E8-27EC-473A-9D62-EA547D40148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59" name="Text Box 6932">
          <a:extLst>
            <a:ext uri="{FF2B5EF4-FFF2-40B4-BE49-F238E27FC236}">
              <a16:creationId xmlns:a16="http://schemas.microsoft.com/office/drawing/2014/main" id="{54EDC2A3-96CE-4EA7-B7AF-F0194033821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0" name="Text Box 6932">
          <a:extLst>
            <a:ext uri="{FF2B5EF4-FFF2-40B4-BE49-F238E27FC236}">
              <a16:creationId xmlns:a16="http://schemas.microsoft.com/office/drawing/2014/main" id="{3A8CB17B-D761-47E1-8990-7093EBF50FF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1" name="Text Box 6932">
          <a:extLst>
            <a:ext uri="{FF2B5EF4-FFF2-40B4-BE49-F238E27FC236}">
              <a16:creationId xmlns:a16="http://schemas.microsoft.com/office/drawing/2014/main" id="{A35344B2-9882-4FA2-9099-026CC6DBE5B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2" name="Text Box 6932">
          <a:extLst>
            <a:ext uri="{FF2B5EF4-FFF2-40B4-BE49-F238E27FC236}">
              <a16:creationId xmlns:a16="http://schemas.microsoft.com/office/drawing/2014/main" id="{78188A0C-5AAA-41B8-BE8C-007DB939EA7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3" name="Text Box 6932">
          <a:extLst>
            <a:ext uri="{FF2B5EF4-FFF2-40B4-BE49-F238E27FC236}">
              <a16:creationId xmlns:a16="http://schemas.microsoft.com/office/drawing/2014/main" id="{0690DDA9-E8BE-449E-9575-3736E209A68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4" name="Text Box 6932">
          <a:extLst>
            <a:ext uri="{FF2B5EF4-FFF2-40B4-BE49-F238E27FC236}">
              <a16:creationId xmlns:a16="http://schemas.microsoft.com/office/drawing/2014/main" id="{B0ACEC62-AF22-4EEA-9A1D-5E06265253F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5" name="Text Box 6932">
          <a:extLst>
            <a:ext uri="{FF2B5EF4-FFF2-40B4-BE49-F238E27FC236}">
              <a16:creationId xmlns:a16="http://schemas.microsoft.com/office/drawing/2014/main" id="{6DC26F55-370F-4FCB-8264-E9E8E14B108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6" name="Text Box 6932">
          <a:extLst>
            <a:ext uri="{FF2B5EF4-FFF2-40B4-BE49-F238E27FC236}">
              <a16:creationId xmlns:a16="http://schemas.microsoft.com/office/drawing/2014/main" id="{CA58597A-B6AB-41CA-B770-55004A7BAC7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7" name="Text Box 6932">
          <a:extLst>
            <a:ext uri="{FF2B5EF4-FFF2-40B4-BE49-F238E27FC236}">
              <a16:creationId xmlns:a16="http://schemas.microsoft.com/office/drawing/2014/main" id="{344C84EF-CA8E-40D1-B31D-71E759032C1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8" name="Text Box 6932">
          <a:extLst>
            <a:ext uri="{FF2B5EF4-FFF2-40B4-BE49-F238E27FC236}">
              <a16:creationId xmlns:a16="http://schemas.microsoft.com/office/drawing/2014/main" id="{DB3A4B5D-62F8-499F-A256-08F3B6B1960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69" name="Text Box 6932">
          <a:extLst>
            <a:ext uri="{FF2B5EF4-FFF2-40B4-BE49-F238E27FC236}">
              <a16:creationId xmlns:a16="http://schemas.microsoft.com/office/drawing/2014/main" id="{26B96242-4D5D-4C27-8522-D9C1909A260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0" name="Text Box 6932">
          <a:extLst>
            <a:ext uri="{FF2B5EF4-FFF2-40B4-BE49-F238E27FC236}">
              <a16:creationId xmlns:a16="http://schemas.microsoft.com/office/drawing/2014/main" id="{58EFCBF4-A561-4976-8AD8-0B8DE060EF3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1" name="Text Box 6932">
          <a:extLst>
            <a:ext uri="{FF2B5EF4-FFF2-40B4-BE49-F238E27FC236}">
              <a16:creationId xmlns:a16="http://schemas.microsoft.com/office/drawing/2014/main" id="{8BDCD3B5-9F4C-4E03-91ED-20CCC3DC312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2" name="Text Box 6932">
          <a:extLst>
            <a:ext uri="{FF2B5EF4-FFF2-40B4-BE49-F238E27FC236}">
              <a16:creationId xmlns:a16="http://schemas.microsoft.com/office/drawing/2014/main" id="{5986DE7D-A011-4EAA-8C18-75231558E86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3" name="Text Box 6932">
          <a:extLst>
            <a:ext uri="{FF2B5EF4-FFF2-40B4-BE49-F238E27FC236}">
              <a16:creationId xmlns:a16="http://schemas.microsoft.com/office/drawing/2014/main" id="{467FD29D-0BDD-4E03-8EA6-E3B28419308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4" name="Text Box 6932">
          <a:extLst>
            <a:ext uri="{FF2B5EF4-FFF2-40B4-BE49-F238E27FC236}">
              <a16:creationId xmlns:a16="http://schemas.microsoft.com/office/drawing/2014/main" id="{3E97510E-3170-495D-888E-23B52D97613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5" name="Text Box 6932">
          <a:extLst>
            <a:ext uri="{FF2B5EF4-FFF2-40B4-BE49-F238E27FC236}">
              <a16:creationId xmlns:a16="http://schemas.microsoft.com/office/drawing/2014/main" id="{113B404F-4865-41FA-9CF1-1A3C72F8964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6" name="Text Box 6932">
          <a:extLst>
            <a:ext uri="{FF2B5EF4-FFF2-40B4-BE49-F238E27FC236}">
              <a16:creationId xmlns:a16="http://schemas.microsoft.com/office/drawing/2014/main" id="{F5146BDD-3429-47F4-BAE0-40F5A0EBB84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7" name="Text Box 6932">
          <a:extLst>
            <a:ext uri="{FF2B5EF4-FFF2-40B4-BE49-F238E27FC236}">
              <a16:creationId xmlns:a16="http://schemas.microsoft.com/office/drawing/2014/main" id="{85FD1ABD-53FE-485F-98E2-C9B21767634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8" name="Text Box 6932">
          <a:extLst>
            <a:ext uri="{FF2B5EF4-FFF2-40B4-BE49-F238E27FC236}">
              <a16:creationId xmlns:a16="http://schemas.microsoft.com/office/drawing/2014/main" id="{87DBCCF4-F0CC-4765-8C57-2073D00BE3B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79" name="Text Box 6932">
          <a:extLst>
            <a:ext uri="{FF2B5EF4-FFF2-40B4-BE49-F238E27FC236}">
              <a16:creationId xmlns:a16="http://schemas.microsoft.com/office/drawing/2014/main" id="{707151AE-5843-4E63-BEF0-1FA4EED279E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0" name="Text Box 6932">
          <a:extLst>
            <a:ext uri="{FF2B5EF4-FFF2-40B4-BE49-F238E27FC236}">
              <a16:creationId xmlns:a16="http://schemas.microsoft.com/office/drawing/2014/main" id="{523E1F68-6C07-4225-8E52-DF99DC245A0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1" name="Text Box 6932">
          <a:extLst>
            <a:ext uri="{FF2B5EF4-FFF2-40B4-BE49-F238E27FC236}">
              <a16:creationId xmlns:a16="http://schemas.microsoft.com/office/drawing/2014/main" id="{CF1ED9EF-6C96-4ECD-A313-12142903A78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2" name="Text Box 6932">
          <a:extLst>
            <a:ext uri="{FF2B5EF4-FFF2-40B4-BE49-F238E27FC236}">
              <a16:creationId xmlns:a16="http://schemas.microsoft.com/office/drawing/2014/main" id="{9F357A52-2193-44E6-A32B-CD5E9EE0390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3" name="Text Box 6932">
          <a:extLst>
            <a:ext uri="{FF2B5EF4-FFF2-40B4-BE49-F238E27FC236}">
              <a16:creationId xmlns:a16="http://schemas.microsoft.com/office/drawing/2014/main" id="{99B75E19-8605-47DC-B544-CE489E136B8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4" name="Text Box 6932">
          <a:extLst>
            <a:ext uri="{FF2B5EF4-FFF2-40B4-BE49-F238E27FC236}">
              <a16:creationId xmlns:a16="http://schemas.microsoft.com/office/drawing/2014/main" id="{8760D4EE-65AD-44E0-A75A-D5E4357D11A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5" name="Text Box 6932">
          <a:extLst>
            <a:ext uri="{FF2B5EF4-FFF2-40B4-BE49-F238E27FC236}">
              <a16:creationId xmlns:a16="http://schemas.microsoft.com/office/drawing/2014/main" id="{87CFFDF5-63C1-4441-B1C0-7BA01E2DC76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6" name="Text Box 6932">
          <a:extLst>
            <a:ext uri="{FF2B5EF4-FFF2-40B4-BE49-F238E27FC236}">
              <a16:creationId xmlns:a16="http://schemas.microsoft.com/office/drawing/2014/main" id="{E1818A79-F98A-4E0A-9CEA-FBCD613E2ED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7" name="Text Box 6932">
          <a:extLst>
            <a:ext uri="{FF2B5EF4-FFF2-40B4-BE49-F238E27FC236}">
              <a16:creationId xmlns:a16="http://schemas.microsoft.com/office/drawing/2014/main" id="{6230844C-9176-4823-98C5-D1B42BB0AAF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8" name="Text Box 6932">
          <a:extLst>
            <a:ext uri="{FF2B5EF4-FFF2-40B4-BE49-F238E27FC236}">
              <a16:creationId xmlns:a16="http://schemas.microsoft.com/office/drawing/2014/main" id="{64B66205-370C-4A83-93AE-35F192208D0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89" name="Text Box 6932">
          <a:extLst>
            <a:ext uri="{FF2B5EF4-FFF2-40B4-BE49-F238E27FC236}">
              <a16:creationId xmlns:a16="http://schemas.microsoft.com/office/drawing/2014/main" id="{F1CCF577-0028-4886-BC9A-3C3278FF18A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0" name="Text Box 6932">
          <a:extLst>
            <a:ext uri="{FF2B5EF4-FFF2-40B4-BE49-F238E27FC236}">
              <a16:creationId xmlns:a16="http://schemas.microsoft.com/office/drawing/2014/main" id="{AA39B2CC-4C17-4C87-AF05-D1FC3CF731E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1" name="Text Box 6932">
          <a:extLst>
            <a:ext uri="{FF2B5EF4-FFF2-40B4-BE49-F238E27FC236}">
              <a16:creationId xmlns:a16="http://schemas.microsoft.com/office/drawing/2014/main" id="{FE4D9B3F-4B5E-44E0-B88E-441E36F622D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2" name="Text Box 6932">
          <a:extLst>
            <a:ext uri="{FF2B5EF4-FFF2-40B4-BE49-F238E27FC236}">
              <a16:creationId xmlns:a16="http://schemas.microsoft.com/office/drawing/2014/main" id="{0140B5DC-C408-4240-BDE3-1464CA43653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3" name="Text Box 6932">
          <a:extLst>
            <a:ext uri="{FF2B5EF4-FFF2-40B4-BE49-F238E27FC236}">
              <a16:creationId xmlns:a16="http://schemas.microsoft.com/office/drawing/2014/main" id="{67F58412-5D17-450E-91D5-365CD05432A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4" name="Text Box 6932">
          <a:extLst>
            <a:ext uri="{FF2B5EF4-FFF2-40B4-BE49-F238E27FC236}">
              <a16:creationId xmlns:a16="http://schemas.microsoft.com/office/drawing/2014/main" id="{8655A565-606F-4C0A-A0C5-CACE912A4A8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5" name="Text Box 6932">
          <a:extLst>
            <a:ext uri="{FF2B5EF4-FFF2-40B4-BE49-F238E27FC236}">
              <a16:creationId xmlns:a16="http://schemas.microsoft.com/office/drawing/2014/main" id="{A3DA557E-7844-474A-B536-9F694BAFAB7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6" name="Text Box 6932">
          <a:extLst>
            <a:ext uri="{FF2B5EF4-FFF2-40B4-BE49-F238E27FC236}">
              <a16:creationId xmlns:a16="http://schemas.microsoft.com/office/drawing/2014/main" id="{1E401F82-4090-422E-88D4-C99DE985048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7" name="Text Box 6932">
          <a:extLst>
            <a:ext uri="{FF2B5EF4-FFF2-40B4-BE49-F238E27FC236}">
              <a16:creationId xmlns:a16="http://schemas.microsoft.com/office/drawing/2014/main" id="{BC073D16-7DC0-41E1-B56D-6BF47B3C6B6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8" name="Text Box 6932">
          <a:extLst>
            <a:ext uri="{FF2B5EF4-FFF2-40B4-BE49-F238E27FC236}">
              <a16:creationId xmlns:a16="http://schemas.microsoft.com/office/drawing/2014/main" id="{13D1BD2E-C83E-4F7D-97BD-F562C4D882A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699" name="Text Box 6932">
          <a:extLst>
            <a:ext uri="{FF2B5EF4-FFF2-40B4-BE49-F238E27FC236}">
              <a16:creationId xmlns:a16="http://schemas.microsoft.com/office/drawing/2014/main" id="{5B6570A3-1842-4975-B62C-EA53BA9161C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0" name="Text Box 6932">
          <a:extLst>
            <a:ext uri="{FF2B5EF4-FFF2-40B4-BE49-F238E27FC236}">
              <a16:creationId xmlns:a16="http://schemas.microsoft.com/office/drawing/2014/main" id="{4B748233-D08D-4485-A5D6-16954D0FF62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1" name="Text Box 6932">
          <a:extLst>
            <a:ext uri="{FF2B5EF4-FFF2-40B4-BE49-F238E27FC236}">
              <a16:creationId xmlns:a16="http://schemas.microsoft.com/office/drawing/2014/main" id="{53061233-D83B-47C4-B371-01387FE2C7C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2" name="Text Box 6932">
          <a:extLst>
            <a:ext uri="{FF2B5EF4-FFF2-40B4-BE49-F238E27FC236}">
              <a16:creationId xmlns:a16="http://schemas.microsoft.com/office/drawing/2014/main" id="{8F756A00-F042-480C-80CD-6362451180F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3" name="Text Box 6932">
          <a:extLst>
            <a:ext uri="{FF2B5EF4-FFF2-40B4-BE49-F238E27FC236}">
              <a16:creationId xmlns:a16="http://schemas.microsoft.com/office/drawing/2014/main" id="{A12CAEAA-1602-4BAB-9B72-55740BEE54F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4" name="Text Box 6932">
          <a:extLst>
            <a:ext uri="{FF2B5EF4-FFF2-40B4-BE49-F238E27FC236}">
              <a16:creationId xmlns:a16="http://schemas.microsoft.com/office/drawing/2014/main" id="{65F27597-94A3-4EDB-A773-1657EFD9D0D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5" name="Text Box 6932">
          <a:extLst>
            <a:ext uri="{FF2B5EF4-FFF2-40B4-BE49-F238E27FC236}">
              <a16:creationId xmlns:a16="http://schemas.microsoft.com/office/drawing/2014/main" id="{85538ED2-000D-4673-854F-69EAFCE8594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6" name="Text Box 6932">
          <a:extLst>
            <a:ext uri="{FF2B5EF4-FFF2-40B4-BE49-F238E27FC236}">
              <a16:creationId xmlns:a16="http://schemas.microsoft.com/office/drawing/2014/main" id="{835DD012-B28D-4935-9648-B2B7F896ED4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7" name="Text Box 6932">
          <a:extLst>
            <a:ext uri="{FF2B5EF4-FFF2-40B4-BE49-F238E27FC236}">
              <a16:creationId xmlns:a16="http://schemas.microsoft.com/office/drawing/2014/main" id="{19CD994A-BC5A-4635-937A-C6CD552B46C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8" name="Text Box 6932">
          <a:extLst>
            <a:ext uri="{FF2B5EF4-FFF2-40B4-BE49-F238E27FC236}">
              <a16:creationId xmlns:a16="http://schemas.microsoft.com/office/drawing/2014/main" id="{55D839C9-4BD7-4A14-97CA-DC2E674AE25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09" name="Text Box 6932">
          <a:extLst>
            <a:ext uri="{FF2B5EF4-FFF2-40B4-BE49-F238E27FC236}">
              <a16:creationId xmlns:a16="http://schemas.microsoft.com/office/drawing/2014/main" id="{03DDF70F-0288-4673-9552-D7E5A4A43AD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0" name="Text Box 6932">
          <a:extLst>
            <a:ext uri="{FF2B5EF4-FFF2-40B4-BE49-F238E27FC236}">
              <a16:creationId xmlns:a16="http://schemas.microsoft.com/office/drawing/2014/main" id="{62A12502-67BA-42C8-A7FD-7B7C0377A56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1" name="Text Box 6932">
          <a:extLst>
            <a:ext uri="{FF2B5EF4-FFF2-40B4-BE49-F238E27FC236}">
              <a16:creationId xmlns:a16="http://schemas.microsoft.com/office/drawing/2014/main" id="{E91D2BFC-9776-462B-B424-A1594A2AF88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2" name="Text Box 6932">
          <a:extLst>
            <a:ext uri="{FF2B5EF4-FFF2-40B4-BE49-F238E27FC236}">
              <a16:creationId xmlns:a16="http://schemas.microsoft.com/office/drawing/2014/main" id="{DEC19393-7E99-491F-A61B-A479316FC90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3" name="Text Box 6932">
          <a:extLst>
            <a:ext uri="{FF2B5EF4-FFF2-40B4-BE49-F238E27FC236}">
              <a16:creationId xmlns:a16="http://schemas.microsoft.com/office/drawing/2014/main" id="{442E8E18-789C-4578-9034-776A8A9F798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4" name="Text Box 6932">
          <a:extLst>
            <a:ext uri="{FF2B5EF4-FFF2-40B4-BE49-F238E27FC236}">
              <a16:creationId xmlns:a16="http://schemas.microsoft.com/office/drawing/2014/main" id="{B01C0885-C23B-425A-8AB1-1DDE8E874F7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5" name="Text Box 6932">
          <a:extLst>
            <a:ext uri="{FF2B5EF4-FFF2-40B4-BE49-F238E27FC236}">
              <a16:creationId xmlns:a16="http://schemas.microsoft.com/office/drawing/2014/main" id="{317A2021-1B4E-4897-9E0D-C2BA6B09A40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6" name="Text Box 6932">
          <a:extLst>
            <a:ext uri="{FF2B5EF4-FFF2-40B4-BE49-F238E27FC236}">
              <a16:creationId xmlns:a16="http://schemas.microsoft.com/office/drawing/2014/main" id="{BB26EB29-7DF6-4407-A2C3-B37A88FBCCB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7" name="Text Box 6932">
          <a:extLst>
            <a:ext uri="{FF2B5EF4-FFF2-40B4-BE49-F238E27FC236}">
              <a16:creationId xmlns:a16="http://schemas.microsoft.com/office/drawing/2014/main" id="{81B87F76-5100-45A4-AA0C-B26AD1302E8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8" name="Text Box 6932">
          <a:extLst>
            <a:ext uri="{FF2B5EF4-FFF2-40B4-BE49-F238E27FC236}">
              <a16:creationId xmlns:a16="http://schemas.microsoft.com/office/drawing/2014/main" id="{9799A0A6-283B-4897-AF4E-FFA857A9BF5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19" name="Text Box 6932">
          <a:extLst>
            <a:ext uri="{FF2B5EF4-FFF2-40B4-BE49-F238E27FC236}">
              <a16:creationId xmlns:a16="http://schemas.microsoft.com/office/drawing/2014/main" id="{B3514264-21F0-4A25-AF81-194227ACD15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0" name="Text Box 6932">
          <a:extLst>
            <a:ext uri="{FF2B5EF4-FFF2-40B4-BE49-F238E27FC236}">
              <a16:creationId xmlns:a16="http://schemas.microsoft.com/office/drawing/2014/main" id="{D97E7FE6-B144-4DCB-8B09-B9B30E72F93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1" name="Text Box 6932">
          <a:extLst>
            <a:ext uri="{FF2B5EF4-FFF2-40B4-BE49-F238E27FC236}">
              <a16:creationId xmlns:a16="http://schemas.microsoft.com/office/drawing/2014/main" id="{32A55A9B-F465-4DB6-A1E4-27392CA4BFD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2" name="Text Box 6932">
          <a:extLst>
            <a:ext uri="{FF2B5EF4-FFF2-40B4-BE49-F238E27FC236}">
              <a16:creationId xmlns:a16="http://schemas.microsoft.com/office/drawing/2014/main" id="{242474C4-85CA-411A-875F-0734A5CB934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3" name="Text Box 6932">
          <a:extLst>
            <a:ext uri="{FF2B5EF4-FFF2-40B4-BE49-F238E27FC236}">
              <a16:creationId xmlns:a16="http://schemas.microsoft.com/office/drawing/2014/main" id="{B0B76A1E-12B8-4A72-AA6E-3F2D395147C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4" name="Text Box 6932">
          <a:extLst>
            <a:ext uri="{FF2B5EF4-FFF2-40B4-BE49-F238E27FC236}">
              <a16:creationId xmlns:a16="http://schemas.microsoft.com/office/drawing/2014/main" id="{7807DDDE-EA03-456C-A581-6E26BC171AD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5" name="Text Box 6932">
          <a:extLst>
            <a:ext uri="{FF2B5EF4-FFF2-40B4-BE49-F238E27FC236}">
              <a16:creationId xmlns:a16="http://schemas.microsoft.com/office/drawing/2014/main" id="{1F341E34-A2FB-4CF0-995D-2660144E85A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6" name="Text Box 6932">
          <a:extLst>
            <a:ext uri="{FF2B5EF4-FFF2-40B4-BE49-F238E27FC236}">
              <a16:creationId xmlns:a16="http://schemas.microsoft.com/office/drawing/2014/main" id="{DC12AE35-8851-44F7-91F1-F95AA334F92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7" name="Text Box 6932">
          <a:extLst>
            <a:ext uri="{FF2B5EF4-FFF2-40B4-BE49-F238E27FC236}">
              <a16:creationId xmlns:a16="http://schemas.microsoft.com/office/drawing/2014/main" id="{479F4F1F-0E45-42B5-BA22-03D0494DEC2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8" name="Text Box 6932">
          <a:extLst>
            <a:ext uri="{FF2B5EF4-FFF2-40B4-BE49-F238E27FC236}">
              <a16:creationId xmlns:a16="http://schemas.microsoft.com/office/drawing/2014/main" id="{8D4596C2-80E5-47EF-A70D-10FA358742A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29" name="Text Box 6932">
          <a:extLst>
            <a:ext uri="{FF2B5EF4-FFF2-40B4-BE49-F238E27FC236}">
              <a16:creationId xmlns:a16="http://schemas.microsoft.com/office/drawing/2014/main" id="{AE764943-9BA7-4756-A964-F4CBA182180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0" name="Text Box 6932">
          <a:extLst>
            <a:ext uri="{FF2B5EF4-FFF2-40B4-BE49-F238E27FC236}">
              <a16:creationId xmlns:a16="http://schemas.microsoft.com/office/drawing/2014/main" id="{3CC3B232-0E26-402C-AC42-601AF67817A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1" name="Text Box 6932">
          <a:extLst>
            <a:ext uri="{FF2B5EF4-FFF2-40B4-BE49-F238E27FC236}">
              <a16:creationId xmlns:a16="http://schemas.microsoft.com/office/drawing/2014/main" id="{549394D7-C8E6-4F26-A6FA-1A4624AA5E9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2" name="Text Box 6932">
          <a:extLst>
            <a:ext uri="{FF2B5EF4-FFF2-40B4-BE49-F238E27FC236}">
              <a16:creationId xmlns:a16="http://schemas.microsoft.com/office/drawing/2014/main" id="{DD6489E9-6BD8-40E4-B32F-F67B52BAA1E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3" name="Text Box 6932">
          <a:extLst>
            <a:ext uri="{FF2B5EF4-FFF2-40B4-BE49-F238E27FC236}">
              <a16:creationId xmlns:a16="http://schemas.microsoft.com/office/drawing/2014/main" id="{74156812-52ED-4618-ABEA-B213DAD4F4B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4" name="Text Box 6932">
          <a:extLst>
            <a:ext uri="{FF2B5EF4-FFF2-40B4-BE49-F238E27FC236}">
              <a16:creationId xmlns:a16="http://schemas.microsoft.com/office/drawing/2014/main" id="{8257DDF9-50F0-4628-887E-CC7281862DF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5" name="Text Box 6932">
          <a:extLst>
            <a:ext uri="{FF2B5EF4-FFF2-40B4-BE49-F238E27FC236}">
              <a16:creationId xmlns:a16="http://schemas.microsoft.com/office/drawing/2014/main" id="{8B4DBA34-944B-4ED9-A172-A11D63D16BC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6" name="Text Box 6932">
          <a:extLst>
            <a:ext uri="{FF2B5EF4-FFF2-40B4-BE49-F238E27FC236}">
              <a16:creationId xmlns:a16="http://schemas.microsoft.com/office/drawing/2014/main" id="{FDD9EFAD-5D8D-4AA9-84DE-5759CC982BF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7" name="Text Box 6932">
          <a:extLst>
            <a:ext uri="{FF2B5EF4-FFF2-40B4-BE49-F238E27FC236}">
              <a16:creationId xmlns:a16="http://schemas.microsoft.com/office/drawing/2014/main" id="{6AEE16D1-5061-4B03-8D49-E6921165919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8" name="Text Box 6932">
          <a:extLst>
            <a:ext uri="{FF2B5EF4-FFF2-40B4-BE49-F238E27FC236}">
              <a16:creationId xmlns:a16="http://schemas.microsoft.com/office/drawing/2014/main" id="{D015FA98-4C55-4096-AD82-FB80D46DD3A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39" name="Text Box 6932">
          <a:extLst>
            <a:ext uri="{FF2B5EF4-FFF2-40B4-BE49-F238E27FC236}">
              <a16:creationId xmlns:a16="http://schemas.microsoft.com/office/drawing/2014/main" id="{56221963-3D5E-4D8B-AB20-EA92E4F047A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0" name="Text Box 6932">
          <a:extLst>
            <a:ext uri="{FF2B5EF4-FFF2-40B4-BE49-F238E27FC236}">
              <a16:creationId xmlns:a16="http://schemas.microsoft.com/office/drawing/2014/main" id="{652ABD34-E618-47E5-BA79-D51AD379580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1" name="Text Box 6932">
          <a:extLst>
            <a:ext uri="{FF2B5EF4-FFF2-40B4-BE49-F238E27FC236}">
              <a16:creationId xmlns:a16="http://schemas.microsoft.com/office/drawing/2014/main" id="{05910F8D-08A3-40FB-87F8-666DB0C7EA9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2" name="Text Box 6932">
          <a:extLst>
            <a:ext uri="{FF2B5EF4-FFF2-40B4-BE49-F238E27FC236}">
              <a16:creationId xmlns:a16="http://schemas.microsoft.com/office/drawing/2014/main" id="{8BE17634-7D47-4507-ABAC-EEBD55902FD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3" name="Text Box 6932">
          <a:extLst>
            <a:ext uri="{FF2B5EF4-FFF2-40B4-BE49-F238E27FC236}">
              <a16:creationId xmlns:a16="http://schemas.microsoft.com/office/drawing/2014/main" id="{4A772789-5F9B-4739-9E3B-3861CE81ADD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4" name="Text Box 6932">
          <a:extLst>
            <a:ext uri="{FF2B5EF4-FFF2-40B4-BE49-F238E27FC236}">
              <a16:creationId xmlns:a16="http://schemas.microsoft.com/office/drawing/2014/main" id="{64E6B2D0-6824-42C1-9437-5B47C21FE7D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5" name="Text Box 6932">
          <a:extLst>
            <a:ext uri="{FF2B5EF4-FFF2-40B4-BE49-F238E27FC236}">
              <a16:creationId xmlns:a16="http://schemas.microsoft.com/office/drawing/2014/main" id="{2BA45042-97C8-48DA-A292-D3DF2BC5244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6" name="Text Box 6932">
          <a:extLst>
            <a:ext uri="{FF2B5EF4-FFF2-40B4-BE49-F238E27FC236}">
              <a16:creationId xmlns:a16="http://schemas.microsoft.com/office/drawing/2014/main" id="{AD3372CA-755B-48A5-848B-341234D85D9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7" name="Text Box 6932">
          <a:extLst>
            <a:ext uri="{FF2B5EF4-FFF2-40B4-BE49-F238E27FC236}">
              <a16:creationId xmlns:a16="http://schemas.microsoft.com/office/drawing/2014/main" id="{204EDDD5-09F3-4DC3-8099-2EF1A05285E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8" name="Text Box 6932">
          <a:extLst>
            <a:ext uri="{FF2B5EF4-FFF2-40B4-BE49-F238E27FC236}">
              <a16:creationId xmlns:a16="http://schemas.microsoft.com/office/drawing/2014/main" id="{9F0DB081-CB2E-4203-9679-5F0214B3B8F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49" name="Text Box 6932">
          <a:extLst>
            <a:ext uri="{FF2B5EF4-FFF2-40B4-BE49-F238E27FC236}">
              <a16:creationId xmlns:a16="http://schemas.microsoft.com/office/drawing/2014/main" id="{9ECB1D04-3BA0-453A-9CB7-44FC0F35A31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0" name="Text Box 6932">
          <a:extLst>
            <a:ext uri="{FF2B5EF4-FFF2-40B4-BE49-F238E27FC236}">
              <a16:creationId xmlns:a16="http://schemas.microsoft.com/office/drawing/2014/main" id="{9FF0BA51-B973-4B6A-9D11-3C4D4B03B2C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1" name="Text Box 6932">
          <a:extLst>
            <a:ext uri="{FF2B5EF4-FFF2-40B4-BE49-F238E27FC236}">
              <a16:creationId xmlns:a16="http://schemas.microsoft.com/office/drawing/2014/main" id="{B306B6B7-AFE8-4F67-B553-C548BBA0D47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2" name="Text Box 6932">
          <a:extLst>
            <a:ext uri="{FF2B5EF4-FFF2-40B4-BE49-F238E27FC236}">
              <a16:creationId xmlns:a16="http://schemas.microsoft.com/office/drawing/2014/main" id="{281DDEE0-4F61-4F65-B972-04AB464D980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3" name="Text Box 6932">
          <a:extLst>
            <a:ext uri="{FF2B5EF4-FFF2-40B4-BE49-F238E27FC236}">
              <a16:creationId xmlns:a16="http://schemas.microsoft.com/office/drawing/2014/main" id="{738CF364-1F0D-49DA-917D-7E59884BD36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4" name="Text Box 6932">
          <a:extLst>
            <a:ext uri="{FF2B5EF4-FFF2-40B4-BE49-F238E27FC236}">
              <a16:creationId xmlns:a16="http://schemas.microsoft.com/office/drawing/2014/main" id="{FCD58D7E-E3E3-4D54-84EE-6B3DB867067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5" name="Text Box 6932">
          <a:extLst>
            <a:ext uri="{FF2B5EF4-FFF2-40B4-BE49-F238E27FC236}">
              <a16:creationId xmlns:a16="http://schemas.microsoft.com/office/drawing/2014/main" id="{E54CA124-4AE4-4D17-AE97-B52182AC6C1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6" name="Text Box 6932">
          <a:extLst>
            <a:ext uri="{FF2B5EF4-FFF2-40B4-BE49-F238E27FC236}">
              <a16:creationId xmlns:a16="http://schemas.microsoft.com/office/drawing/2014/main" id="{92435491-F1BE-4EE8-89AE-70808F49A11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7" name="Text Box 6932">
          <a:extLst>
            <a:ext uri="{FF2B5EF4-FFF2-40B4-BE49-F238E27FC236}">
              <a16:creationId xmlns:a16="http://schemas.microsoft.com/office/drawing/2014/main" id="{3A5A864D-6B9C-4ED9-A214-4A4E063E0D2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8" name="Text Box 6932">
          <a:extLst>
            <a:ext uri="{FF2B5EF4-FFF2-40B4-BE49-F238E27FC236}">
              <a16:creationId xmlns:a16="http://schemas.microsoft.com/office/drawing/2014/main" id="{E3127DE3-30E6-4C3D-8D06-7C85A99D179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59" name="Text Box 6932">
          <a:extLst>
            <a:ext uri="{FF2B5EF4-FFF2-40B4-BE49-F238E27FC236}">
              <a16:creationId xmlns:a16="http://schemas.microsoft.com/office/drawing/2014/main" id="{C50DC424-6BEF-4A87-AD34-A117BC27236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0" name="Text Box 6932">
          <a:extLst>
            <a:ext uri="{FF2B5EF4-FFF2-40B4-BE49-F238E27FC236}">
              <a16:creationId xmlns:a16="http://schemas.microsoft.com/office/drawing/2014/main" id="{0EEA53E7-6900-4B99-8870-DB4558FF9D7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1" name="Text Box 6932">
          <a:extLst>
            <a:ext uri="{FF2B5EF4-FFF2-40B4-BE49-F238E27FC236}">
              <a16:creationId xmlns:a16="http://schemas.microsoft.com/office/drawing/2014/main" id="{6AF3362A-75A3-4193-86FD-C23C14B303E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2" name="Text Box 6932">
          <a:extLst>
            <a:ext uri="{FF2B5EF4-FFF2-40B4-BE49-F238E27FC236}">
              <a16:creationId xmlns:a16="http://schemas.microsoft.com/office/drawing/2014/main" id="{D45C1A6E-9626-4AE4-AFAB-28FFD36861F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3" name="Text Box 6932">
          <a:extLst>
            <a:ext uri="{FF2B5EF4-FFF2-40B4-BE49-F238E27FC236}">
              <a16:creationId xmlns:a16="http://schemas.microsoft.com/office/drawing/2014/main" id="{6EFB8295-D4B2-4C94-85E6-58B43F1E7AD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4" name="Text Box 6932">
          <a:extLst>
            <a:ext uri="{FF2B5EF4-FFF2-40B4-BE49-F238E27FC236}">
              <a16:creationId xmlns:a16="http://schemas.microsoft.com/office/drawing/2014/main" id="{D66D0702-E78C-4F1D-BFB9-160A4B6377B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5" name="Text Box 6932">
          <a:extLst>
            <a:ext uri="{FF2B5EF4-FFF2-40B4-BE49-F238E27FC236}">
              <a16:creationId xmlns:a16="http://schemas.microsoft.com/office/drawing/2014/main" id="{918674E0-9A7A-4800-ADC3-6EB4BC19165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6" name="Text Box 6932">
          <a:extLst>
            <a:ext uri="{FF2B5EF4-FFF2-40B4-BE49-F238E27FC236}">
              <a16:creationId xmlns:a16="http://schemas.microsoft.com/office/drawing/2014/main" id="{B2C96A02-0567-4C64-9599-E0177471F40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7" name="Text Box 6932">
          <a:extLst>
            <a:ext uri="{FF2B5EF4-FFF2-40B4-BE49-F238E27FC236}">
              <a16:creationId xmlns:a16="http://schemas.microsoft.com/office/drawing/2014/main" id="{9C6A0EF0-F192-46CD-BC63-B1CF905FFEF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8" name="Text Box 6932">
          <a:extLst>
            <a:ext uri="{FF2B5EF4-FFF2-40B4-BE49-F238E27FC236}">
              <a16:creationId xmlns:a16="http://schemas.microsoft.com/office/drawing/2014/main" id="{6D9E4755-3C4E-4386-9D68-375DBDAAC2E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69" name="Text Box 6932">
          <a:extLst>
            <a:ext uri="{FF2B5EF4-FFF2-40B4-BE49-F238E27FC236}">
              <a16:creationId xmlns:a16="http://schemas.microsoft.com/office/drawing/2014/main" id="{72EEF109-3956-4452-A1E4-123FAA8C1AC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0" name="Text Box 6932">
          <a:extLst>
            <a:ext uri="{FF2B5EF4-FFF2-40B4-BE49-F238E27FC236}">
              <a16:creationId xmlns:a16="http://schemas.microsoft.com/office/drawing/2014/main" id="{F48F0FDB-415C-4F9D-A7DD-6FDFD28E031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1" name="Text Box 6932">
          <a:extLst>
            <a:ext uri="{FF2B5EF4-FFF2-40B4-BE49-F238E27FC236}">
              <a16:creationId xmlns:a16="http://schemas.microsoft.com/office/drawing/2014/main" id="{58C7685C-05C9-4ED1-9C66-DDB4F38E3EC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2" name="Text Box 6932">
          <a:extLst>
            <a:ext uri="{FF2B5EF4-FFF2-40B4-BE49-F238E27FC236}">
              <a16:creationId xmlns:a16="http://schemas.microsoft.com/office/drawing/2014/main" id="{5A1B1371-2561-4984-9E72-04880D174B2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3" name="Text Box 6932">
          <a:extLst>
            <a:ext uri="{FF2B5EF4-FFF2-40B4-BE49-F238E27FC236}">
              <a16:creationId xmlns:a16="http://schemas.microsoft.com/office/drawing/2014/main" id="{FCCDA2E1-0B19-4D5C-9CCE-965EBE9D688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4" name="Text Box 6932">
          <a:extLst>
            <a:ext uri="{FF2B5EF4-FFF2-40B4-BE49-F238E27FC236}">
              <a16:creationId xmlns:a16="http://schemas.microsoft.com/office/drawing/2014/main" id="{A4FDC528-E047-479B-84BA-159304DC584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5" name="Text Box 6932">
          <a:extLst>
            <a:ext uri="{FF2B5EF4-FFF2-40B4-BE49-F238E27FC236}">
              <a16:creationId xmlns:a16="http://schemas.microsoft.com/office/drawing/2014/main" id="{EA1BE59B-5185-4504-82DD-C764D1D34E9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6" name="Text Box 6932">
          <a:extLst>
            <a:ext uri="{FF2B5EF4-FFF2-40B4-BE49-F238E27FC236}">
              <a16:creationId xmlns:a16="http://schemas.microsoft.com/office/drawing/2014/main" id="{53C2ABE6-B67F-4BDE-9758-75ED0842DD9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7" name="Text Box 6932">
          <a:extLst>
            <a:ext uri="{FF2B5EF4-FFF2-40B4-BE49-F238E27FC236}">
              <a16:creationId xmlns:a16="http://schemas.microsoft.com/office/drawing/2014/main" id="{63A5CCC8-91E9-4CD2-A28B-51B20013017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8" name="Text Box 6932">
          <a:extLst>
            <a:ext uri="{FF2B5EF4-FFF2-40B4-BE49-F238E27FC236}">
              <a16:creationId xmlns:a16="http://schemas.microsoft.com/office/drawing/2014/main" id="{6BA124CB-1E34-430B-9DD4-C75B9512274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79" name="Text Box 6932">
          <a:extLst>
            <a:ext uri="{FF2B5EF4-FFF2-40B4-BE49-F238E27FC236}">
              <a16:creationId xmlns:a16="http://schemas.microsoft.com/office/drawing/2014/main" id="{11431780-48EF-497D-96CC-B223A2DB87C4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0" name="Text Box 6932">
          <a:extLst>
            <a:ext uri="{FF2B5EF4-FFF2-40B4-BE49-F238E27FC236}">
              <a16:creationId xmlns:a16="http://schemas.microsoft.com/office/drawing/2014/main" id="{BFEB23D7-A3A3-47B9-979F-5ADF3A333F49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1" name="Text Box 6932">
          <a:extLst>
            <a:ext uri="{FF2B5EF4-FFF2-40B4-BE49-F238E27FC236}">
              <a16:creationId xmlns:a16="http://schemas.microsoft.com/office/drawing/2014/main" id="{86B2F0CF-DF67-4347-AEE9-D6B5BD4218C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2" name="Text Box 6932">
          <a:extLst>
            <a:ext uri="{FF2B5EF4-FFF2-40B4-BE49-F238E27FC236}">
              <a16:creationId xmlns:a16="http://schemas.microsoft.com/office/drawing/2014/main" id="{9A2D8BA0-A04E-4AA6-915A-2D5CF83CCE7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3" name="Text Box 6932">
          <a:extLst>
            <a:ext uri="{FF2B5EF4-FFF2-40B4-BE49-F238E27FC236}">
              <a16:creationId xmlns:a16="http://schemas.microsoft.com/office/drawing/2014/main" id="{9018D8D6-FFED-4ED4-B601-2714875DC22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4" name="Text Box 6932">
          <a:extLst>
            <a:ext uri="{FF2B5EF4-FFF2-40B4-BE49-F238E27FC236}">
              <a16:creationId xmlns:a16="http://schemas.microsoft.com/office/drawing/2014/main" id="{B3BA8FE0-58E4-4739-BA2B-17FE2C3EE8E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5" name="Text Box 6932">
          <a:extLst>
            <a:ext uri="{FF2B5EF4-FFF2-40B4-BE49-F238E27FC236}">
              <a16:creationId xmlns:a16="http://schemas.microsoft.com/office/drawing/2014/main" id="{7E596E98-5616-4DD6-9DD9-EB80ACF6CD1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6" name="Text Box 6932">
          <a:extLst>
            <a:ext uri="{FF2B5EF4-FFF2-40B4-BE49-F238E27FC236}">
              <a16:creationId xmlns:a16="http://schemas.microsoft.com/office/drawing/2014/main" id="{0C11B041-982C-4144-BC08-5B8D5529BC4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7" name="Text Box 6932">
          <a:extLst>
            <a:ext uri="{FF2B5EF4-FFF2-40B4-BE49-F238E27FC236}">
              <a16:creationId xmlns:a16="http://schemas.microsoft.com/office/drawing/2014/main" id="{8A408DC3-2C49-46DB-8E39-F4F34544476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8" name="Text Box 6932">
          <a:extLst>
            <a:ext uri="{FF2B5EF4-FFF2-40B4-BE49-F238E27FC236}">
              <a16:creationId xmlns:a16="http://schemas.microsoft.com/office/drawing/2014/main" id="{4223DC89-C73E-48EE-8D0F-A542F13735B6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89" name="Text Box 6932">
          <a:extLst>
            <a:ext uri="{FF2B5EF4-FFF2-40B4-BE49-F238E27FC236}">
              <a16:creationId xmlns:a16="http://schemas.microsoft.com/office/drawing/2014/main" id="{588717E6-F7D2-4A75-9575-6ED954998F0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0" name="Text Box 6932">
          <a:extLst>
            <a:ext uri="{FF2B5EF4-FFF2-40B4-BE49-F238E27FC236}">
              <a16:creationId xmlns:a16="http://schemas.microsoft.com/office/drawing/2014/main" id="{76693A0C-2DFF-4745-8274-17C394AFE572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1" name="Text Box 6932">
          <a:extLst>
            <a:ext uri="{FF2B5EF4-FFF2-40B4-BE49-F238E27FC236}">
              <a16:creationId xmlns:a16="http://schemas.microsoft.com/office/drawing/2014/main" id="{BBEB249F-3DBD-41B5-850F-58B569FA3C1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2" name="Text Box 6932">
          <a:extLst>
            <a:ext uri="{FF2B5EF4-FFF2-40B4-BE49-F238E27FC236}">
              <a16:creationId xmlns:a16="http://schemas.microsoft.com/office/drawing/2014/main" id="{3CA3097A-448C-456A-9B9F-63D51FD4F91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3" name="Text Box 6932">
          <a:extLst>
            <a:ext uri="{FF2B5EF4-FFF2-40B4-BE49-F238E27FC236}">
              <a16:creationId xmlns:a16="http://schemas.microsoft.com/office/drawing/2014/main" id="{C9E70641-7F1C-41EE-AC31-CA9A03BECA5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4" name="Text Box 6932">
          <a:extLst>
            <a:ext uri="{FF2B5EF4-FFF2-40B4-BE49-F238E27FC236}">
              <a16:creationId xmlns:a16="http://schemas.microsoft.com/office/drawing/2014/main" id="{706FF2E5-4F16-4EED-B848-ADD6264DD885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5" name="Text Box 6932">
          <a:extLst>
            <a:ext uri="{FF2B5EF4-FFF2-40B4-BE49-F238E27FC236}">
              <a16:creationId xmlns:a16="http://schemas.microsoft.com/office/drawing/2014/main" id="{67042133-AC8E-4B83-9C68-1F5DD0DAA91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6" name="Text Box 6932">
          <a:extLst>
            <a:ext uri="{FF2B5EF4-FFF2-40B4-BE49-F238E27FC236}">
              <a16:creationId xmlns:a16="http://schemas.microsoft.com/office/drawing/2014/main" id="{D95B8D1A-2C61-47CE-BB1A-0A23C53F84DE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7" name="Text Box 6932">
          <a:extLst>
            <a:ext uri="{FF2B5EF4-FFF2-40B4-BE49-F238E27FC236}">
              <a16:creationId xmlns:a16="http://schemas.microsoft.com/office/drawing/2014/main" id="{5C379A6D-FF65-45F3-B214-7444909F6C5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8" name="Text Box 6932">
          <a:extLst>
            <a:ext uri="{FF2B5EF4-FFF2-40B4-BE49-F238E27FC236}">
              <a16:creationId xmlns:a16="http://schemas.microsoft.com/office/drawing/2014/main" id="{97ADF87C-962B-411C-81B1-AF95C9AC9A0D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799" name="Text Box 6932">
          <a:extLst>
            <a:ext uri="{FF2B5EF4-FFF2-40B4-BE49-F238E27FC236}">
              <a16:creationId xmlns:a16="http://schemas.microsoft.com/office/drawing/2014/main" id="{536814D2-DB1C-4741-B8A6-FCE1DF3D36BB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0" name="Text Box 6932">
          <a:extLst>
            <a:ext uri="{FF2B5EF4-FFF2-40B4-BE49-F238E27FC236}">
              <a16:creationId xmlns:a16="http://schemas.microsoft.com/office/drawing/2014/main" id="{1041CE2C-1FF1-434F-9F52-2D4505FAB503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1" name="Text Box 6932">
          <a:extLst>
            <a:ext uri="{FF2B5EF4-FFF2-40B4-BE49-F238E27FC236}">
              <a16:creationId xmlns:a16="http://schemas.microsoft.com/office/drawing/2014/main" id="{A65CFA2C-812D-43C2-8FC2-5BB20EB17EA8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2" name="Text Box 6932">
          <a:extLst>
            <a:ext uri="{FF2B5EF4-FFF2-40B4-BE49-F238E27FC236}">
              <a16:creationId xmlns:a16="http://schemas.microsoft.com/office/drawing/2014/main" id="{F8D238C4-1C83-4301-9650-0C4C373E4E3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3" name="Text Box 6932">
          <a:extLst>
            <a:ext uri="{FF2B5EF4-FFF2-40B4-BE49-F238E27FC236}">
              <a16:creationId xmlns:a16="http://schemas.microsoft.com/office/drawing/2014/main" id="{A50C7C20-9131-4353-B96C-342D79674D11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4" name="Text Box 6932">
          <a:extLst>
            <a:ext uri="{FF2B5EF4-FFF2-40B4-BE49-F238E27FC236}">
              <a16:creationId xmlns:a16="http://schemas.microsoft.com/office/drawing/2014/main" id="{E3113988-A3C0-4FA7-B466-3B99811C499F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5" name="Text Box 6932">
          <a:extLst>
            <a:ext uri="{FF2B5EF4-FFF2-40B4-BE49-F238E27FC236}">
              <a16:creationId xmlns:a16="http://schemas.microsoft.com/office/drawing/2014/main" id="{2052B24B-95D9-4E21-BAB0-96666D7EA1AA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6" name="Text Box 6932">
          <a:extLst>
            <a:ext uri="{FF2B5EF4-FFF2-40B4-BE49-F238E27FC236}">
              <a16:creationId xmlns:a16="http://schemas.microsoft.com/office/drawing/2014/main" id="{49780810-B4A0-41CF-88EE-5A3F8D568327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7" name="Text Box 6932">
          <a:extLst>
            <a:ext uri="{FF2B5EF4-FFF2-40B4-BE49-F238E27FC236}">
              <a16:creationId xmlns:a16="http://schemas.microsoft.com/office/drawing/2014/main" id="{19868302-B35A-4B19-813D-2F8E7145D5EC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71</xdr:row>
      <xdr:rowOff>0</xdr:rowOff>
    </xdr:from>
    <xdr:ext cx="85725" cy="295275"/>
    <xdr:sp macro="" textlink="">
      <xdr:nvSpPr>
        <xdr:cNvPr id="4808" name="Text Box 6932">
          <a:extLst>
            <a:ext uri="{FF2B5EF4-FFF2-40B4-BE49-F238E27FC236}">
              <a16:creationId xmlns:a16="http://schemas.microsoft.com/office/drawing/2014/main" id="{8DA570B6-D15A-4A01-B4ED-2A6F80539D60}"/>
            </a:ext>
          </a:extLst>
        </xdr:cNvPr>
        <xdr:cNvSpPr txBox="1">
          <a:spLocks noChangeArrowheads="1"/>
        </xdr:cNvSpPr>
      </xdr:nvSpPr>
      <xdr:spPr bwMode="auto">
        <a:xfrm>
          <a:off x="8534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09" name="Text Box 6943">
          <a:extLst>
            <a:ext uri="{FF2B5EF4-FFF2-40B4-BE49-F238E27FC236}">
              <a16:creationId xmlns:a16="http://schemas.microsoft.com/office/drawing/2014/main" id="{913DA89A-B4C4-4E52-ACE7-9728112D2E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0" name="Text Box 6943">
          <a:extLst>
            <a:ext uri="{FF2B5EF4-FFF2-40B4-BE49-F238E27FC236}">
              <a16:creationId xmlns:a16="http://schemas.microsoft.com/office/drawing/2014/main" id="{75B0D4DA-2637-49C5-8DD3-96202054EB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1" name="Text Box 6943">
          <a:extLst>
            <a:ext uri="{FF2B5EF4-FFF2-40B4-BE49-F238E27FC236}">
              <a16:creationId xmlns:a16="http://schemas.microsoft.com/office/drawing/2014/main" id="{85B0B0FB-1264-4328-9030-8513D0C41A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2" name="Text Box 6943">
          <a:extLst>
            <a:ext uri="{FF2B5EF4-FFF2-40B4-BE49-F238E27FC236}">
              <a16:creationId xmlns:a16="http://schemas.microsoft.com/office/drawing/2014/main" id="{553A9A1E-E737-4551-A7B4-75B2F9973B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3" name="Text Box 6943">
          <a:extLst>
            <a:ext uri="{FF2B5EF4-FFF2-40B4-BE49-F238E27FC236}">
              <a16:creationId xmlns:a16="http://schemas.microsoft.com/office/drawing/2014/main" id="{FFE3C58C-FAD0-40A5-B12B-136DF3A050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4" name="Text Box 6943">
          <a:extLst>
            <a:ext uri="{FF2B5EF4-FFF2-40B4-BE49-F238E27FC236}">
              <a16:creationId xmlns:a16="http://schemas.microsoft.com/office/drawing/2014/main" id="{345D2BD5-10D1-4841-B3CA-DAF48BBBB5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5" name="Text Box 6943">
          <a:extLst>
            <a:ext uri="{FF2B5EF4-FFF2-40B4-BE49-F238E27FC236}">
              <a16:creationId xmlns:a16="http://schemas.microsoft.com/office/drawing/2014/main" id="{D4F40900-6231-45B8-8681-8C5F5C8267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6" name="Text Box 6943">
          <a:extLst>
            <a:ext uri="{FF2B5EF4-FFF2-40B4-BE49-F238E27FC236}">
              <a16:creationId xmlns:a16="http://schemas.microsoft.com/office/drawing/2014/main" id="{2A8D8C19-ABC5-4A27-8771-90836F478C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7" name="Text Box 6943">
          <a:extLst>
            <a:ext uri="{FF2B5EF4-FFF2-40B4-BE49-F238E27FC236}">
              <a16:creationId xmlns:a16="http://schemas.microsoft.com/office/drawing/2014/main" id="{C3E9616C-FE93-41D6-99D3-63FDBD2BB2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8" name="Text Box 6943">
          <a:extLst>
            <a:ext uri="{FF2B5EF4-FFF2-40B4-BE49-F238E27FC236}">
              <a16:creationId xmlns:a16="http://schemas.microsoft.com/office/drawing/2014/main" id="{634A0339-D866-47C6-A361-44B2BEC0D6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19" name="Text Box 6943">
          <a:extLst>
            <a:ext uri="{FF2B5EF4-FFF2-40B4-BE49-F238E27FC236}">
              <a16:creationId xmlns:a16="http://schemas.microsoft.com/office/drawing/2014/main" id="{86B5D642-8690-465C-9746-1A19C1D616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0" name="Text Box 6943">
          <a:extLst>
            <a:ext uri="{FF2B5EF4-FFF2-40B4-BE49-F238E27FC236}">
              <a16:creationId xmlns:a16="http://schemas.microsoft.com/office/drawing/2014/main" id="{34B883EF-45BF-4910-A729-2F06320971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1" name="Text Box 6943">
          <a:extLst>
            <a:ext uri="{FF2B5EF4-FFF2-40B4-BE49-F238E27FC236}">
              <a16:creationId xmlns:a16="http://schemas.microsoft.com/office/drawing/2014/main" id="{66D402CF-10D5-4FCD-9C9F-79FE13956C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2" name="Text Box 6943">
          <a:extLst>
            <a:ext uri="{FF2B5EF4-FFF2-40B4-BE49-F238E27FC236}">
              <a16:creationId xmlns:a16="http://schemas.microsoft.com/office/drawing/2014/main" id="{08D526E5-8F57-4F12-A317-572B27FC62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3" name="Text Box 6943">
          <a:extLst>
            <a:ext uri="{FF2B5EF4-FFF2-40B4-BE49-F238E27FC236}">
              <a16:creationId xmlns:a16="http://schemas.microsoft.com/office/drawing/2014/main" id="{D8C6B319-671A-42CA-BC3D-C67C652D99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4" name="Text Box 6943">
          <a:extLst>
            <a:ext uri="{FF2B5EF4-FFF2-40B4-BE49-F238E27FC236}">
              <a16:creationId xmlns:a16="http://schemas.microsoft.com/office/drawing/2014/main" id="{7F2FAEEA-B897-4695-859B-3C2F320060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5" name="Text Box 6943">
          <a:extLst>
            <a:ext uri="{FF2B5EF4-FFF2-40B4-BE49-F238E27FC236}">
              <a16:creationId xmlns:a16="http://schemas.microsoft.com/office/drawing/2014/main" id="{0C8D55AF-4335-49DC-901B-4F64CEA8A5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6" name="Text Box 6943">
          <a:extLst>
            <a:ext uri="{FF2B5EF4-FFF2-40B4-BE49-F238E27FC236}">
              <a16:creationId xmlns:a16="http://schemas.microsoft.com/office/drawing/2014/main" id="{F6E6A8BB-6562-4C8E-9B74-83ACFE5023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7" name="Text Box 6943">
          <a:extLst>
            <a:ext uri="{FF2B5EF4-FFF2-40B4-BE49-F238E27FC236}">
              <a16:creationId xmlns:a16="http://schemas.microsoft.com/office/drawing/2014/main" id="{60C2C47D-DCC6-470F-B487-55A234C632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8" name="Text Box 6943">
          <a:extLst>
            <a:ext uri="{FF2B5EF4-FFF2-40B4-BE49-F238E27FC236}">
              <a16:creationId xmlns:a16="http://schemas.microsoft.com/office/drawing/2014/main" id="{A2528E14-3CDA-40B8-988E-FE528579EF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29" name="Text Box 6943">
          <a:extLst>
            <a:ext uri="{FF2B5EF4-FFF2-40B4-BE49-F238E27FC236}">
              <a16:creationId xmlns:a16="http://schemas.microsoft.com/office/drawing/2014/main" id="{2E830D08-20E6-4027-8DD4-FFAADCAA1B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0" name="Text Box 6943">
          <a:extLst>
            <a:ext uri="{FF2B5EF4-FFF2-40B4-BE49-F238E27FC236}">
              <a16:creationId xmlns:a16="http://schemas.microsoft.com/office/drawing/2014/main" id="{4B9D8447-5D66-45C6-8A2D-E55E6EDAC7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1" name="Text Box 6943">
          <a:extLst>
            <a:ext uri="{FF2B5EF4-FFF2-40B4-BE49-F238E27FC236}">
              <a16:creationId xmlns:a16="http://schemas.microsoft.com/office/drawing/2014/main" id="{DE518E79-2312-44C0-9414-00F80F7196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2" name="Text Box 6943">
          <a:extLst>
            <a:ext uri="{FF2B5EF4-FFF2-40B4-BE49-F238E27FC236}">
              <a16:creationId xmlns:a16="http://schemas.microsoft.com/office/drawing/2014/main" id="{9F669ABB-AE26-481B-94AE-E91A80BA8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3" name="Text Box 6943">
          <a:extLst>
            <a:ext uri="{FF2B5EF4-FFF2-40B4-BE49-F238E27FC236}">
              <a16:creationId xmlns:a16="http://schemas.microsoft.com/office/drawing/2014/main" id="{F6DD82D9-8716-4A17-8616-5E9B198F04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4" name="Text Box 6943">
          <a:extLst>
            <a:ext uri="{FF2B5EF4-FFF2-40B4-BE49-F238E27FC236}">
              <a16:creationId xmlns:a16="http://schemas.microsoft.com/office/drawing/2014/main" id="{05DC26BE-1D74-4087-8E78-AA0F5194CF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5" name="Text Box 6943">
          <a:extLst>
            <a:ext uri="{FF2B5EF4-FFF2-40B4-BE49-F238E27FC236}">
              <a16:creationId xmlns:a16="http://schemas.microsoft.com/office/drawing/2014/main" id="{5582B314-3408-4030-923D-585C9E782C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6" name="Text Box 6943">
          <a:extLst>
            <a:ext uri="{FF2B5EF4-FFF2-40B4-BE49-F238E27FC236}">
              <a16:creationId xmlns:a16="http://schemas.microsoft.com/office/drawing/2014/main" id="{850C2B5F-C1A9-4A5F-AE76-A69115E59A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7" name="Text Box 6943">
          <a:extLst>
            <a:ext uri="{FF2B5EF4-FFF2-40B4-BE49-F238E27FC236}">
              <a16:creationId xmlns:a16="http://schemas.microsoft.com/office/drawing/2014/main" id="{40A113D3-2E57-48DA-8CE8-EFFDB824C2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8" name="Text Box 6943">
          <a:extLst>
            <a:ext uri="{FF2B5EF4-FFF2-40B4-BE49-F238E27FC236}">
              <a16:creationId xmlns:a16="http://schemas.microsoft.com/office/drawing/2014/main" id="{9AFF3E41-A130-4379-85F4-4B2C30A96D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39" name="Text Box 6943">
          <a:extLst>
            <a:ext uri="{FF2B5EF4-FFF2-40B4-BE49-F238E27FC236}">
              <a16:creationId xmlns:a16="http://schemas.microsoft.com/office/drawing/2014/main" id="{4DB8379A-CD4E-4793-B730-2F11C6A217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0" name="Text Box 6943">
          <a:extLst>
            <a:ext uri="{FF2B5EF4-FFF2-40B4-BE49-F238E27FC236}">
              <a16:creationId xmlns:a16="http://schemas.microsoft.com/office/drawing/2014/main" id="{2E1A537B-FB81-4A56-9A6A-1B8991531E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1" name="Text Box 6943">
          <a:extLst>
            <a:ext uri="{FF2B5EF4-FFF2-40B4-BE49-F238E27FC236}">
              <a16:creationId xmlns:a16="http://schemas.microsoft.com/office/drawing/2014/main" id="{E7CF6121-558B-4678-A761-60C4C31F1C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2" name="Text Box 6943">
          <a:extLst>
            <a:ext uri="{FF2B5EF4-FFF2-40B4-BE49-F238E27FC236}">
              <a16:creationId xmlns:a16="http://schemas.microsoft.com/office/drawing/2014/main" id="{FD94B3AF-934B-4DFA-93B7-EB9D0FD1E7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3" name="Text Box 6943">
          <a:extLst>
            <a:ext uri="{FF2B5EF4-FFF2-40B4-BE49-F238E27FC236}">
              <a16:creationId xmlns:a16="http://schemas.microsoft.com/office/drawing/2014/main" id="{6C8BF298-2BA7-4680-B29E-BC46691394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4" name="Text Box 6943">
          <a:extLst>
            <a:ext uri="{FF2B5EF4-FFF2-40B4-BE49-F238E27FC236}">
              <a16:creationId xmlns:a16="http://schemas.microsoft.com/office/drawing/2014/main" id="{A1C0EFF3-C446-4EE1-BF68-8F4B6C3284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5" name="Text Box 6943">
          <a:extLst>
            <a:ext uri="{FF2B5EF4-FFF2-40B4-BE49-F238E27FC236}">
              <a16:creationId xmlns:a16="http://schemas.microsoft.com/office/drawing/2014/main" id="{3D0F54A7-AA47-4BF7-85A7-4AA9568A04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6" name="Text Box 6943">
          <a:extLst>
            <a:ext uri="{FF2B5EF4-FFF2-40B4-BE49-F238E27FC236}">
              <a16:creationId xmlns:a16="http://schemas.microsoft.com/office/drawing/2014/main" id="{6FAE4A61-BFAF-4763-8AD7-DB6B15417A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7" name="Text Box 6943">
          <a:extLst>
            <a:ext uri="{FF2B5EF4-FFF2-40B4-BE49-F238E27FC236}">
              <a16:creationId xmlns:a16="http://schemas.microsoft.com/office/drawing/2014/main" id="{0966EA36-57AD-4B4D-AF82-655F12467F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8" name="Text Box 6943">
          <a:extLst>
            <a:ext uri="{FF2B5EF4-FFF2-40B4-BE49-F238E27FC236}">
              <a16:creationId xmlns:a16="http://schemas.microsoft.com/office/drawing/2014/main" id="{7B62300E-02FF-48F3-B2EB-C5A50B39F7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49" name="Text Box 6943">
          <a:extLst>
            <a:ext uri="{FF2B5EF4-FFF2-40B4-BE49-F238E27FC236}">
              <a16:creationId xmlns:a16="http://schemas.microsoft.com/office/drawing/2014/main" id="{86332E1B-C5F9-4808-BD21-40EB5FD550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0" name="Text Box 6943">
          <a:extLst>
            <a:ext uri="{FF2B5EF4-FFF2-40B4-BE49-F238E27FC236}">
              <a16:creationId xmlns:a16="http://schemas.microsoft.com/office/drawing/2014/main" id="{51213CA0-B0E9-4116-97DE-80681DA4D1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1" name="Text Box 6943">
          <a:extLst>
            <a:ext uri="{FF2B5EF4-FFF2-40B4-BE49-F238E27FC236}">
              <a16:creationId xmlns:a16="http://schemas.microsoft.com/office/drawing/2014/main" id="{4BBC842A-5FBB-43CE-B40E-59AD64F60B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2" name="Text Box 6943">
          <a:extLst>
            <a:ext uri="{FF2B5EF4-FFF2-40B4-BE49-F238E27FC236}">
              <a16:creationId xmlns:a16="http://schemas.microsoft.com/office/drawing/2014/main" id="{4C8056BC-7574-4204-8175-C767C71B57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3" name="Text Box 6943">
          <a:extLst>
            <a:ext uri="{FF2B5EF4-FFF2-40B4-BE49-F238E27FC236}">
              <a16:creationId xmlns:a16="http://schemas.microsoft.com/office/drawing/2014/main" id="{58529E18-1435-4D0A-BB90-638C830214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4" name="Text Box 6943">
          <a:extLst>
            <a:ext uri="{FF2B5EF4-FFF2-40B4-BE49-F238E27FC236}">
              <a16:creationId xmlns:a16="http://schemas.microsoft.com/office/drawing/2014/main" id="{F0164994-4121-45DD-BB84-C9126F936F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5" name="Text Box 6943">
          <a:extLst>
            <a:ext uri="{FF2B5EF4-FFF2-40B4-BE49-F238E27FC236}">
              <a16:creationId xmlns:a16="http://schemas.microsoft.com/office/drawing/2014/main" id="{E66FE70A-E91C-4200-A662-1B5F3C2FAF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6" name="Text Box 6943">
          <a:extLst>
            <a:ext uri="{FF2B5EF4-FFF2-40B4-BE49-F238E27FC236}">
              <a16:creationId xmlns:a16="http://schemas.microsoft.com/office/drawing/2014/main" id="{38BA1905-F355-4A42-8B22-B51EFBE8D8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7" name="Text Box 6943">
          <a:extLst>
            <a:ext uri="{FF2B5EF4-FFF2-40B4-BE49-F238E27FC236}">
              <a16:creationId xmlns:a16="http://schemas.microsoft.com/office/drawing/2014/main" id="{E7B5F767-2A28-4CFB-B2D2-E59C5C8451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8" name="Text Box 6943">
          <a:extLst>
            <a:ext uri="{FF2B5EF4-FFF2-40B4-BE49-F238E27FC236}">
              <a16:creationId xmlns:a16="http://schemas.microsoft.com/office/drawing/2014/main" id="{B68775A0-C71F-4FD3-9E4E-74220D7D09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59" name="Text Box 6943">
          <a:extLst>
            <a:ext uri="{FF2B5EF4-FFF2-40B4-BE49-F238E27FC236}">
              <a16:creationId xmlns:a16="http://schemas.microsoft.com/office/drawing/2014/main" id="{BF2C7F75-4B02-48B8-914E-06D96E4C03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0" name="Text Box 6943">
          <a:extLst>
            <a:ext uri="{FF2B5EF4-FFF2-40B4-BE49-F238E27FC236}">
              <a16:creationId xmlns:a16="http://schemas.microsoft.com/office/drawing/2014/main" id="{DA4EC89C-C6FE-4584-AB49-5309651685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19075"/>
    <xdr:sp macro="" textlink="">
      <xdr:nvSpPr>
        <xdr:cNvPr id="4861" name="Text Box 6943">
          <a:extLst>
            <a:ext uri="{FF2B5EF4-FFF2-40B4-BE49-F238E27FC236}">
              <a16:creationId xmlns:a16="http://schemas.microsoft.com/office/drawing/2014/main" id="{591F9E0B-F107-42BC-B383-366891E491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2" name="Text Box 6943">
          <a:extLst>
            <a:ext uri="{FF2B5EF4-FFF2-40B4-BE49-F238E27FC236}">
              <a16:creationId xmlns:a16="http://schemas.microsoft.com/office/drawing/2014/main" id="{569B84C1-8045-4B60-BBEB-A4D5862B14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3" name="Text Box 6943">
          <a:extLst>
            <a:ext uri="{FF2B5EF4-FFF2-40B4-BE49-F238E27FC236}">
              <a16:creationId xmlns:a16="http://schemas.microsoft.com/office/drawing/2014/main" id="{431F768F-950E-4596-A4E6-BBCBF1BCD0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4" name="Text Box 6943">
          <a:extLst>
            <a:ext uri="{FF2B5EF4-FFF2-40B4-BE49-F238E27FC236}">
              <a16:creationId xmlns:a16="http://schemas.microsoft.com/office/drawing/2014/main" id="{7C72853D-8C59-4A3A-BDC9-49D75AAE60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5" name="Text Box 6943">
          <a:extLst>
            <a:ext uri="{FF2B5EF4-FFF2-40B4-BE49-F238E27FC236}">
              <a16:creationId xmlns:a16="http://schemas.microsoft.com/office/drawing/2014/main" id="{5EDF3E0F-CDF4-4254-A405-7AE0BFCB23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6" name="Text Box 6943">
          <a:extLst>
            <a:ext uri="{FF2B5EF4-FFF2-40B4-BE49-F238E27FC236}">
              <a16:creationId xmlns:a16="http://schemas.microsoft.com/office/drawing/2014/main" id="{77DDD125-40F1-4C4C-B718-4FE966E8D7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7" name="Text Box 6943">
          <a:extLst>
            <a:ext uri="{FF2B5EF4-FFF2-40B4-BE49-F238E27FC236}">
              <a16:creationId xmlns:a16="http://schemas.microsoft.com/office/drawing/2014/main" id="{A064CE7B-8A46-4446-9F8A-2881468F44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8" name="Text Box 6943">
          <a:extLst>
            <a:ext uri="{FF2B5EF4-FFF2-40B4-BE49-F238E27FC236}">
              <a16:creationId xmlns:a16="http://schemas.microsoft.com/office/drawing/2014/main" id="{5C3506CD-345E-4ADE-BECF-462387CCCA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69" name="Text Box 6943">
          <a:extLst>
            <a:ext uri="{FF2B5EF4-FFF2-40B4-BE49-F238E27FC236}">
              <a16:creationId xmlns:a16="http://schemas.microsoft.com/office/drawing/2014/main" id="{BD642120-1355-4D66-9284-DA95169475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0" name="Text Box 6943">
          <a:extLst>
            <a:ext uri="{FF2B5EF4-FFF2-40B4-BE49-F238E27FC236}">
              <a16:creationId xmlns:a16="http://schemas.microsoft.com/office/drawing/2014/main" id="{CB2D46D3-0BD2-4266-9112-84F8FAAA3D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1" name="Text Box 6943">
          <a:extLst>
            <a:ext uri="{FF2B5EF4-FFF2-40B4-BE49-F238E27FC236}">
              <a16:creationId xmlns:a16="http://schemas.microsoft.com/office/drawing/2014/main" id="{D1643359-F04F-4820-A393-106F826C9C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2" name="Text Box 6943">
          <a:extLst>
            <a:ext uri="{FF2B5EF4-FFF2-40B4-BE49-F238E27FC236}">
              <a16:creationId xmlns:a16="http://schemas.microsoft.com/office/drawing/2014/main" id="{3E85F63C-EF7E-4879-849C-D7E8E16397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3" name="Text Box 6943">
          <a:extLst>
            <a:ext uri="{FF2B5EF4-FFF2-40B4-BE49-F238E27FC236}">
              <a16:creationId xmlns:a16="http://schemas.microsoft.com/office/drawing/2014/main" id="{D209CC39-EEAE-4B69-A9B7-6039BB82A7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4" name="Text Box 6943">
          <a:extLst>
            <a:ext uri="{FF2B5EF4-FFF2-40B4-BE49-F238E27FC236}">
              <a16:creationId xmlns:a16="http://schemas.microsoft.com/office/drawing/2014/main" id="{8509F051-04F0-494E-8238-7219840E6E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5" name="Text Box 6943">
          <a:extLst>
            <a:ext uri="{FF2B5EF4-FFF2-40B4-BE49-F238E27FC236}">
              <a16:creationId xmlns:a16="http://schemas.microsoft.com/office/drawing/2014/main" id="{FA4137FA-397F-4F81-B105-5B1E48C037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6" name="Text Box 6943">
          <a:extLst>
            <a:ext uri="{FF2B5EF4-FFF2-40B4-BE49-F238E27FC236}">
              <a16:creationId xmlns:a16="http://schemas.microsoft.com/office/drawing/2014/main" id="{709D7904-C782-45B8-BF5A-1FD3C1F2F2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7" name="Text Box 6943">
          <a:extLst>
            <a:ext uri="{FF2B5EF4-FFF2-40B4-BE49-F238E27FC236}">
              <a16:creationId xmlns:a16="http://schemas.microsoft.com/office/drawing/2014/main" id="{CAAF0252-89F3-4FAB-8800-3F7C80F097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8" name="Text Box 6943">
          <a:extLst>
            <a:ext uri="{FF2B5EF4-FFF2-40B4-BE49-F238E27FC236}">
              <a16:creationId xmlns:a16="http://schemas.microsoft.com/office/drawing/2014/main" id="{55629D6A-1D0B-4846-B7D8-FA7936F544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79" name="Text Box 6943">
          <a:extLst>
            <a:ext uri="{FF2B5EF4-FFF2-40B4-BE49-F238E27FC236}">
              <a16:creationId xmlns:a16="http://schemas.microsoft.com/office/drawing/2014/main" id="{E3653602-6CE8-47B6-90C5-469B73DF84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0" name="Text Box 6943">
          <a:extLst>
            <a:ext uri="{FF2B5EF4-FFF2-40B4-BE49-F238E27FC236}">
              <a16:creationId xmlns:a16="http://schemas.microsoft.com/office/drawing/2014/main" id="{5846968D-B1FC-415C-A8A3-4977A74D24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1" name="Text Box 6943">
          <a:extLst>
            <a:ext uri="{FF2B5EF4-FFF2-40B4-BE49-F238E27FC236}">
              <a16:creationId xmlns:a16="http://schemas.microsoft.com/office/drawing/2014/main" id="{E4578577-D753-42CE-9AD4-E5B9D62EB0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2" name="Text Box 6943">
          <a:extLst>
            <a:ext uri="{FF2B5EF4-FFF2-40B4-BE49-F238E27FC236}">
              <a16:creationId xmlns:a16="http://schemas.microsoft.com/office/drawing/2014/main" id="{C76AFE19-F0D9-4701-9561-E346287CCF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3" name="Text Box 6943">
          <a:extLst>
            <a:ext uri="{FF2B5EF4-FFF2-40B4-BE49-F238E27FC236}">
              <a16:creationId xmlns:a16="http://schemas.microsoft.com/office/drawing/2014/main" id="{909A2406-D8C3-4540-A889-53127DB3CA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4" name="Text Box 6943">
          <a:extLst>
            <a:ext uri="{FF2B5EF4-FFF2-40B4-BE49-F238E27FC236}">
              <a16:creationId xmlns:a16="http://schemas.microsoft.com/office/drawing/2014/main" id="{8DCF5064-B0CB-4E8E-852E-4192F61EBA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5" name="Text Box 6943">
          <a:extLst>
            <a:ext uri="{FF2B5EF4-FFF2-40B4-BE49-F238E27FC236}">
              <a16:creationId xmlns:a16="http://schemas.microsoft.com/office/drawing/2014/main" id="{59226D17-B7FF-415C-8F62-559FF18B81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6" name="Text Box 6943">
          <a:extLst>
            <a:ext uri="{FF2B5EF4-FFF2-40B4-BE49-F238E27FC236}">
              <a16:creationId xmlns:a16="http://schemas.microsoft.com/office/drawing/2014/main" id="{B177E208-9799-43F8-B084-E1AA2F5445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7" name="Text Box 6943">
          <a:extLst>
            <a:ext uri="{FF2B5EF4-FFF2-40B4-BE49-F238E27FC236}">
              <a16:creationId xmlns:a16="http://schemas.microsoft.com/office/drawing/2014/main" id="{FDC038F7-7040-448D-8EB7-FD05973F41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8" name="Text Box 6943">
          <a:extLst>
            <a:ext uri="{FF2B5EF4-FFF2-40B4-BE49-F238E27FC236}">
              <a16:creationId xmlns:a16="http://schemas.microsoft.com/office/drawing/2014/main" id="{AD419A16-E549-4601-8E33-30E30183E5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89" name="Text Box 6943">
          <a:extLst>
            <a:ext uri="{FF2B5EF4-FFF2-40B4-BE49-F238E27FC236}">
              <a16:creationId xmlns:a16="http://schemas.microsoft.com/office/drawing/2014/main" id="{7C8FF65D-D629-4E65-AC79-A1FCB7F30D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0" name="Text Box 6943">
          <a:extLst>
            <a:ext uri="{FF2B5EF4-FFF2-40B4-BE49-F238E27FC236}">
              <a16:creationId xmlns:a16="http://schemas.microsoft.com/office/drawing/2014/main" id="{CA4EC513-9CE4-476A-B7A2-505618ED03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1" name="Text Box 6943">
          <a:extLst>
            <a:ext uri="{FF2B5EF4-FFF2-40B4-BE49-F238E27FC236}">
              <a16:creationId xmlns:a16="http://schemas.microsoft.com/office/drawing/2014/main" id="{9A90CBF7-B3C6-4891-AC59-4092B8EF77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2" name="Text Box 6943">
          <a:extLst>
            <a:ext uri="{FF2B5EF4-FFF2-40B4-BE49-F238E27FC236}">
              <a16:creationId xmlns:a16="http://schemas.microsoft.com/office/drawing/2014/main" id="{3CBA3570-6739-48BF-B2B7-B2734FAF11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3" name="Text Box 6943">
          <a:extLst>
            <a:ext uri="{FF2B5EF4-FFF2-40B4-BE49-F238E27FC236}">
              <a16:creationId xmlns:a16="http://schemas.microsoft.com/office/drawing/2014/main" id="{E2D7FB23-978B-425C-9E4D-76A0D77DF7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4" name="Text Box 6943">
          <a:extLst>
            <a:ext uri="{FF2B5EF4-FFF2-40B4-BE49-F238E27FC236}">
              <a16:creationId xmlns:a16="http://schemas.microsoft.com/office/drawing/2014/main" id="{59084D52-C913-456E-B02F-80268EFCE3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5" name="Text Box 6943">
          <a:extLst>
            <a:ext uri="{FF2B5EF4-FFF2-40B4-BE49-F238E27FC236}">
              <a16:creationId xmlns:a16="http://schemas.microsoft.com/office/drawing/2014/main" id="{7B45C318-D838-4A6C-B8F2-E263B4541C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6" name="Text Box 6943">
          <a:extLst>
            <a:ext uri="{FF2B5EF4-FFF2-40B4-BE49-F238E27FC236}">
              <a16:creationId xmlns:a16="http://schemas.microsoft.com/office/drawing/2014/main" id="{5300DF6C-AD0E-44EB-8A39-35989023ED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7" name="Text Box 6943">
          <a:extLst>
            <a:ext uri="{FF2B5EF4-FFF2-40B4-BE49-F238E27FC236}">
              <a16:creationId xmlns:a16="http://schemas.microsoft.com/office/drawing/2014/main" id="{150FA887-E8A8-425A-AF0D-1A1CDA069E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8" name="Text Box 6943">
          <a:extLst>
            <a:ext uri="{FF2B5EF4-FFF2-40B4-BE49-F238E27FC236}">
              <a16:creationId xmlns:a16="http://schemas.microsoft.com/office/drawing/2014/main" id="{C1EEAF73-134F-4D12-9C7A-A1CA5D324A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899" name="Text Box 6943">
          <a:extLst>
            <a:ext uri="{FF2B5EF4-FFF2-40B4-BE49-F238E27FC236}">
              <a16:creationId xmlns:a16="http://schemas.microsoft.com/office/drawing/2014/main" id="{9105079F-4172-4446-8C59-E36401C389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0" name="Text Box 6943">
          <a:extLst>
            <a:ext uri="{FF2B5EF4-FFF2-40B4-BE49-F238E27FC236}">
              <a16:creationId xmlns:a16="http://schemas.microsoft.com/office/drawing/2014/main" id="{BDAF007D-70CC-41F6-918E-DC4113400C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1" name="Text Box 6943">
          <a:extLst>
            <a:ext uri="{FF2B5EF4-FFF2-40B4-BE49-F238E27FC236}">
              <a16:creationId xmlns:a16="http://schemas.microsoft.com/office/drawing/2014/main" id="{06D4EAE7-6735-40A2-81F0-9D414C4951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2" name="Text Box 6943">
          <a:extLst>
            <a:ext uri="{FF2B5EF4-FFF2-40B4-BE49-F238E27FC236}">
              <a16:creationId xmlns:a16="http://schemas.microsoft.com/office/drawing/2014/main" id="{85CF42DC-4417-4BD4-B7B1-F31549D39A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3" name="Text Box 6943">
          <a:extLst>
            <a:ext uri="{FF2B5EF4-FFF2-40B4-BE49-F238E27FC236}">
              <a16:creationId xmlns:a16="http://schemas.microsoft.com/office/drawing/2014/main" id="{05597660-F6F0-4B36-9F55-131AB54DEF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4" name="Text Box 6943">
          <a:extLst>
            <a:ext uri="{FF2B5EF4-FFF2-40B4-BE49-F238E27FC236}">
              <a16:creationId xmlns:a16="http://schemas.microsoft.com/office/drawing/2014/main" id="{29E6728A-811F-45A3-A685-F62237366D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5" name="Text Box 6943">
          <a:extLst>
            <a:ext uri="{FF2B5EF4-FFF2-40B4-BE49-F238E27FC236}">
              <a16:creationId xmlns:a16="http://schemas.microsoft.com/office/drawing/2014/main" id="{DD442115-DF01-4AEA-B529-A24F15873A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6" name="Text Box 6943">
          <a:extLst>
            <a:ext uri="{FF2B5EF4-FFF2-40B4-BE49-F238E27FC236}">
              <a16:creationId xmlns:a16="http://schemas.microsoft.com/office/drawing/2014/main" id="{F6825237-EDD1-4B6B-A1D1-D7F659494D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7" name="Text Box 6943">
          <a:extLst>
            <a:ext uri="{FF2B5EF4-FFF2-40B4-BE49-F238E27FC236}">
              <a16:creationId xmlns:a16="http://schemas.microsoft.com/office/drawing/2014/main" id="{891D0CA3-1159-4455-A697-A5C9BD0594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8" name="Text Box 6943">
          <a:extLst>
            <a:ext uri="{FF2B5EF4-FFF2-40B4-BE49-F238E27FC236}">
              <a16:creationId xmlns:a16="http://schemas.microsoft.com/office/drawing/2014/main" id="{C629006C-B23E-4425-841B-A0DE82A8D2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09" name="Text Box 6943">
          <a:extLst>
            <a:ext uri="{FF2B5EF4-FFF2-40B4-BE49-F238E27FC236}">
              <a16:creationId xmlns:a16="http://schemas.microsoft.com/office/drawing/2014/main" id="{A7A2313D-DCAE-47BB-AFAD-5842B528F1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0" name="Text Box 6943">
          <a:extLst>
            <a:ext uri="{FF2B5EF4-FFF2-40B4-BE49-F238E27FC236}">
              <a16:creationId xmlns:a16="http://schemas.microsoft.com/office/drawing/2014/main" id="{B462839D-0FB0-42CF-8F76-31AA978C43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1" name="Text Box 6943">
          <a:extLst>
            <a:ext uri="{FF2B5EF4-FFF2-40B4-BE49-F238E27FC236}">
              <a16:creationId xmlns:a16="http://schemas.microsoft.com/office/drawing/2014/main" id="{1FD5619C-DED1-44E3-A80F-B329C33083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2" name="Text Box 6943">
          <a:extLst>
            <a:ext uri="{FF2B5EF4-FFF2-40B4-BE49-F238E27FC236}">
              <a16:creationId xmlns:a16="http://schemas.microsoft.com/office/drawing/2014/main" id="{718ABA3F-9F32-434B-897E-595EBA9CD0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3" name="Text Box 6943">
          <a:extLst>
            <a:ext uri="{FF2B5EF4-FFF2-40B4-BE49-F238E27FC236}">
              <a16:creationId xmlns:a16="http://schemas.microsoft.com/office/drawing/2014/main" id="{C6E61046-5AC2-4AD8-813D-4FC0A5585A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4" name="Text Box 6943">
          <a:extLst>
            <a:ext uri="{FF2B5EF4-FFF2-40B4-BE49-F238E27FC236}">
              <a16:creationId xmlns:a16="http://schemas.microsoft.com/office/drawing/2014/main" id="{80D990D6-BFE1-4170-876A-1A04E5185F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5" name="Text Box 6943">
          <a:extLst>
            <a:ext uri="{FF2B5EF4-FFF2-40B4-BE49-F238E27FC236}">
              <a16:creationId xmlns:a16="http://schemas.microsoft.com/office/drawing/2014/main" id="{983C542C-5F81-47A1-8147-B42FD5E952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6" name="Text Box 6943">
          <a:extLst>
            <a:ext uri="{FF2B5EF4-FFF2-40B4-BE49-F238E27FC236}">
              <a16:creationId xmlns:a16="http://schemas.microsoft.com/office/drawing/2014/main" id="{C440946E-F3C8-439A-BF1D-1D3E2884F2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7" name="Text Box 6943">
          <a:extLst>
            <a:ext uri="{FF2B5EF4-FFF2-40B4-BE49-F238E27FC236}">
              <a16:creationId xmlns:a16="http://schemas.microsoft.com/office/drawing/2014/main" id="{9B38A4B7-35E4-4C25-B56C-4546B28D58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8" name="Text Box 6943">
          <a:extLst>
            <a:ext uri="{FF2B5EF4-FFF2-40B4-BE49-F238E27FC236}">
              <a16:creationId xmlns:a16="http://schemas.microsoft.com/office/drawing/2014/main" id="{1309126F-3879-43B2-9BF8-9C743F99F4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19" name="Text Box 6943">
          <a:extLst>
            <a:ext uri="{FF2B5EF4-FFF2-40B4-BE49-F238E27FC236}">
              <a16:creationId xmlns:a16="http://schemas.microsoft.com/office/drawing/2014/main" id="{B3F795B8-12D6-44E4-915C-63AF14F4AD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0" name="Text Box 6943">
          <a:extLst>
            <a:ext uri="{FF2B5EF4-FFF2-40B4-BE49-F238E27FC236}">
              <a16:creationId xmlns:a16="http://schemas.microsoft.com/office/drawing/2014/main" id="{4662C4FD-D150-41E9-B549-CF20791F9E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1" name="Text Box 6943">
          <a:extLst>
            <a:ext uri="{FF2B5EF4-FFF2-40B4-BE49-F238E27FC236}">
              <a16:creationId xmlns:a16="http://schemas.microsoft.com/office/drawing/2014/main" id="{3869229C-0340-45CF-AB64-AC2A87D2AC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2" name="Text Box 6943">
          <a:extLst>
            <a:ext uri="{FF2B5EF4-FFF2-40B4-BE49-F238E27FC236}">
              <a16:creationId xmlns:a16="http://schemas.microsoft.com/office/drawing/2014/main" id="{58A1ABCF-FB44-4924-AD2C-AE926AC2D5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3" name="Text Box 6943">
          <a:extLst>
            <a:ext uri="{FF2B5EF4-FFF2-40B4-BE49-F238E27FC236}">
              <a16:creationId xmlns:a16="http://schemas.microsoft.com/office/drawing/2014/main" id="{143CA366-5EA3-4454-8818-56A0E84733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4" name="Text Box 6943">
          <a:extLst>
            <a:ext uri="{FF2B5EF4-FFF2-40B4-BE49-F238E27FC236}">
              <a16:creationId xmlns:a16="http://schemas.microsoft.com/office/drawing/2014/main" id="{861A8CAD-06EE-4467-BFEF-4E4A2AB521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5" name="Text Box 6943">
          <a:extLst>
            <a:ext uri="{FF2B5EF4-FFF2-40B4-BE49-F238E27FC236}">
              <a16:creationId xmlns:a16="http://schemas.microsoft.com/office/drawing/2014/main" id="{F3411C59-865F-4131-B3B2-4073736067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6" name="Text Box 6943">
          <a:extLst>
            <a:ext uri="{FF2B5EF4-FFF2-40B4-BE49-F238E27FC236}">
              <a16:creationId xmlns:a16="http://schemas.microsoft.com/office/drawing/2014/main" id="{B5CC36E2-AA0C-4E9F-8424-AC8DAC296C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7" name="Text Box 6943">
          <a:extLst>
            <a:ext uri="{FF2B5EF4-FFF2-40B4-BE49-F238E27FC236}">
              <a16:creationId xmlns:a16="http://schemas.microsoft.com/office/drawing/2014/main" id="{53CEFC27-DFC6-44CF-979E-16422E10D0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8" name="Text Box 6943">
          <a:extLst>
            <a:ext uri="{FF2B5EF4-FFF2-40B4-BE49-F238E27FC236}">
              <a16:creationId xmlns:a16="http://schemas.microsoft.com/office/drawing/2014/main" id="{5C076491-3A73-44D0-8BD6-F8D5D08D4E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29" name="Text Box 6943">
          <a:extLst>
            <a:ext uri="{FF2B5EF4-FFF2-40B4-BE49-F238E27FC236}">
              <a16:creationId xmlns:a16="http://schemas.microsoft.com/office/drawing/2014/main" id="{722875B3-2C83-4111-8AE5-9956A2FEFD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0" name="Text Box 6943">
          <a:extLst>
            <a:ext uri="{FF2B5EF4-FFF2-40B4-BE49-F238E27FC236}">
              <a16:creationId xmlns:a16="http://schemas.microsoft.com/office/drawing/2014/main" id="{98A1286C-A7E4-4DB1-9B3B-0EB08B8123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1" name="Text Box 6943">
          <a:extLst>
            <a:ext uri="{FF2B5EF4-FFF2-40B4-BE49-F238E27FC236}">
              <a16:creationId xmlns:a16="http://schemas.microsoft.com/office/drawing/2014/main" id="{C4BE7BE4-AF90-4410-AE6C-CCB96CA64C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2" name="Text Box 6943">
          <a:extLst>
            <a:ext uri="{FF2B5EF4-FFF2-40B4-BE49-F238E27FC236}">
              <a16:creationId xmlns:a16="http://schemas.microsoft.com/office/drawing/2014/main" id="{977DEBBD-15EE-49B4-B329-9E6B328536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3" name="Text Box 6943">
          <a:extLst>
            <a:ext uri="{FF2B5EF4-FFF2-40B4-BE49-F238E27FC236}">
              <a16:creationId xmlns:a16="http://schemas.microsoft.com/office/drawing/2014/main" id="{ECB2A344-79F1-4D28-9684-F273EB3B45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4" name="Text Box 6943">
          <a:extLst>
            <a:ext uri="{FF2B5EF4-FFF2-40B4-BE49-F238E27FC236}">
              <a16:creationId xmlns:a16="http://schemas.microsoft.com/office/drawing/2014/main" id="{B9F5EAF2-1AC3-4A82-AD7A-8B8351513C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5" name="Text Box 6943">
          <a:extLst>
            <a:ext uri="{FF2B5EF4-FFF2-40B4-BE49-F238E27FC236}">
              <a16:creationId xmlns:a16="http://schemas.microsoft.com/office/drawing/2014/main" id="{8B7A8FBD-D061-4729-839F-81CDF4C4E1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6" name="Text Box 6943">
          <a:extLst>
            <a:ext uri="{FF2B5EF4-FFF2-40B4-BE49-F238E27FC236}">
              <a16:creationId xmlns:a16="http://schemas.microsoft.com/office/drawing/2014/main" id="{9D8398F6-0893-41D7-94AF-DFE7F10A5D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7" name="Text Box 6943">
          <a:extLst>
            <a:ext uri="{FF2B5EF4-FFF2-40B4-BE49-F238E27FC236}">
              <a16:creationId xmlns:a16="http://schemas.microsoft.com/office/drawing/2014/main" id="{4E2F737F-C888-4268-B335-1147DC9D60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8" name="Text Box 6943">
          <a:extLst>
            <a:ext uri="{FF2B5EF4-FFF2-40B4-BE49-F238E27FC236}">
              <a16:creationId xmlns:a16="http://schemas.microsoft.com/office/drawing/2014/main" id="{850B22EC-9DBA-49DA-9FDC-75F1572316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39" name="Text Box 6943">
          <a:extLst>
            <a:ext uri="{FF2B5EF4-FFF2-40B4-BE49-F238E27FC236}">
              <a16:creationId xmlns:a16="http://schemas.microsoft.com/office/drawing/2014/main" id="{510A6DD9-D5C8-41D7-84DB-20CB3921AD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0" name="Text Box 6943">
          <a:extLst>
            <a:ext uri="{FF2B5EF4-FFF2-40B4-BE49-F238E27FC236}">
              <a16:creationId xmlns:a16="http://schemas.microsoft.com/office/drawing/2014/main" id="{4ECEE462-BD3B-4C64-BDD3-13C86C70AE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1" name="Text Box 6943">
          <a:extLst>
            <a:ext uri="{FF2B5EF4-FFF2-40B4-BE49-F238E27FC236}">
              <a16:creationId xmlns:a16="http://schemas.microsoft.com/office/drawing/2014/main" id="{688D2EAC-F4A3-4E83-8723-27947B7420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2" name="Text Box 6943">
          <a:extLst>
            <a:ext uri="{FF2B5EF4-FFF2-40B4-BE49-F238E27FC236}">
              <a16:creationId xmlns:a16="http://schemas.microsoft.com/office/drawing/2014/main" id="{7E3095BF-6401-420C-8957-5747CE1A4D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3" name="Text Box 6943">
          <a:extLst>
            <a:ext uri="{FF2B5EF4-FFF2-40B4-BE49-F238E27FC236}">
              <a16:creationId xmlns:a16="http://schemas.microsoft.com/office/drawing/2014/main" id="{EDF2E99F-8C3C-4729-8FA0-415251CA5E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4" name="Text Box 6943">
          <a:extLst>
            <a:ext uri="{FF2B5EF4-FFF2-40B4-BE49-F238E27FC236}">
              <a16:creationId xmlns:a16="http://schemas.microsoft.com/office/drawing/2014/main" id="{F4DADE5A-E40F-49E7-83C7-0D75D0D908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5" name="Text Box 6943">
          <a:extLst>
            <a:ext uri="{FF2B5EF4-FFF2-40B4-BE49-F238E27FC236}">
              <a16:creationId xmlns:a16="http://schemas.microsoft.com/office/drawing/2014/main" id="{78F04C2D-2ACE-4AB8-A720-755E75DA6A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6" name="Text Box 6943">
          <a:extLst>
            <a:ext uri="{FF2B5EF4-FFF2-40B4-BE49-F238E27FC236}">
              <a16:creationId xmlns:a16="http://schemas.microsoft.com/office/drawing/2014/main" id="{C3C6FE5A-FE02-4140-BC9E-389C1C539F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7" name="Text Box 6943">
          <a:extLst>
            <a:ext uri="{FF2B5EF4-FFF2-40B4-BE49-F238E27FC236}">
              <a16:creationId xmlns:a16="http://schemas.microsoft.com/office/drawing/2014/main" id="{193AFFA2-94A6-421C-AB46-8589D79B49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8" name="Text Box 6943">
          <a:extLst>
            <a:ext uri="{FF2B5EF4-FFF2-40B4-BE49-F238E27FC236}">
              <a16:creationId xmlns:a16="http://schemas.microsoft.com/office/drawing/2014/main" id="{A6ABEFFF-CAC1-4663-BA8B-13C2B820C1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49" name="Text Box 6943">
          <a:extLst>
            <a:ext uri="{FF2B5EF4-FFF2-40B4-BE49-F238E27FC236}">
              <a16:creationId xmlns:a16="http://schemas.microsoft.com/office/drawing/2014/main" id="{B5C49EE4-C245-4D99-900B-52A274197A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0" name="Text Box 6943">
          <a:extLst>
            <a:ext uri="{FF2B5EF4-FFF2-40B4-BE49-F238E27FC236}">
              <a16:creationId xmlns:a16="http://schemas.microsoft.com/office/drawing/2014/main" id="{03377553-7433-46FC-81AC-46B787BD2D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1" name="Text Box 6943">
          <a:extLst>
            <a:ext uri="{FF2B5EF4-FFF2-40B4-BE49-F238E27FC236}">
              <a16:creationId xmlns:a16="http://schemas.microsoft.com/office/drawing/2014/main" id="{137999B2-9294-48BB-9AF8-F3C8A25480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2" name="Text Box 6943">
          <a:extLst>
            <a:ext uri="{FF2B5EF4-FFF2-40B4-BE49-F238E27FC236}">
              <a16:creationId xmlns:a16="http://schemas.microsoft.com/office/drawing/2014/main" id="{1C7C903D-4B94-4A4A-8F8F-C6572A1DCD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3" name="Text Box 6943">
          <a:extLst>
            <a:ext uri="{FF2B5EF4-FFF2-40B4-BE49-F238E27FC236}">
              <a16:creationId xmlns:a16="http://schemas.microsoft.com/office/drawing/2014/main" id="{89BFCBAA-9151-4C78-A868-8EC0E6DD23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4" name="Text Box 6943">
          <a:extLst>
            <a:ext uri="{FF2B5EF4-FFF2-40B4-BE49-F238E27FC236}">
              <a16:creationId xmlns:a16="http://schemas.microsoft.com/office/drawing/2014/main" id="{2C6401BC-E68F-4E5D-9E1F-6B1029D2F2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5" name="Text Box 6943">
          <a:extLst>
            <a:ext uri="{FF2B5EF4-FFF2-40B4-BE49-F238E27FC236}">
              <a16:creationId xmlns:a16="http://schemas.microsoft.com/office/drawing/2014/main" id="{DDD8D622-C26F-43C3-8BCF-A8E0E91843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6" name="Text Box 6943">
          <a:extLst>
            <a:ext uri="{FF2B5EF4-FFF2-40B4-BE49-F238E27FC236}">
              <a16:creationId xmlns:a16="http://schemas.microsoft.com/office/drawing/2014/main" id="{0490558B-0B7A-4884-8EEF-B97CBC44C7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7" name="Text Box 6943">
          <a:extLst>
            <a:ext uri="{FF2B5EF4-FFF2-40B4-BE49-F238E27FC236}">
              <a16:creationId xmlns:a16="http://schemas.microsoft.com/office/drawing/2014/main" id="{952954A8-6D31-4892-BC62-9585BCFB93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8" name="Text Box 6943">
          <a:extLst>
            <a:ext uri="{FF2B5EF4-FFF2-40B4-BE49-F238E27FC236}">
              <a16:creationId xmlns:a16="http://schemas.microsoft.com/office/drawing/2014/main" id="{059FFB90-42CE-426D-8C17-07093FB2A0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59" name="Text Box 6943">
          <a:extLst>
            <a:ext uri="{FF2B5EF4-FFF2-40B4-BE49-F238E27FC236}">
              <a16:creationId xmlns:a16="http://schemas.microsoft.com/office/drawing/2014/main" id="{D5347B05-7122-40E4-B46D-4506604D69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0" name="Text Box 6943">
          <a:extLst>
            <a:ext uri="{FF2B5EF4-FFF2-40B4-BE49-F238E27FC236}">
              <a16:creationId xmlns:a16="http://schemas.microsoft.com/office/drawing/2014/main" id="{7C128782-E36C-46A2-A049-9AAFA473ED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1" name="Text Box 6943">
          <a:extLst>
            <a:ext uri="{FF2B5EF4-FFF2-40B4-BE49-F238E27FC236}">
              <a16:creationId xmlns:a16="http://schemas.microsoft.com/office/drawing/2014/main" id="{5A6F42B4-28F4-40AD-933C-FA72DC1420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2" name="Text Box 6943">
          <a:extLst>
            <a:ext uri="{FF2B5EF4-FFF2-40B4-BE49-F238E27FC236}">
              <a16:creationId xmlns:a16="http://schemas.microsoft.com/office/drawing/2014/main" id="{E207E839-7E9B-4A12-AE0E-9516239CB0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3" name="Text Box 6943">
          <a:extLst>
            <a:ext uri="{FF2B5EF4-FFF2-40B4-BE49-F238E27FC236}">
              <a16:creationId xmlns:a16="http://schemas.microsoft.com/office/drawing/2014/main" id="{78BCC407-987D-43EF-8AF6-26CC71AD74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4" name="Text Box 6943">
          <a:extLst>
            <a:ext uri="{FF2B5EF4-FFF2-40B4-BE49-F238E27FC236}">
              <a16:creationId xmlns:a16="http://schemas.microsoft.com/office/drawing/2014/main" id="{C9AFE64E-BABF-4142-9856-1D7C79691F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5" name="Text Box 6943">
          <a:extLst>
            <a:ext uri="{FF2B5EF4-FFF2-40B4-BE49-F238E27FC236}">
              <a16:creationId xmlns:a16="http://schemas.microsoft.com/office/drawing/2014/main" id="{B634F1A4-57C9-4E38-BD31-45BE375F79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6" name="Text Box 6943">
          <a:extLst>
            <a:ext uri="{FF2B5EF4-FFF2-40B4-BE49-F238E27FC236}">
              <a16:creationId xmlns:a16="http://schemas.microsoft.com/office/drawing/2014/main" id="{40664387-6425-4323-883C-72F8077801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7" name="Text Box 6943">
          <a:extLst>
            <a:ext uri="{FF2B5EF4-FFF2-40B4-BE49-F238E27FC236}">
              <a16:creationId xmlns:a16="http://schemas.microsoft.com/office/drawing/2014/main" id="{13F376A4-9BBE-445B-A01F-C814B10318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8" name="Text Box 6943">
          <a:extLst>
            <a:ext uri="{FF2B5EF4-FFF2-40B4-BE49-F238E27FC236}">
              <a16:creationId xmlns:a16="http://schemas.microsoft.com/office/drawing/2014/main" id="{3067DB52-93F9-4B17-80B4-D51C006121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69" name="Text Box 6943">
          <a:extLst>
            <a:ext uri="{FF2B5EF4-FFF2-40B4-BE49-F238E27FC236}">
              <a16:creationId xmlns:a16="http://schemas.microsoft.com/office/drawing/2014/main" id="{6F2A6B1C-5BC3-43B4-B318-4085CA89B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0" name="Text Box 6943">
          <a:extLst>
            <a:ext uri="{FF2B5EF4-FFF2-40B4-BE49-F238E27FC236}">
              <a16:creationId xmlns:a16="http://schemas.microsoft.com/office/drawing/2014/main" id="{8158029A-42BF-47C3-BD41-25A9350813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1" name="Text Box 6943">
          <a:extLst>
            <a:ext uri="{FF2B5EF4-FFF2-40B4-BE49-F238E27FC236}">
              <a16:creationId xmlns:a16="http://schemas.microsoft.com/office/drawing/2014/main" id="{729AC870-55E3-47D3-BB36-FB854DF670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2" name="Text Box 6943">
          <a:extLst>
            <a:ext uri="{FF2B5EF4-FFF2-40B4-BE49-F238E27FC236}">
              <a16:creationId xmlns:a16="http://schemas.microsoft.com/office/drawing/2014/main" id="{584F4D4C-DAF5-41C3-94AF-EA044085BF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3" name="Text Box 6943">
          <a:extLst>
            <a:ext uri="{FF2B5EF4-FFF2-40B4-BE49-F238E27FC236}">
              <a16:creationId xmlns:a16="http://schemas.microsoft.com/office/drawing/2014/main" id="{688617D7-C737-481E-9CAD-09450B5CDD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4" name="Text Box 6943">
          <a:extLst>
            <a:ext uri="{FF2B5EF4-FFF2-40B4-BE49-F238E27FC236}">
              <a16:creationId xmlns:a16="http://schemas.microsoft.com/office/drawing/2014/main" id="{07FC1B54-B62B-40D2-8E19-C18CC7CAAA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5" name="Text Box 6943">
          <a:extLst>
            <a:ext uri="{FF2B5EF4-FFF2-40B4-BE49-F238E27FC236}">
              <a16:creationId xmlns:a16="http://schemas.microsoft.com/office/drawing/2014/main" id="{2862CA73-77DF-42A0-BD83-501ADDA20E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6" name="Text Box 6943">
          <a:extLst>
            <a:ext uri="{FF2B5EF4-FFF2-40B4-BE49-F238E27FC236}">
              <a16:creationId xmlns:a16="http://schemas.microsoft.com/office/drawing/2014/main" id="{0F54BEAB-D810-45A7-B28C-9125144B14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7" name="Text Box 6943">
          <a:extLst>
            <a:ext uri="{FF2B5EF4-FFF2-40B4-BE49-F238E27FC236}">
              <a16:creationId xmlns:a16="http://schemas.microsoft.com/office/drawing/2014/main" id="{5B9C69D7-3E77-4B7A-BBF3-9EFEB7571F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8" name="Text Box 6943">
          <a:extLst>
            <a:ext uri="{FF2B5EF4-FFF2-40B4-BE49-F238E27FC236}">
              <a16:creationId xmlns:a16="http://schemas.microsoft.com/office/drawing/2014/main" id="{A6071BFB-62E7-496A-ADE4-387D9BC2EF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79" name="Text Box 6943">
          <a:extLst>
            <a:ext uri="{FF2B5EF4-FFF2-40B4-BE49-F238E27FC236}">
              <a16:creationId xmlns:a16="http://schemas.microsoft.com/office/drawing/2014/main" id="{C92C632E-0DD4-44C3-A4D9-2D4C7F1E1B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0" name="Text Box 6943">
          <a:extLst>
            <a:ext uri="{FF2B5EF4-FFF2-40B4-BE49-F238E27FC236}">
              <a16:creationId xmlns:a16="http://schemas.microsoft.com/office/drawing/2014/main" id="{FB4742A0-B833-478D-B0EB-C0AC0B35AF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1" name="Text Box 6943">
          <a:extLst>
            <a:ext uri="{FF2B5EF4-FFF2-40B4-BE49-F238E27FC236}">
              <a16:creationId xmlns:a16="http://schemas.microsoft.com/office/drawing/2014/main" id="{03E31A11-35D3-4DD9-A12B-2E397EAEF5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2" name="Text Box 6943">
          <a:extLst>
            <a:ext uri="{FF2B5EF4-FFF2-40B4-BE49-F238E27FC236}">
              <a16:creationId xmlns:a16="http://schemas.microsoft.com/office/drawing/2014/main" id="{E3D9C685-4F0C-4EC5-96B6-43D9E2C2AD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3" name="Text Box 6943">
          <a:extLst>
            <a:ext uri="{FF2B5EF4-FFF2-40B4-BE49-F238E27FC236}">
              <a16:creationId xmlns:a16="http://schemas.microsoft.com/office/drawing/2014/main" id="{256D51AC-F4D5-4A73-AB43-F60FE74230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4" name="Text Box 6943">
          <a:extLst>
            <a:ext uri="{FF2B5EF4-FFF2-40B4-BE49-F238E27FC236}">
              <a16:creationId xmlns:a16="http://schemas.microsoft.com/office/drawing/2014/main" id="{3FE3162D-BED3-4379-9E16-046E9361FC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5" name="Text Box 6943">
          <a:extLst>
            <a:ext uri="{FF2B5EF4-FFF2-40B4-BE49-F238E27FC236}">
              <a16:creationId xmlns:a16="http://schemas.microsoft.com/office/drawing/2014/main" id="{71789032-03F9-485C-88F5-F5115F78A3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6" name="Text Box 6943">
          <a:extLst>
            <a:ext uri="{FF2B5EF4-FFF2-40B4-BE49-F238E27FC236}">
              <a16:creationId xmlns:a16="http://schemas.microsoft.com/office/drawing/2014/main" id="{A9F88AC3-9827-4CC9-9411-F5BC3515DD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7" name="Text Box 6943">
          <a:extLst>
            <a:ext uri="{FF2B5EF4-FFF2-40B4-BE49-F238E27FC236}">
              <a16:creationId xmlns:a16="http://schemas.microsoft.com/office/drawing/2014/main" id="{421981F0-7454-4074-8625-A9BCF97D45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8" name="Text Box 6943">
          <a:extLst>
            <a:ext uri="{FF2B5EF4-FFF2-40B4-BE49-F238E27FC236}">
              <a16:creationId xmlns:a16="http://schemas.microsoft.com/office/drawing/2014/main" id="{28A9D29B-AA37-4970-BACE-B8394CB905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89" name="Text Box 6943">
          <a:extLst>
            <a:ext uri="{FF2B5EF4-FFF2-40B4-BE49-F238E27FC236}">
              <a16:creationId xmlns:a16="http://schemas.microsoft.com/office/drawing/2014/main" id="{4F6B268B-4D75-48F4-AEEA-CCB06F79CA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0" name="Text Box 6943">
          <a:extLst>
            <a:ext uri="{FF2B5EF4-FFF2-40B4-BE49-F238E27FC236}">
              <a16:creationId xmlns:a16="http://schemas.microsoft.com/office/drawing/2014/main" id="{393BF9AE-8F71-4245-B9FB-54BAE59357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1" name="Text Box 6943">
          <a:extLst>
            <a:ext uri="{FF2B5EF4-FFF2-40B4-BE49-F238E27FC236}">
              <a16:creationId xmlns:a16="http://schemas.microsoft.com/office/drawing/2014/main" id="{EEC27D00-5C29-42F4-AB16-1573AA538B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2" name="Text Box 6943">
          <a:extLst>
            <a:ext uri="{FF2B5EF4-FFF2-40B4-BE49-F238E27FC236}">
              <a16:creationId xmlns:a16="http://schemas.microsoft.com/office/drawing/2014/main" id="{E302C6D1-1511-449C-921D-2C739727FD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3" name="Text Box 6943">
          <a:extLst>
            <a:ext uri="{FF2B5EF4-FFF2-40B4-BE49-F238E27FC236}">
              <a16:creationId xmlns:a16="http://schemas.microsoft.com/office/drawing/2014/main" id="{65E18FFC-D846-44D9-8E7A-383E08A11F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4" name="Text Box 6943">
          <a:extLst>
            <a:ext uri="{FF2B5EF4-FFF2-40B4-BE49-F238E27FC236}">
              <a16:creationId xmlns:a16="http://schemas.microsoft.com/office/drawing/2014/main" id="{D44DACD4-BA73-4F36-8845-13F999D3A8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5" name="Text Box 6943">
          <a:extLst>
            <a:ext uri="{FF2B5EF4-FFF2-40B4-BE49-F238E27FC236}">
              <a16:creationId xmlns:a16="http://schemas.microsoft.com/office/drawing/2014/main" id="{39C3DC41-8354-4FC1-ABAD-05E3F5DB49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6" name="Text Box 6943">
          <a:extLst>
            <a:ext uri="{FF2B5EF4-FFF2-40B4-BE49-F238E27FC236}">
              <a16:creationId xmlns:a16="http://schemas.microsoft.com/office/drawing/2014/main" id="{A567B849-F7D2-4E3A-9F51-7D50B589B1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7" name="Text Box 6943">
          <a:extLst>
            <a:ext uri="{FF2B5EF4-FFF2-40B4-BE49-F238E27FC236}">
              <a16:creationId xmlns:a16="http://schemas.microsoft.com/office/drawing/2014/main" id="{560BD93F-763E-4537-9A9A-97B21B96A0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8" name="Text Box 6943">
          <a:extLst>
            <a:ext uri="{FF2B5EF4-FFF2-40B4-BE49-F238E27FC236}">
              <a16:creationId xmlns:a16="http://schemas.microsoft.com/office/drawing/2014/main" id="{2C9E59A8-F3FB-4A50-B34C-3A22C3D359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4999" name="Text Box 6943">
          <a:extLst>
            <a:ext uri="{FF2B5EF4-FFF2-40B4-BE49-F238E27FC236}">
              <a16:creationId xmlns:a16="http://schemas.microsoft.com/office/drawing/2014/main" id="{D52C7B4C-5E2B-446A-A626-17ACBA0073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0" name="Text Box 6943">
          <a:extLst>
            <a:ext uri="{FF2B5EF4-FFF2-40B4-BE49-F238E27FC236}">
              <a16:creationId xmlns:a16="http://schemas.microsoft.com/office/drawing/2014/main" id="{E308F119-2EB3-4681-8A73-7F1A9AEC13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1" name="Text Box 6943">
          <a:extLst>
            <a:ext uri="{FF2B5EF4-FFF2-40B4-BE49-F238E27FC236}">
              <a16:creationId xmlns:a16="http://schemas.microsoft.com/office/drawing/2014/main" id="{A3CA6B7E-7BB2-4C37-B495-3EBD1BE8B2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2" name="Text Box 6943">
          <a:extLst>
            <a:ext uri="{FF2B5EF4-FFF2-40B4-BE49-F238E27FC236}">
              <a16:creationId xmlns:a16="http://schemas.microsoft.com/office/drawing/2014/main" id="{F321C4AC-CD85-42F9-97B8-D88F11E080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3" name="Text Box 6943">
          <a:extLst>
            <a:ext uri="{FF2B5EF4-FFF2-40B4-BE49-F238E27FC236}">
              <a16:creationId xmlns:a16="http://schemas.microsoft.com/office/drawing/2014/main" id="{DA64A637-4FF9-4137-B696-5F888D8F28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4" name="Text Box 6943">
          <a:extLst>
            <a:ext uri="{FF2B5EF4-FFF2-40B4-BE49-F238E27FC236}">
              <a16:creationId xmlns:a16="http://schemas.microsoft.com/office/drawing/2014/main" id="{DB81DD77-5E7C-4F7C-BDBB-79F144998A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5" name="Text Box 6943">
          <a:extLst>
            <a:ext uri="{FF2B5EF4-FFF2-40B4-BE49-F238E27FC236}">
              <a16:creationId xmlns:a16="http://schemas.microsoft.com/office/drawing/2014/main" id="{B374D0D4-2C01-4766-B260-AB39D3BE65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6" name="Text Box 6943">
          <a:extLst>
            <a:ext uri="{FF2B5EF4-FFF2-40B4-BE49-F238E27FC236}">
              <a16:creationId xmlns:a16="http://schemas.microsoft.com/office/drawing/2014/main" id="{A11143E5-5657-48F7-A42B-971BEEBB48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7" name="Text Box 6943">
          <a:extLst>
            <a:ext uri="{FF2B5EF4-FFF2-40B4-BE49-F238E27FC236}">
              <a16:creationId xmlns:a16="http://schemas.microsoft.com/office/drawing/2014/main" id="{3C8C4FC4-E1E5-4207-8853-E0548AFCBA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8" name="Text Box 6943">
          <a:extLst>
            <a:ext uri="{FF2B5EF4-FFF2-40B4-BE49-F238E27FC236}">
              <a16:creationId xmlns:a16="http://schemas.microsoft.com/office/drawing/2014/main" id="{3832A302-64F1-4D5F-9E51-B5D8262200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09" name="Text Box 6943">
          <a:extLst>
            <a:ext uri="{FF2B5EF4-FFF2-40B4-BE49-F238E27FC236}">
              <a16:creationId xmlns:a16="http://schemas.microsoft.com/office/drawing/2014/main" id="{84241C40-58BA-4791-802E-1A7154C336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0" name="Text Box 6943">
          <a:extLst>
            <a:ext uri="{FF2B5EF4-FFF2-40B4-BE49-F238E27FC236}">
              <a16:creationId xmlns:a16="http://schemas.microsoft.com/office/drawing/2014/main" id="{30B81EDE-A77F-456F-8CD3-C4C2E083DA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1" name="Text Box 6943">
          <a:extLst>
            <a:ext uri="{FF2B5EF4-FFF2-40B4-BE49-F238E27FC236}">
              <a16:creationId xmlns:a16="http://schemas.microsoft.com/office/drawing/2014/main" id="{0EE2A7BD-985D-406E-BFB8-83AB7EE068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2" name="Text Box 6943">
          <a:extLst>
            <a:ext uri="{FF2B5EF4-FFF2-40B4-BE49-F238E27FC236}">
              <a16:creationId xmlns:a16="http://schemas.microsoft.com/office/drawing/2014/main" id="{EF13BA4C-7EB2-4F50-9C28-17D6203DEE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3" name="Text Box 6943">
          <a:extLst>
            <a:ext uri="{FF2B5EF4-FFF2-40B4-BE49-F238E27FC236}">
              <a16:creationId xmlns:a16="http://schemas.microsoft.com/office/drawing/2014/main" id="{A4B55788-EAC3-4634-B90C-BE8DB756B0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4" name="Text Box 6943">
          <a:extLst>
            <a:ext uri="{FF2B5EF4-FFF2-40B4-BE49-F238E27FC236}">
              <a16:creationId xmlns:a16="http://schemas.microsoft.com/office/drawing/2014/main" id="{37DE0C3B-2C0D-4F5E-BD28-0D0EDDD9DC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5" name="Text Box 6943">
          <a:extLst>
            <a:ext uri="{FF2B5EF4-FFF2-40B4-BE49-F238E27FC236}">
              <a16:creationId xmlns:a16="http://schemas.microsoft.com/office/drawing/2014/main" id="{AA69E32F-18D7-4ED2-90C6-71F45F3987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6" name="Text Box 6943">
          <a:extLst>
            <a:ext uri="{FF2B5EF4-FFF2-40B4-BE49-F238E27FC236}">
              <a16:creationId xmlns:a16="http://schemas.microsoft.com/office/drawing/2014/main" id="{F6632D46-91AF-4E91-86A2-8E80BD4AE3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7" name="Text Box 6943">
          <a:extLst>
            <a:ext uri="{FF2B5EF4-FFF2-40B4-BE49-F238E27FC236}">
              <a16:creationId xmlns:a16="http://schemas.microsoft.com/office/drawing/2014/main" id="{DB10DC51-CEAC-4F18-8FCD-EF84234CC5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8" name="Text Box 6943">
          <a:extLst>
            <a:ext uri="{FF2B5EF4-FFF2-40B4-BE49-F238E27FC236}">
              <a16:creationId xmlns:a16="http://schemas.microsoft.com/office/drawing/2014/main" id="{1FD0D28A-0C8A-4264-ABEC-DF58F1C04F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19" name="Text Box 6943">
          <a:extLst>
            <a:ext uri="{FF2B5EF4-FFF2-40B4-BE49-F238E27FC236}">
              <a16:creationId xmlns:a16="http://schemas.microsoft.com/office/drawing/2014/main" id="{550B2363-82DC-4B19-B9C8-6E8C44EDDD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0" name="Text Box 6943">
          <a:extLst>
            <a:ext uri="{FF2B5EF4-FFF2-40B4-BE49-F238E27FC236}">
              <a16:creationId xmlns:a16="http://schemas.microsoft.com/office/drawing/2014/main" id="{EBD45CDB-5D25-4639-B067-F76FF8E444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1" name="Text Box 6943">
          <a:extLst>
            <a:ext uri="{FF2B5EF4-FFF2-40B4-BE49-F238E27FC236}">
              <a16:creationId xmlns:a16="http://schemas.microsoft.com/office/drawing/2014/main" id="{ACA38375-ED8F-4ACE-9772-04517FA2B7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2" name="Text Box 6943">
          <a:extLst>
            <a:ext uri="{FF2B5EF4-FFF2-40B4-BE49-F238E27FC236}">
              <a16:creationId xmlns:a16="http://schemas.microsoft.com/office/drawing/2014/main" id="{2175F4B0-D496-497B-8384-5C7BF178EB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3" name="Text Box 6943">
          <a:extLst>
            <a:ext uri="{FF2B5EF4-FFF2-40B4-BE49-F238E27FC236}">
              <a16:creationId xmlns:a16="http://schemas.microsoft.com/office/drawing/2014/main" id="{28C41697-E2DE-4285-8268-101E41198D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4" name="Text Box 6943">
          <a:extLst>
            <a:ext uri="{FF2B5EF4-FFF2-40B4-BE49-F238E27FC236}">
              <a16:creationId xmlns:a16="http://schemas.microsoft.com/office/drawing/2014/main" id="{BA8BAB02-10D2-4C82-BF9C-5C6901BCB7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5" name="Text Box 6943">
          <a:extLst>
            <a:ext uri="{FF2B5EF4-FFF2-40B4-BE49-F238E27FC236}">
              <a16:creationId xmlns:a16="http://schemas.microsoft.com/office/drawing/2014/main" id="{B2294D4D-79E8-4DC5-B070-CE9A80994F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6" name="Text Box 6943">
          <a:extLst>
            <a:ext uri="{FF2B5EF4-FFF2-40B4-BE49-F238E27FC236}">
              <a16:creationId xmlns:a16="http://schemas.microsoft.com/office/drawing/2014/main" id="{01C8D37D-111E-4B84-8DFC-EB7DF8B08A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7" name="Text Box 6943">
          <a:extLst>
            <a:ext uri="{FF2B5EF4-FFF2-40B4-BE49-F238E27FC236}">
              <a16:creationId xmlns:a16="http://schemas.microsoft.com/office/drawing/2014/main" id="{5BBBDB40-CB99-4802-AF02-1C3F6FD99F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8" name="Text Box 6943">
          <a:extLst>
            <a:ext uri="{FF2B5EF4-FFF2-40B4-BE49-F238E27FC236}">
              <a16:creationId xmlns:a16="http://schemas.microsoft.com/office/drawing/2014/main" id="{C21A8892-8993-477D-A85D-54E893C8AE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29" name="Text Box 6943">
          <a:extLst>
            <a:ext uri="{FF2B5EF4-FFF2-40B4-BE49-F238E27FC236}">
              <a16:creationId xmlns:a16="http://schemas.microsoft.com/office/drawing/2014/main" id="{E326DB31-3F6A-465F-8FFB-4C3883923A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0" name="Text Box 6943">
          <a:extLst>
            <a:ext uri="{FF2B5EF4-FFF2-40B4-BE49-F238E27FC236}">
              <a16:creationId xmlns:a16="http://schemas.microsoft.com/office/drawing/2014/main" id="{1394E642-2421-4A6D-8EAA-655B3104B1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1" name="Text Box 6943">
          <a:extLst>
            <a:ext uri="{FF2B5EF4-FFF2-40B4-BE49-F238E27FC236}">
              <a16:creationId xmlns:a16="http://schemas.microsoft.com/office/drawing/2014/main" id="{E8424C90-6862-4E29-A31E-A17157EBE9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2" name="Text Box 6943">
          <a:extLst>
            <a:ext uri="{FF2B5EF4-FFF2-40B4-BE49-F238E27FC236}">
              <a16:creationId xmlns:a16="http://schemas.microsoft.com/office/drawing/2014/main" id="{97AD96A4-7E7B-4296-BCA8-28CAE5A0EE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3" name="Text Box 6943">
          <a:extLst>
            <a:ext uri="{FF2B5EF4-FFF2-40B4-BE49-F238E27FC236}">
              <a16:creationId xmlns:a16="http://schemas.microsoft.com/office/drawing/2014/main" id="{7479FC74-04DF-40B6-AA8C-3DD3DCFC03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4" name="Text Box 6943">
          <a:extLst>
            <a:ext uri="{FF2B5EF4-FFF2-40B4-BE49-F238E27FC236}">
              <a16:creationId xmlns:a16="http://schemas.microsoft.com/office/drawing/2014/main" id="{0C1F4A22-807F-4A99-AD3C-3575103FE5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5" name="Text Box 6943">
          <a:extLst>
            <a:ext uri="{FF2B5EF4-FFF2-40B4-BE49-F238E27FC236}">
              <a16:creationId xmlns:a16="http://schemas.microsoft.com/office/drawing/2014/main" id="{E4FB87C0-F9AF-45EC-BBFA-01975A6959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6" name="Text Box 6943">
          <a:extLst>
            <a:ext uri="{FF2B5EF4-FFF2-40B4-BE49-F238E27FC236}">
              <a16:creationId xmlns:a16="http://schemas.microsoft.com/office/drawing/2014/main" id="{F25C3721-718F-4DE4-B7A1-2CCE1D9A28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7" name="Text Box 6943">
          <a:extLst>
            <a:ext uri="{FF2B5EF4-FFF2-40B4-BE49-F238E27FC236}">
              <a16:creationId xmlns:a16="http://schemas.microsoft.com/office/drawing/2014/main" id="{B8460127-3A35-4F88-9B8B-079D8AEA2C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8" name="Text Box 6943">
          <a:extLst>
            <a:ext uri="{FF2B5EF4-FFF2-40B4-BE49-F238E27FC236}">
              <a16:creationId xmlns:a16="http://schemas.microsoft.com/office/drawing/2014/main" id="{3A817198-809E-4369-9F66-A5F94C960A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39" name="Text Box 6943">
          <a:extLst>
            <a:ext uri="{FF2B5EF4-FFF2-40B4-BE49-F238E27FC236}">
              <a16:creationId xmlns:a16="http://schemas.microsoft.com/office/drawing/2014/main" id="{71CC2C75-DC09-4E9A-8FE5-3368A79B7B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0" name="Text Box 6943">
          <a:extLst>
            <a:ext uri="{FF2B5EF4-FFF2-40B4-BE49-F238E27FC236}">
              <a16:creationId xmlns:a16="http://schemas.microsoft.com/office/drawing/2014/main" id="{C6929C94-6B5E-4DDB-BD3B-018F40880A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1" name="Text Box 6943">
          <a:extLst>
            <a:ext uri="{FF2B5EF4-FFF2-40B4-BE49-F238E27FC236}">
              <a16:creationId xmlns:a16="http://schemas.microsoft.com/office/drawing/2014/main" id="{71BF3324-644E-4B28-AE96-1F05E86343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2" name="Text Box 6943">
          <a:extLst>
            <a:ext uri="{FF2B5EF4-FFF2-40B4-BE49-F238E27FC236}">
              <a16:creationId xmlns:a16="http://schemas.microsoft.com/office/drawing/2014/main" id="{E0FA813A-8CF8-419D-8008-87BFC18155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3" name="Text Box 6943">
          <a:extLst>
            <a:ext uri="{FF2B5EF4-FFF2-40B4-BE49-F238E27FC236}">
              <a16:creationId xmlns:a16="http://schemas.microsoft.com/office/drawing/2014/main" id="{D081CDD2-3F27-44FD-997B-DA6D8F8540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4" name="Text Box 6943">
          <a:extLst>
            <a:ext uri="{FF2B5EF4-FFF2-40B4-BE49-F238E27FC236}">
              <a16:creationId xmlns:a16="http://schemas.microsoft.com/office/drawing/2014/main" id="{6B3F9034-D65F-4C19-8975-69F603B19E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5" name="Text Box 6943">
          <a:extLst>
            <a:ext uri="{FF2B5EF4-FFF2-40B4-BE49-F238E27FC236}">
              <a16:creationId xmlns:a16="http://schemas.microsoft.com/office/drawing/2014/main" id="{0729C6E1-66D3-4086-A5AC-AC661EEBBB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6" name="Text Box 6943">
          <a:extLst>
            <a:ext uri="{FF2B5EF4-FFF2-40B4-BE49-F238E27FC236}">
              <a16:creationId xmlns:a16="http://schemas.microsoft.com/office/drawing/2014/main" id="{366F7CDD-551F-42B5-8B3B-C76E5ED052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7" name="Text Box 6943">
          <a:extLst>
            <a:ext uri="{FF2B5EF4-FFF2-40B4-BE49-F238E27FC236}">
              <a16:creationId xmlns:a16="http://schemas.microsoft.com/office/drawing/2014/main" id="{72A3D5C4-96A1-4C45-878B-1C16CA32F2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8" name="Text Box 6943">
          <a:extLst>
            <a:ext uri="{FF2B5EF4-FFF2-40B4-BE49-F238E27FC236}">
              <a16:creationId xmlns:a16="http://schemas.microsoft.com/office/drawing/2014/main" id="{A2FA8440-20DC-43DD-A18A-42E60A620C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49" name="Text Box 6943">
          <a:extLst>
            <a:ext uri="{FF2B5EF4-FFF2-40B4-BE49-F238E27FC236}">
              <a16:creationId xmlns:a16="http://schemas.microsoft.com/office/drawing/2014/main" id="{D53B22F0-E423-412E-899B-EDCA8FD349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0" name="Text Box 6943">
          <a:extLst>
            <a:ext uri="{FF2B5EF4-FFF2-40B4-BE49-F238E27FC236}">
              <a16:creationId xmlns:a16="http://schemas.microsoft.com/office/drawing/2014/main" id="{49EBD278-A4C9-4DA3-9E57-9691D3EF73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1" name="Text Box 6943">
          <a:extLst>
            <a:ext uri="{FF2B5EF4-FFF2-40B4-BE49-F238E27FC236}">
              <a16:creationId xmlns:a16="http://schemas.microsoft.com/office/drawing/2014/main" id="{05F09A82-BAFD-4F4D-928D-F4548EC4B6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2" name="Text Box 6943">
          <a:extLst>
            <a:ext uri="{FF2B5EF4-FFF2-40B4-BE49-F238E27FC236}">
              <a16:creationId xmlns:a16="http://schemas.microsoft.com/office/drawing/2014/main" id="{661ED133-0E1E-4608-BEE3-F761CF2505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3" name="Text Box 6943">
          <a:extLst>
            <a:ext uri="{FF2B5EF4-FFF2-40B4-BE49-F238E27FC236}">
              <a16:creationId xmlns:a16="http://schemas.microsoft.com/office/drawing/2014/main" id="{C53FCF91-73B0-4EBD-B905-034EE73F52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4" name="Text Box 6943">
          <a:extLst>
            <a:ext uri="{FF2B5EF4-FFF2-40B4-BE49-F238E27FC236}">
              <a16:creationId xmlns:a16="http://schemas.microsoft.com/office/drawing/2014/main" id="{97571AA2-BE7C-47C7-8390-76618E1034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5" name="Text Box 6943">
          <a:extLst>
            <a:ext uri="{FF2B5EF4-FFF2-40B4-BE49-F238E27FC236}">
              <a16:creationId xmlns:a16="http://schemas.microsoft.com/office/drawing/2014/main" id="{3D90328E-2E04-4173-AEDF-89B2D6194E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6" name="Text Box 6943">
          <a:extLst>
            <a:ext uri="{FF2B5EF4-FFF2-40B4-BE49-F238E27FC236}">
              <a16:creationId xmlns:a16="http://schemas.microsoft.com/office/drawing/2014/main" id="{2AC7BF65-6CCA-42EE-9FB1-B3F81860B0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7" name="Text Box 6943">
          <a:extLst>
            <a:ext uri="{FF2B5EF4-FFF2-40B4-BE49-F238E27FC236}">
              <a16:creationId xmlns:a16="http://schemas.microsoft.com/office/drawing/2014/main" id="{6F771E71-8B92-4F88-BB48-0EC3C36356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8" name="Text Box 6943">
          <a:extLst>
            <a:ext uri="{FF2B5EF4-FFF2-40B4-BE49-F238E27FC236}">
              <a16:creationId xmlns:a16="http://schemas.microsoft.com/office/drawing/2014/main" id="{5B90D9F4-DEB2-4E4C-A34C-5B67268556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59" name="Text Box 6943">
          <a:extLst>
            <a:ext uri="{FF2B5EF4-FFF2-40B4-BE49-F238E27FC236}">
              <a16:creationId xmlns:a16="http://schemas.microsoft.com/office/drawing/2014/main" id="{C5097AF9-4969-4B83-A158-D16A097689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0" name="Text Box 6943">
          <a:extLst>
            <a:ext uri="{FF2B5EF4-FFF2-40B4-BE49-F238E27FC236}">
              <a16:creationId xmlns:a16="http://schemas.microsoft.com/office/drawing/2014/main" id="{A044BFA4-5524-4706-A693-6AC44D6FB4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1" name="Text Box 6943">
          <a:extLst>
            <a:ext uri="{FF2B5EF4-FFF2-40B4-BE49-F238E27FC236}">
              <a16:creationId xmlns:a16="http://schemas.microsoft.com/office/drawing/2014/main" id="{D84A9362-EE75-4CED-BA38-D20A23B511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2" name="Text Box 6943">
          <a:extLst>
            <a:ext uri="{FF2B5EF4-FFF2-40B4-BE49-F238E27FC236}">
              <a16:creationId xmlns:a16="http://schemas.microsoft.com/office/drawing/2014/main" id="{A3ECADC7-63F6-4D77-BD26-B3C14A2AC3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3" name="Text Box 6943">
          <a:extLst>
            <a:ext uri="{FF2B5EF4-FFF2-40B4-BE49-F238E27FC236}">
              <a16:creationId xmlns:a16="http://schemas.microsoft.com/office/drawing/2014/main" id="{AACA2628-69BB-4165-BFC6-FF1A5E2DD4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4" name="Text Box 6943">
          <a:extLst>
            <a:ext uri="{FF2B5EF4-FFF2-40B4-BE49-F238E27FC236}">
              <a16:creationId xmlns:a16="http://schemas.microsoft.com/office/drawing/2014/main" id="{C7BD25F7-76B0-4725-A7D9-1A760DF67F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5" name="Text Box 6943">
          <a:extLst>
            <a:ext uri="{FF2B5EF4-FFF2-40B4-BE49-F238E27FC236}">
              <a16:creationId xmlns:a16="http://schemas.microsoft.com/office/drawing/2014/main" id="{4F8139BC-7C07-441F-B8DD-9BAF59806C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6" name="Text Box 6943">
          <a:extLst>
            <a:ext uri="{FF2B5EF4-FFF2-40B4-BE49-F238E27FC236}">
              <a16:creationId xmlns:a16="http://schemas.microsoft.com/office/drawing/2014/main" id="{0E1A80AD-BA2A-429F-886A-306E637CC5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7" name="Text Box 6943">
          <a:extLst>
            <a:ext uri="{FF2B5EF4-FFF2-40B4-BE49-F238E27FC236}">
              <a16:creationId xmlns:a16="http://schemas.microsoft.com/office/drawing/2014/main" id="{90AC18CB-62AF-4CC4-B19C-E6C12A609D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8" name="Text Box 6943">
          <a:extLst>
            <a:ext uri="{FF2B5EF4-FFF2-40B4-BE49-F238E27FC236}">
              <a16:creationId xmlns:a16="http://schemas.microsoft.com/office/drawing/2014/main" id="{AB672578-1DBD-44E8-8D5A-205678513E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69" name="Text Box 6943">
          <a:extLst>
            <a:ext uri="{FF2B5EF4-FFF2-40B4-BE49-F238E27FC236}">
              <a16:creationId xmlns:a16="http://schemas.microsoft.com/office/drawing/2014/main" id="{25644BFE-8E11-4AA7-B68E-E532276AF3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0" name="Text Box 6943">
          <a:extLst>
            <a:ext uri="{FF2B5EF4-FFF2-40B4-BE49-F238E27FC236}">
              <a16:creationId xmlns:a16="http://schemas.microsoft.com/office/drawing/2014/main" id="{CF0E3C61-B49F-473D-957F-BC4E316BC7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1" name="Text Box 6943">
          <a:extLst>
            <a:ext uri="{FF2B5EF4-FFF2-40B4-BE49-F238E27FC236}">
              <a16:creationId xmlns:a16="http://schemas.microsoft.com/office/drawing/2014/main" id="{1E45055C-23AE-4991-932E-1B22A8DA2E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2" name="Text Box 6943">
          <a:extLst>
            <a:ext uri="{FF2B5EF4-FFF2-40B4-BE49-F238E27FC236}">
              <a16:creationId xmlns:a16="http://schemas.microsoft.com/office/drawing/2014/main" id="{EE5206A1-8D88-4D93-8DA1-BDFF1AE710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3" name="Text Box 6943">
          <a:extLst>
            <a:ext uri="{FF2B5EF4-FFF2-40B4-BE49-F238E27FC236}">
              <a16:creationId xmlns:a16="http://schemas.microsoft.com/office/drawing/2014/main" id="{AA60B25D-60CA-40F6-9A9C-1A1751EC70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4" name="Text Box 6943">
          <a:extLst>
            <a:ext uri="{FF2B5EF4-FFF2-40B4-BE49-F238E27FC236}">
              <a16:creationId xmlns:a16="http://schemas.microsoft.com/office/drawing/2014/main" id="{0B4BC257-0449-4C37-AE91-44BEB1E0D7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5" name="Text Box 6943">
          <a:extLst>
            <a:ext uri="{FF2B5EF4-FFF2-40B4-BE49-F238E27FC236}">
              <a16:creationId xmlns:a16="http://schemas.microsoft.com/office/drawing/2014/main" id="{8FEA2D45-1595-490B-A86B-8CC8474A65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6" name="Text Box 6943">
          <a:extLst>
            <a:ext uri="{FF2B5EF4-FFF2-40B4-BE49-F238E27FC236}">
              <a16:creationId xmlns:a16="http://schemas.microsoft.com/office/drawing/2014/main" id="{B13C39F4-8DFC-4C4E-AEF1-5401BF6085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7" name="Text Box 6943">
          <a:extLst>
            <a:ext uri="{FF2B5EF4-FFF2-40B4-BE49-F238E27FC236}">
              <a16:creationId xmlns:a16="http://schemas.microsoft.com/office/drawing/2014/main" id="{B3204597-6C3A-4E9A-94F1-BF09E093AE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8" name="Text Box 6943">
          <a:extLst>
            <a:ext uri="{FF2B5EF4-FFF2-40B4-BE49-F238E27FC236}">
              <a16:creationId xmlns:a16="http://schemas.microsoft.com/office/drawing/2014/main" id="{A10CBB03-CFFB-417D-94D1-A61404E6B9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79" name="Text Box 6943">
          <a:extLst>
            <a:ext uri="{FF2B5EF4-FFF2-40B4-BE49-F238E27FC236}">
              <a16:creationId xmlns:a16="http://schemas.microsoft.com/office/drawing/2014/main" id="{E1A8A1A6-2561-42F2-A62B-C9B751506C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0" name="Text Box 6943">
          <a:extLst>
            <a:ext uri="{FF2B5EF4-FFF2-40B4-BE49-F238E27FC236}">
              <a16:creationId xmlns:a16="http://schemas.microsoft.com/office/drawing/2014/main" id="{3DBF1D5A-DAAC-4BE9-B838-607D18EF67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1" name="Text Box 6943">
          <a:extLst>
            <a:ext uri="{FF2B5EF4-FFF2-40B4-BE49-F238E27FC236}">
              <a16:creationId xmlns:a16="http://schemas.microsoft.com/office/drawing/2014/main" id="{6375D259-E9F9-4949-8734-E8650B33F9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2" name="Text Box 6943">
          <a:extLst>
            <a:ext uri="{FF2B5EF4-FFF2-40B4-BE49-F238E27FC236}">
              <a16:creationId xmlns:a16="http://schemas.microsoft.com/office/drawing/2014/main" id="{FAC40197-848F-49E7-A354-3B7968F782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3" name="Text Box 6943">
          <a:extLst>
            <a:ext uri="{FF2B5EF4-FFF2-40B4-BE49-F238E27FC236}">
              <a16:creationId xmlns:a16="http://schemas.microsoft.com/office/drawing/2014/main" id="{749857D2-8C16-4E9A-B589-B908599C53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4" name="Text Box 6943">
          <a:extLst>
            <a:ext uri="{FF2B5EF4-FFF2-40B4-BE49-F238E27FC236}">
              <a16:creationId xmlns:a16="http://schemas.microsoft.com/office/drawing/2014/main" id="{8BBC002D-369A-4FFB-ACFA-AF265B58A1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5" name="Text Box 6943">
          <a:extLst>
            <a:ext uri="{FF2B5EF4-FFF2-40B4-BE49-F238E27FC236}">
              <a16:creationId xmlns:a16="http://schemas.microsoft.com/office/drawing/2014/main" id="{11567B60-30B7-4CC4-B037-6284D64A20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6" name="Text Box 6943">
          <a:extLst>
            <a:ext uri="{FF2B5EF4-FFF2-40B4-BE49-F238E27FC236}">
              <a16:creationId xmlns:a16="http://schemas.microsoft.com/office/drawing/2014/main" id="{72314F34-D3A2-4DD0-9724-C3F71B6B99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7" name="Text Box 6943">
          <a:extLst>
            <a:ext uri="{FF2B5EF4-FFF2-40B4-BE49-F238E27FC236}">
              <a16:creationId xmlns:a16="http://schemas.microsoft.com/office/drawing/2014/main" id="{25FDA531-7752-41AA-B0D8-67DD310323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8" name="Text Box 6943">
          <a:extLst>
            <a:ext uri="{FF2B5EF4-FFF2-40B4-BE49-F238E27FC236}">
              <a16:creationId xmlns:a16="http://schemas.microsoft.com/office/drawing/2014/main" id="{008671B9-5A65-407F-937B-B695A16AED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89" name="Text Box 6943">
          <a:extLst>
            <a:ext uri="{FF2B5EF4-FFF2-40B4-BE49-F238E27FC236}">
              <a16:creationId xmlns:a16="http://schemas.microsoft.com/office/drawing/2014/main" id="{3DB85696-EB6C-42DC-B513-5CAE3D9A52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0" name="Text Box 6943">
          <a:extLst>
            <a:ext uri="{FF2B5EF4-FFF2-40B4-BE49-F238E27FC236}">
              <a16:creationId xmlns:a16="http://schemas.microsoft.com/office/drawing/2014/main" id="{6D1D1B9D-D2DD-4DF2-A93C-C4EAD32045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1" name="Text Box 6943">
          <a:extLst>
            <a:ext uri="{FF2B5EF4-FFF2-40B4-BE49-F238E27FC236}">
              <a16:creationId xmlns:a16="http://schemas.microsoft.com/office/drawing/2014/main" id="{F069309F-C6B0-4B4E-BC0B-D46256D115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2" name="Text Box 6943">
          <a:extLst>
            <a:ext uri="{FF2B5EF4-FFF2-40B4-BE49-F238E27FC236}">
              <a16:creationId xmlns:a16="http://schemas.microsoft.com/office/drawing/2014/main" id="{3A8B167C-98F2-4759-B0A6-EFF218541C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3" name="Text Box 6943">
          <a:extLst>
            <a:ext uri="{FF2B5EF4-FFF2-40B4-BE49-F238E27FC236}">
              <a16:creationId xmlns:a16="http://schemas.microsoft.com/office/drawing/2014/main" id="{7779711B-2097-4EE3-B0B7-6DFE86A107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4" name="Text Box 6943">
          <a:extLst>
            <a:ext uri="{FF2B5EF4-FFF2-40B4-BE49-F238E27FC236}">
              <a16:creationId xmlns:a16="http://schemas.microsoft.com/office/drawing/2014/main" id="{5B0AD2A3-9708-49C7-9CF9-A921431029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5" name="Text Box 6943">
          <a:extLst>
            <a:ext uri="{FF2B5EF4-FFF2-40B4-BE49-F238E27FC236}">
              <a16:creationId xmlns:a16="http://schemas.microsoft.com/office/drawing/2014/main" id="{D58A19AF-AE57-4E87-80A5-71606633AD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6" name="Text Box 6943">
          <a:extLst>
            <a:ext uri="{FF2B5EF4-FFF2-40B4-BE49-F238E27FC236}">
              <a16:creationId xmlns:a16="http://schemas.microsoft.com/office/drawing/2014/main" id="{70B7D4A6-C9E8-4096-AB5C-F9D428B2EB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7" name="Text Box 6943">
          <a:extLst>
            <a:ext uri="{FF2B5EF4-FFF2-40B4-BE49-F238E27FC236}">
              <a16:creationId xmlns:a16="http://schemas.microsoft.com/office/drawing/2014/main" id="{5E0AD417-D4D1-484D-AC24-93E8B6D6D7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8" name="Text Box 6943">
          <a:extLst>
            <a:ext uri="{FF2B5EF4-FFF2-40B4-BE49-F238E27FC236}">
              <a16:creationId xmlns:a16="http://schemas.microsoft.com/office/drawing/2014/main" id="{E6B86AE9-BEAB-4243-BDF9-C97082F17E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099" name="Text Box 6943">
          <a:extLst>
            <a:ext uri="{FF2B5EF4-FFF2-40B4-BE49-F238E27FC236}">
              <a16:creationId xmlns:a16="http://schemas.microsoft.com/office/drawing/2014/main" id="{CB8E3AC1-72A0-4ACE-A307-4F97956B3A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0" name="Text Box 6943">
          <a:extLst>
            <a:ext uri="{FF2B5EF4-FFF2-40B4-BE49-F238E27FC236}">
              <a16:creationId xmlns:a16="http://schemas.microsoft.com/office/drawing/2014/main" id="{559783FE-9102-4E6D-B054-1B4D27961D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1" name="Text Box 6943">
          <a:extLst>
            <a:ext uri="{FF2B5EF4-FFF2-40B4-BE49-F238E27FC236}">
              <a16:creationId xmlns:a16="http://schemas.microsoft.com/office/drawing/2014/main" id="{D9E4D9CF-CADB-40DE-8E38-E2ADF98E7E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2" name="Text Box 6943">
          <a:extLst>
            <a:ext uri="{FF2B5EF4-FFF2-40B4-BE49-F238E27FC236}">
              <a16:creationId xmlns:a16="http://schemas.microsoft.com/office/drawing/2014/main" id="{7345D1F5-D6A9-48EF-90CE-7BD1B6F6BB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3" name="Text Box 6943">
          <a:extLst>
            <a:ext uri="{FF2B5EF4-FFF2-40B4-BE49-F238E27FC236}">
              <a16:creationId xmlns:a16="http://schemas.microsoft.com/office/drawing/2014/main" id="{868493E5-D71C-453D-ACC0-1C4E4418CE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4" name="Text Box 6943">
          <a:extLst>
            <a:ext uri="{FF2B5EF4-FFF2-40B4-BE49-F238E27FC236}">
              <a16:creationId xmlns:a16="http://schemas.microsoft.com/office/drawing/2014/main" id="{749C1A26-686A-4552-824D-A71520B2BC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5" name="Text Box 6943">
          <a:extLst>
            <a:ext uri="{FF2B5EF4-FFF2-40B4-BE49-F238E27FC236}">
              <a16:creationId xmlns:a16="http://schemas.microsoft.com/office/drawing/2014/main" id="{12F0ABC8-1C77-47E0-9B30-34339349B3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6" name="Text Box 6943">
          <a:extLst>
            <a:ext uri="{FF2B5EF4-FFF2-40B4-BE49-F238E27FC236}">
              <a16:creationId xmlns:a16="http://schemas.microsoft.com/office/drawing/2014/main" id="{D93B5948-6EE3-46DF-8A24-53E3A78716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7" name="Text Box 6943">
          <a:extLst>
            <a:ext uri="{FF2B5EF4-FFF2-40B4-BE49-F238E27FC236}">
              <a16:creationId xmlns:a16="http://schemas.microsoft.com/office/drawing/2014/main" id="{69777CC0-9F3E-4329-851B-FFAECA4787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8" name="Text Box 6943">
          <a:extLst>
            <a:ext uri="{FF2B5EF4-FFF2-40B4-BE49-F238E27FC236}">
              <a16:creationId xmlns:a16="http://schemas.microsoft.com/office/drawing/2014/main" id="{AD342E9A-B997-49E5-89B4-C10E13C1D5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09" name="Text Box 6943">
          <a:extLst>
            <a:ext uri="{FF2B5EF4-FFF2-40B4-BE49-F238E27FC236}">
              <a16:creationId xmlns:a16="http://schemas.microsoft.com/office/drawing/2014/main" id="{0090425F-6CE1-42AE-8E58-B23DF02602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0" name="Text Box 6943">
          <a:extLst>
            <a:ext uri="{FF2B5EF4-FFF2-40B4-BE49-F238E27FC236}">
              <a16:creationId xmlns:a16="http://schemas.microsoft.com/office/drawing/2014/main" id="{74AAFB2C-EBB9-4DB2-9839-C23B405A0B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1" name="Text Box 6943">
          <a:extLst>
            <a:ext uri="{FF2B5EF4-FFF2-40B4-BE49-F238E27FC236}">
              <a16:creationId xmlns:a16="http://schemas.microsoft.com/office/drawing/2014/main" id="{BDB82B64-6B3E-40EE-84B6-0F01879141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2" name="Text Box 6943">
          <a:extLst>
            <a:ext uri="{FF2B5EF4-FFF2-40B4-BE49-F238E27FC236}">
              <a16:creationId xmlns:a16="http://schemas.microsoft.com/office/drawing/2014/main" id="{4559B9F9-34A7-46F2-9CEE-0387ED840B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3" name="Text Box 6943">
          <a:extLst>
            <a:ext uri="{FF2B5EF4-FFF2-40B4-BE49-F238E27FC236}">
              <a16:creationId xmlns:a16="http://schemas.microsoft.com/office/drawing/2014/main" id="{78806861-4F8E-4872-8F64-5A31B92A04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4" name="Text Box 6943">
          <a:extLst>
            <a:ext uri="{FF2B5EF4-FFF2-40B4-BE49-F238E27FC236}">
              <a16:creationId xmlns:a16="http://schemas.microsoft.com/office/drawing/2014/main" id="{3D213E03-3C4E-49C4-98B5-7FFA63BA2A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5" name="Text Box 6943">
          <a:extLst>
            <a:ext uri="{FF2B5EF4-FFF2-40B4-BE49-F238E27FC236}">
              <a16:creationId xmlns:a16="http://schemas.microsoft.com/office/drawing/2014/main" id="{A9973EE8-9443-4D6E-8F62-B09B257D0B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6" name="Text Box 6943">
          <a:extLst>
            <a:ext uri="{FF2B5EF4-FFF2-40B4-BE49-F238E27FC236}">
              <a16:creationId xmlns:a16="http://schemas.microsoft.com/office/drawing/2014/main" id="{0955D435-68F0-425B-B853-A420EE4B1A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7" name="Text Box 6943">
          <a:extLst>
            <a:ext uri="{FF2B5EF4-FFF2-40B4-BE49-F238E27FC236}">
              <a16:creationId xmlns:a16="http://schemas.microsoft.com/office/drawing/2014/main" id="{32791E1D-3F47-4A75-8307-FA44B7EFBA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8" name="Text Box 6943">
          <a:extLst>
            <a:ext uri="{FF2B5EF4-FFF2-40B4-BE49-F238E27FC236}">
              <a16:creationId xmlns:a16="http://schemas.microsoft.com/office/drawing/2014/main" id="{DF3BCBEA-CA52-41F4-87A5-F0FEA954E0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19" name="Text Box 6943">
          <a:extLst>
            <a:ext uri="{FF2B5EF4-FFF2-40B4-BE49-F238E27FC236}">
              <a16:creationId xmlns:a16="http://schemas.microsoft.com/office/drawing/2014/main" id="{6DA19424-2374-40B3-B829-7FFDC96481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0" name="Text Box 6943">
          <a:extLst>
            <a:ext uri="{FF2B5EF4-FFF2-40B4-BE49-F238E27FC236}">
              <a16:creationId xmlns:a16="http://schemas.microsoft.com/office/drawing/2014/main" id="{D6BEE818-414F-4AFF-9A4B-1BF3440A7A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1" name="Text Box 6943">
          <a:extLst>
            <a:ext uri="{FF2B5EF4-FFF2-40B4-BE49-F238E27FC236}">
              <a16:creationId xmlns:a16="http://schemas.microsoft.com/office/drawing/2014/main" id="{D095C5BE-DDE6-4D95-A2A8-81E80C5892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2" name="Text Box 6943">
          <a:extLst>
            <a:ext uri="{FF2B5EF4-FFF2-40B4-BE49-F238E27FC236}">
              <a16:creationId xmlns:a16="http://schemas.microsoft.com/office/drawing/2014/main" id="{38912E9B-D175-4267-923A-1EE27E795E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3" name="Text Box 6943">
          <a:extLst>
            <a:ext uri="{FF2B5EF4-FFF2-40B4-BE49-F238E27FC236}">
              <a16:creationId xmlns:a16="http://schemas.microsoft.com/office/drawing/2014/main" id="{38E47353-7578-4888-96E6-A680746344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4" name="Text Box 6943">
          <a:extLst>
            <a:ext uri="{FF2B5EF4-FFF2-40B4-BE49-F238E27FC236}">
              <a16:creationId xmlns:a16="http://schemas.microsoft.com/office/drawing/2014/main" id="{10872C9E-FD65-4E94-85B7-7E02A4C67A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5" name="Text Box 6943">
          <a:extLst>
            <a:ext uri="{FF2B5EF4-FFF2-40B4-BE49-F238E27FC236}">
              <a16:creationId xmlns:a16="http://schemas.microsoft.com/office/drawing/2014/main" id="{E2A15EDD-B6E2-4EAF-906E-97211E19D3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6" name="Text Box 6943">
          <a:extLst>
            <a:ext uri="{FF2B5EF4-FFF2-40B4-BE49-F238E27FC236}">
              <a16:creationId xmlns:a16="http://schemas.microsoft.com/office/drawing/2014/main" id="{9064AD24-2850-4D42-B01B-741211DB7C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7" name="Text Box 6943">
          <a:extLst>
            <a:ext uri="{FF2B5EF4-FFF2-40B4-BE49-F238E27FC236}">
              <a16:creationId xmlns:a16="http://schemas.microsoft.com/office/drawing/2014/main" id="{42C83EC9-3A46-4160-87DB-71263FAE33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8" name="Text Box 6943">
          <a:extLst>
            <a:ext uri="{FF2B5EF4-FFF2-40B4-BE49-F238E27FC236}">
              <a16:creationId xmlns:a16="http://schemas.microsoft.com/office/drawing/2014/main" id="{33F107E6-9D32-454A-9C9D-E2CEFE7CA3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29" name="Text Box 6943">
          <a:extLst>
            <a:ext uri="{FF2B5EF4-FFF2-40B4-BE49-F238E27FC236}">
              <a16:creationId xmlns:a16="http://schemas.microsoft.com/office/drawing/2014/main" id="{CBFB53E5-54AD-448F-8C55-842105F804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0" name="Text Box 6943">
          <a:extLst>
            <a:ext uri="{FF2B5EF4-FFF2-40B4-BE49-F238E27FC236}">
              <a16:creationId xmlns:a16="http://schemas.microsoft.com/office/drawing/2014/main" id="{B6FDC76F-7E57-4117-A817-29D8C27677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1" name="Text Box 6943">
          <a:extLst>
            <a:ext uri="{FF2B5EF4-FFF2-40B4-BE49-F238E27FC236}">
              <a16:creationId xmlns:a16="http://schemas.microsoft.com/office/drawing/2014/main" id="{C4F2921A-D2C4-416A-B9D5-1113BB7776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2" name="Text Box 6943">
          <a:extLst>
            <a:ext uri="{FF2B5EF4-FFF2-40B4-BE49-F238E27FC236}">
              <a16:creationId xmlns:a16="http://schemas.microsoft.com/office/drawing/2014/main" id="{6C9DA595-150E-4296-9ADE-EE2699DE67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3" name="Text Box 6943">
          <a:extLst>
            <a:ext uri="{FF2B5EF4-FFF2-40B4-BE49-F238E27FC236}">
              <a16:creationId xmlns:a16="http://schemas.microsoft.com/office/drawing/2014/main" id="{BA81FBF6-6F81-4251-ABFE-16C2FA3234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4" name="Text Box 6943">
          <a:extLst>
            <a:ext uri="{FF2B5EF4-FFF2-40B4-BE49-F238E27FC236}">
              <a16:creationId xmlns:a16="http://schemas.microsoft.com/office/drawing/2014/main" id="{EF682E75-805D-4E8C-B8B4-47888B9400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5" name="Text Box 6943">
          <a:extLst>
            <a:ext uri="{FF2B5EF4-FFF2-40B4-BE49-F238E27FC236}">
              <a16:creationId xmlns:a16="http://schemas.microsoft.com/office/drawing/2014/main" id="{52AE86A4-CA3C-4AF8-A05E-8736F08682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6" name="Text Box 6943">
          <a:extLst>
            <a:ext uri="{FF2B5EF4-FFF2-40B4-BE49-F238E27FC236}">
              <a16:creationId xmlns:a16="http://schemas.microsoft.com/office/drawing/2014/main" id="{64DD5862-BCCE-4E01-B853-DA7F11DD38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7" name="Text Box 6943">
          <a:extLst>
            <a:ext uri="{FF2B5EF4-FFF2-40B4-BE49-F238E27FC236}">
              <a16:creationId xmlns:a16="http://schemas.microsoft.com/office/drawing/2014/main" id="{864A83F1-17B8-442C-9BB9-2789FB937B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8" name="Text Box 6943">
          <a:extLst>
            <a:ext uri="{FF2B5EF4-FFF2-40B4-BE49-F238E27FC236}">
              <a16:creationId xmlns:a16="http://schemas.microsoft.com/office/drawing/2014/main" id="{15086154-F518-4F45-BD87-AD12B3413B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39" name="Text Box 6943">
          <a:extLst>
            <a:ext uri="{FF2B5EF4-FFF2-40B4-BE49-F238E27FC236}">
              <a16:creationId xmlns:a16="http://schemas.microsoft.com/office/drawing/2014/main" id="{B78F0FBC-8ABC-40DC-9933-22060AF793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0" name="Text Box 6943">
          <a:extLst>
            <a:ext uri="{FF2B5EF4-FFF2-40B4-BE49-F238E27FC236}">
              <a16:creationId xmlns:a16="http://schemas.microsoft.com/office/drawing/2014/main" id="{CAFD14B8-4D98-423B-923D-F8A84A8ED5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1" name="Text Box 6943">
          <a:extLst>
            <a:ext uri="{FF2B5EF4-FFF2-40B4-BE49-F238E27FC236}">
              <a16:creationId xmlns:a16="http://schemas.microsoft.com/office/drawing/2014/main" id="{2A0ED02E-05BB-41EB-ADB1-C727F19C87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2" name="Text Box 6943">
          <a:extLst>
            <a:ext uri="{FF2B5EF4-FFF2-40B4-BE49-F238E27FC236}">
              <a16:creationId xmlns:a16="http://schemas.microsoft.com/office/drawing/2014/main" id="{4FC53E5A-475F-417A-85CE-67422B3B90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3" name="Text Box 6943">
          <a:extLst>
            <a:ext uri="{FF2B5EF4-FFF2-40B4-BE49-F238E27FC236}">
              <a16:creationId xmlns:a16="http://schemas.microsoft.com/office/drawing/2014/main" id="{004FF646-6A3E-4148-828D-51D0447593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4" name="Text Box 6943">
          <a:extLst>
            <a:ext uri="{FF2B5EF4-FFF2-40B4-BE49-F238E27FC236}">
              <a16:creationId xmlns:a16="http://schemas.microsoft.com/office/drawing/2014/main" id="{75D7D10B-D258-44CE-A94D-7575EBF140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5" name="Text Box 6943">
          <a:extLst>
            <a:ext uri="{FF2B5EF4-FFF2-40B4-BE49-F238E27FC236}">
              <a16:creationId xmlns:a16="http://schemas.microsoft.com/office/drawing/2014/main" id="{BE560FAA-C68A-4EC4-B2C5-552B9AADCD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6" name="Text Box 6943">
          <a:extLst>
            <a:ext uri="{FF2B5EF4-FFF2-40B4-BE49-F238E27FC236}">
              <a16:creationId xmlns:a16="http://schemas.microsoft.com/office/drawing/2014/main" id="{DA4C6F9C-3273-41AB-9D4F-898503BEDE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7" name="Text Box 6943">
          <a:extLst>
            <a:ext uri="{FF2B5EF4-FFF2-40B4-BE49-F238E27FC236}">
              <a16:creationId xmlns:a16="http://schemas.microsoft.com/office/drawing/2014/main" id="{F5926B80-DA7C-4BAF-B6D6-AF190F16E6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8" name="Text Box 6943">
          <a:extLst>
            <a:ext uri="{FF2B5EF4-FFF2-40B4-BE49-F238E27FC236}">
              <a16:creationId xmlns:a16="http://schemas.microsoft.com/office/drawing/2014/main" id="{2781048D-ECB6-4DE5-B5A3-6CAF76A5F3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49" name="Text Box 6943">
          <a:extLst>
            <a:ext uri="{FF2B5EF4-FFF2-40B4-BE49-F238E27FC236}">
              <a16:creationId xmlns:a16="http://schemas.microsoft.com/office/drawing/2014/main" id="{FB657632-4971-47BC-A371-D860368C28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0" name="Text Box 6943">
          <a:extLst>
            <a:ext uri="{FF2B5EF4-FFF2-40B4-BE49-F238E27FC236}">
              <a16:creationId xmlns:a16="http://schemas.microsoft.com/office/drawing/2014/main" id="{5B3027F2-3E2C-4677-B05D-D576429F56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1" name="Text Box 6943">
          <a:extLst>
            <a:ext uri="{FF2B5EF4-FFF2-40B4-BE49-F238E27FC236}">
              <a16:creationId xmlns:a16="http://schemas.microsoft.com/office/drawing/2014/main" id="{5F8458B0-1987-4FC7-8A45-0D3FC100CB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2" name="Text Box 6943">
          <a:extLst>
            <a:ext uri="{FF2B5EF4-FFF2-40B4-BE49-F238E27FC236}">
              <a16:creationId xmlns:a16="http://schemas.microsoft.com/office/drawing/2014/main" id="{0CCEDB0B-E522-40F3-963D-A82C6E0ABA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3" name="Text Box 6943">
          <a:extLst>
            <a:ext uri="{FF2B5EF4-FFF2-40B4-BE49-F238E27FC236}">
              <a16:creationId xmlns:a16="http://schemas.microsoft.com/office/drawing/2014/main" id="{FE16C6C2-9CB2-466B-AECB-5C154E014B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4" name="Text Box 6943">
          <a:extLst>
            <a:ext uri="{FF2B5EF4-FFF2-40B4-BE49-F238E27FC236}">
              <a16:creationId xmlns:a16="http://schemas.microsoft.com/office/drawing/2014/main" id="{0F71920D-5E11-4B12-B775-4E114F039A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5" name="Text Box 6943">
          <a:extLst>
            <a:ext uri="{FF2B5EF4-FFF2-40B4-BE49-F238E27FC236}">
              <a16:creationId xmlns:a16="http://schemas.microsoft.com/office/drawing/2014/main" id="{BA325F63-BFA7-4C76-A537-D21C68CC06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6" name="Text Box 6943">
          <a:extLst>
            <a:ext uri="{FF2B5EF4-FFF2-40B4-BE49-F238E27FC236}">
              <a16:creationId xmlns:a16="http://schemas.microsoft.com/office/drawing/2014/main" id="{F65AD184-F146-456D-B443-E56DDB1C47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7" name="Text Box 6943">
          <a:extLst>
            <a:ext uri="{FF2B5EF4-FFF2-40B4-BE49-F238E27FC236}">
              <a16:creationId xmlns:a16="http://schemas.microsoft.com/office/drawing/2014/main" id="{7726BA84-D996-4E25-BF68-B58B7DB03A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8" name="Text Box 6943">
          <a:extLst>
            <a:ext uri="{FF2B5EF4-FFF2-40B4-BE49-F238E27FC236}">
              <a16:creationId xmlns:a16="http://schemas.microsoft.com/office/drawing/2014/main" id="{B0650B42-A0B0-46C0-99E6-DB9ADCA527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59" name="Text Box 6943">
          <a:extLst>
            <a:ext uri="{FF2B5EF4-FFF2-40B4-BE49-F238E27FC236}">
              <a16:creationId xmlns:a16="http://schemas.microsoft.com/office/drawing/2014/main" id="{69D02745-2BAE-432B-A0F2-733EFE3237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0" name="Text Box 6943">
          <a:extLst>
            <a:ext uri="{FF2B5EF4-FFF2-40B4-BE49-F238E27FC236}">
              <a16:creationId xmlns:a16="http://schemas.microsoft.com/office/drawing/2014/main" id="{68F2829B-F3D6-4D4A-A0F7-B667992E78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1" name="Text Box 6943">
          <a:extLst>
            <a:ext uri="{FF2B5EF4-FFF2-40B4-BE49-F238E27FC236}">
              <a16:creationId xmlns:a16="http://schemas.microsoft.com/office/drawing/2014/main" id="{5AE15D2A-B7E5-4CB0-9126-77B7740044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2" name="Text Box 6943">
          <a:extLst>
            <a:ext uri="{FF2B5EF4-FFF2-40B4-BE49-F238E27FC236}">
              <a16:creationId xmlns:a16="http://schemas.microsoft.com/office/drawing/2014/main" id="{7313268A-F8C4-4E15-8A1E-160FE763C4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3" name="Text Box 6943">
          <a:extLst>
            <a:ext uri="{FF2B5EF4-FFF2-40B4-BE49-F238E27FC236}">
              <a16:creationId xmlns:a16="http://schemas.microsoft.com/office/drawing/2014/main" id="{A1E4E75F-3C62-4E55-869B-7229A14C9C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4" name="Text Box 6943">
          <a:extLst>
            <a:ext uri="{FF2B5EF4-FFF2-40B4-BE49-F238E27FC236}">
              <a16:creationId xmlns:a16="http://schemas.microsoft.com/office/drawing/2014/main" id="{EA17CD6B-60D1-4913-8A09-4D7984D2C1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5" name="Text Box 6943">
          <a:extLst>
            <a:ext uri="{FF2B5EF4-FFF2-40B4-BE49-F238E27FC236}">
              <a16:creationId xmlns:a16="http://schemas.microsoft.com/office/drawing/2014/main" id="{030656AF-36A7-481B-962B-B98191CE2B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6" name="Text Box 6943">
          <a:extLst>
            <a:ext uri="{FF2B5EF4-FFF2-40B4-BE49-F238E27FC236}">
              <a16:creationId xmlns:a16="http://schemas.microsoft.com/office/drawing/2014/main" id="{0D52DA2C-1084-4EC4-BF4F-822F0FD020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7" name="Text Box 6943">
          <a:extLst>
            <a:ext uri="{FF2B5EF4-FFF2-40B4-BE49-F238E27FC236}">
              <a16:creationId xmlns:a16="http://schemas.microsoft.com/office/drawing/2014/main" id="{2EC29DBE-AF97-4A9D-88B7-4A76063D16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8" name="Text Box 6943">
          <a:extLst>
            <a:ext uri="{FF2B5EF4-FFF2-40B4-BE49-F238E27FC236}">
              <a16:creationId xmlns:a16="http://schemas.microsoft.com/office/drawing/2014/main" id="{95ED6CA3-4D9A-4CD8-816E-6591AFE84A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69" name="Text Box 6943">
          <a:extLst>
            <a:ext uri="{FF2B5EF4-FFF2-40B4-BE49-F238E27FC236}">
              <a16:creationId xmlns:a16="http://schemas.microsoft.com/office/drawing/2014/main" id="{4036110C-369B-4BAF-B709-E8F0ABDFEC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0" name="Text Box 6943">
          <a:extLst>
            <a:ext uri="{FF2B5EF4-FFF2-40B4-BE49-F238E27FC236}">
              <a16:creationId xmlns:a16="http://schemas.microsoft.com/office/drawing/2014/main" id="{5022B72C-A00A-4437-AA36-D30A31C7E4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1" name="Text Box 6943">
          <a:extLst>
            <a:ext uri="{FF2B5EF4-FFF2-40B4-BE49-F238E27FC236}">
              <a16:creationId xmlns:a16="http://schemas.microsoft.com/office/drawing/2014/main" id="{2BEBFD74-A309-4F7D-A097-245D145C53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2" name="Text Box 6943">
          <a:extLst>
            <a:ext uri="{FF2B5EF4-FFF2-40B4-BE49-F238E27FC236}">
              <a16:creationId xmlns:a16="http://schemas.microsoft.com/office/drawing/2014/main" id="{F7672274-906C-43CD-A159-5244532EAC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3" name="Text Box 6943">
          <a:extLst>
            <a:ext uri="{FF2B5EF4-FFF2-40B4-BE49-F238E27FC236}">
              <a16:creationId xmlns:a16="http://schemas.microsoft.com/office/drawing/2014/main" id="{84EA8439-C753-4EF1-AA5F-244178B942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4" name="Text Box 6943">
          <a:extLst>
            <a:ext uri="{FF2B5EF4-FFF2-40B4-BE49-F238E27FC236}">
              <a16:creationId xmlns:a16="http://schemas.microsoft.com/office/drawing/2014/main" id="{2AACA4AF-1166-4FEC-9A21-AB86A73750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5" name="Text Box 6943">
          <a:extLst>
            <a:ext uri="{FF2B5EF4-FFF2-40B4-BE49-F238E27FC236}">
              <a16:creationId xmlns:a16="http://schemas.microsoft.com/office/drawing/2014/main" id="{B17D70E3-2AF6-4F99-BD8D-8547494DBA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6" name="Text Box 6943">
          <a:extLst>
            <a:ext uri="{FF2B5EF4-FFF2-40B4-BE49-F238E27FC236}">
              <a16:creationId xmlns:a16="http://schemas.microsoft.com/office/drawing/2014/main" id="{ABFE36DC-82FA-4ED5-B8A4-1DFBDC8EAF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7" name="Text Box 6943">
          <a:extLst>
            <a:ext uri="{FF2B5EF4-FFF2-40B4-BE49-F238E27FC236}">
              <a16:creationId xmlns:a16="http://schemas.microsoft.com/office/drawing/2014/main" id="{965A5321-7714-412F-B547-DC93819D5D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8" name="Text Box 6943">
          <a:extLst>
            <a:ext uri="{FF2B5EF4-FFF2-40B4-BE49-F238E27FC236}">
              <a16:creationId xmlns:a16="http://schemas.microsoft.com/office/drawing/2014/main" id="{65C6509E-DA12-4BCD-8A24-39278D6631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79" name="Text Box 6943">
          <a:extLst>
            <a:ext uri="{FF2B5EF4-FFF2-40B4-BE49-F238E27FC236}">
              <a16:creationId xmlns:a16="http://schemas.microsoft.com/office/drawing/2014/main" id="{6C3CD45C-3E4D-4EF8-9F4C-061E15AEC5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0" name="Text Box 6943">
          <a:extLst>
            <a:ext uri="{FF2B5EF4-FFF2-40B4-BE49-F238E27FC236}">
              <a16:creationId xmlns:a16="http://schemas.microsoft.com/office/drawing/2014/main" id="{A7C5CFD8-A88B-4861-9290-6D18EB7FB4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1" name="Text Box 6943">
          <a:extLst>
            <a:ext uri="{FF2B5EF4-FFF2-40B4-BE49-F238E27FC236}">
              <a16:creationId xmlns:a16="http://schemas.microsoft.com/office/drawing/2014/main" id="{800C73BB-8E20-4871-ABF5-4AEA8A3C83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2" name="Text Box 6943">
          <a:extLst>
            <a:ext uri="{FF2B5EF4-FFF2-40B4-BE49-F238E27FC236}">
              <a16:creationId xmlns:a16="http://schemas.microsoft.com/office/drawing/2014/main" id="{498BE6BD-6EE4-479D-AE4D-F4CE04C5BE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3" name="Text Box 6943">
          <a:extLst>
            <a:ext uri="{FF2B5EF4-FFF2-40B4-BE49-F238E27FC236}">
              <a16:creationId xmlns:a16="http://schemas.microsoft.com/office/drawing/2014/main" id="{84B28629-9BC0-418C-9919-E96192B944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4" name="Text Box 6943">
          <a:extLst>
            <a:ext uri="{FF2B5EF4-FFF2-40B4-BE49-F238E27FC236}">
              <a16:creationId xmlns:a16="http://schemas.microsoft.com/office/drawing/2014/main" id="{EC894A62-DA88-49D7-B537-19CF9863F6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5" name="Text Box 6943">
          <a:extLst>
            <a:ext uri="{FF2B5EF4-FFF2-40B4-BE49-F238E27FC236}">
              <a16:creationId xmlns:a16="http://schemas.microsoft.com/office/drawing/2014/main" id="{5061198D-2207-40D7-AC64-081E12768F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6" name="Text Box 6943">
          <a:extLst>
            <a:ext uri="{FF2B5EF4-FFF2-40B4-BE49-F238E27FC236}">
              <a16:creationId xmlns:a16="http://schemas.microsoft.com/office/drawing/2014/main" id="{3EC50BF0-8CAE-4069-8EC3-1E70047EDA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7" name="Text Box 6943">
          <a:extLst>
            <a:ext uri="{FF2B5EF4-FFF2-40B4-BE49-F238E27FC236}">
              <a16:creationId xmlns:a16="http://schemas.microsoft.com/office/drawing/2014/main" id="{4FBE075F-31BE-4CBC-AB1E-0A8EDE310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8" name="Text Box 6943">
          <a:extLst>
            <a:ext uri="{FF2B5EF4-FFF2-40B4-BE49-F238E27FC236}">
              <a16:creationId xmlns:a16="http://schemas.microsoft.com/office/drawing/2014/main" id="{5CBC4496-1688-4A0C-8D81-D425816A8F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89" name="Text Box 6943">
          <a:extLst>
            <a:ext uri="{FF2B5EF4-FFF2-40B4-BE49-F238E27FC236}">
              <a16:creationId xmlns:a16="http://schemas.microsoft.com/office/drawing/2014/main" id="{A5270323-99C3-423E-99C0-9BC8BD2862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0" name="Text Box 6943">
          <a:extLst>
            <a:ext uri="{FF2B5EF4-FFF2-40B4-BE49-F238E27FC236}">
              <a16:creationId xmlns:a16="http://schemas.microsoft.com/office/drawing/2014/main" id="{D883DFF0-1363-4376-A0BF-E4B43BFC0D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1" name="Text Box 6943">
          <a:extLst>
            <a:ext uri="{FF2B5EF4-FFF2-40B4-BE49-F238E27FC236}">
              <a16:creationId xmlns:a16="http://schemas.microsoft.com/office/drawing/2014/main" id="{4266ADE9-51A4-4464-A4B8-11701FF967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2" name="Text Box 6943">
          <a:extLst>
            <a:ext uri="{FF2B5EF4-FFF2-40B4-BE49-F238E27FC236}">
              <a16:creationId xmlns:a16="http://schemas.microsoft.com/office/drawing/2014/main" id="{66A6CBB9-FD7F-42DF-8AA3-AF3D02E87C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3" name="Text Box 6943">
          <a:extLst>
            <a:ext uri="{FF2B5EF4-FFF2-40B4-BE49-F238E27FC236}">
              <a16:creationId xmlns:a16="http://schemas.microsoft.com/office/drawing/2014/main" id="{59709272-E520-4768-9217-532C7241AA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4" name="Text Box 6943">
          <a:extLst>
            <a:ext uri="{FF2B5EF4-FFF2-40B4-BE49-F238E27FC236}">
              <a16:creationId xmlns:a16="http://schemas.microsoft.com/office/drawing/2014/main" id="{7E4D6CE0-92FB-41C1-BCC8-02ABEDBB28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5" name="Text Box 6943">
          <a:extLst>
            <a:ext uri="{FF2B5EF4-FFF2-40B4-BE49-F238E27FC236}">
              <a16:creationId xmlns:a16="http://schemas.microsoft.com/office/drawing/2014/main" id="{BD77DA7B-8282-4EBD-83CE-EC356C06DD1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6" name="Text Box 6943">
          <a:extLst>
            <a:ext uri="{FF2B5EF4-FFF2-40B4-BE49-F238E27FC236}">
              <a16:creationId xmlns:a16="http://schemas.microsoft.com/office/drawing/2014/main" id="{FAFEB3FD-A06A-4B0E-A5B9-556E12C98C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7" name="Text Box 6943">
          <a:extLst>
            <a:ext uri="{FF2B5EF4-FFF2-40B4-BE49-F238E27FC236}">
              <a16:creationId xmlns:a16="http://schemas.microsoft.com/office/drawing/2014/main" id="{F0486CE4-9E5D-4802-BE20-6E83237E7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8" name="Text Box 6943">
          <a:extLst>
            <a:ext uri="{FF2B5EF4-FFF2-40B4-BE49-F238E27FC236}">
              <a16:creationId xmlns:a16="http://schemas.microsoft.com/office/drawing/2014/main" id="{643EDB87-DCE5-4230-91B5-099BB75CA5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199" name="Text Box 6943">
          <a:extLst>
            <a:ext uri="{FF2B5EF4-FFF2-40B4-BE49-F238E27FC236}">
              <a16:creationId xmlns:a16="http://schemas.microsoft.com/office/drawing/2014/main" id="{D8B0462F-A085-45B3-A377-28B196A84E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0" name="Text Box 6943">
          <a:extLst>
            <a:ext uri="{FF2B5EF4-FFF2-40B4-BE49-F238E27FC236}">
              <a16:creationId xmlns:a16="http://schemas.microsoft.com/office/drawing/2014/main" id="{55F24F57-920B-4134-8487-ED4157FCFD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1" name="Text Box 6943">
          <a:extLst>
            <a:ext uri="{FF2B5EF4-FFF2-40B4-BE49-F238E27FC236}">
              <a16:creationId xmlns:a16="http://schemas.microsoft.com/office/drawing/2014/main" id="{310AA913-7EB3-4975-9954-0A0D63723A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2" name="Text Box 6943">
          <a:extLst>
            <a:ext uri="{FF2B5EF4-FFF2-40B4-BE49-F238E27FC236}">
              <a16:creationId xmlns:a16="http://schemas.microsoft.com/office/drawing/2014/main" id="{845EB9DF-7DD3-4024-857E-8681E3A77A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3" name="Text Box 6943">
          <a:extLst>
            <a:ext uri="{FF2B5EF4-FFF2-40B4-BE49-F238E27FC236}">
              <a16:creationId xmlns:a16="http://schemas.microsoft.com/office/drawing/2014/main" id="{37674428-E4A5-4985-ADE7-99D4F2CCEC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4" name="Text Box 6943">
          <a:extLst>
            <a:ext uri="{FF2B5EF4-FFF2-40B4-BE49-F238E27FC236}">
              <a16:creationId xmlns:a16="http://schemas.microsoft.com/office/drawing/2014/main" id="{8ADD78C4-3778-457B-953E-D192B1C236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5" name="Text Box 6943">
          <a:extLst>
            <a:ext uri="{FF2B5EF4-FFF2-40B4-BE49-F238E27FC236}">
              <a16:creationId xmlns:a16="http://schemas.microsoft.com/office/drawing/2014/main" id="{E8D35A63-41DD-4F18-8E6F-A89B6526DC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6" name="Text Box 6943">
          <a:extLst>
            <a:ext uri="{FF2B5EF4-FFF2-40B4-BE49-F238E27FC236}">
              <a16:creationId xmlns:a16="http://schemas.microsoft.com/office/drawing/2014/main" id="{A3CA53D1-B8CF-4764-BF2E-2D543E3DAF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7" name="Text Box 6943">
          <a:extLst>
            <a:ext uri="{FF2B5EF4-FFF2-40B4-BE49-F238E27FC236}">
              <a16:creationId xmlns:a16="http://schemas.microsoft.com/office/drawing/2014/main" id="{1B3549E3-A686-4638-BD6F-55E1A592CC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8" name="Text Box 6943">
          <a:extLst>
            <a:ext uri="{FF2B5EF4-FFF2-40B4-BE49-F238E27FC236}">
              <a16:creationId xmlns:a16="http://schemas.microsoft.com/office/drawing/2014/main" id="{BF853A43-EDB1-4232-B676-44646B2B75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09" name="Text Box 6943">
          <a:extLst>
            <a:ext uri="{FF2B5EF4-FFF2-40B4-BE49-F238E27FC236}">
              <a16:creationId xmlns:a16="http://schemas.microsoft.com/office/drawing/2014/main" id="{0A2DFC3B-3951-4FF9-A86B-C89CDF5C95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0" name="Text Box 6943">
          <a:extLst>
            <a:ext uri="{FF2B5EF4-FFF2-40B4-BE49-F238E27FC236}">
              <a16:creationId xmlns:a16="http://schemas.microsoft.com/office/drawing/2014/main" id="{43962F20-9D2B-4B11-B5FB-3017F63A59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1" name="Text Box 6943">
          <a:extLst>
            <a:ext uri="{FF2B5EF4-FFF2-40B4-BE49-F238E27FC236}">
              <a16:creationId xmlns:a16="http://schemas.microsoft.com/office/drawing/2014/main" id="{69D5C34D-0B06-4238-B7B0-2824C43C48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2" name="Text Box 6943">
          <a:extLst>
            <a:ext uri="{FF2B5EF4-FFF2-40B4-BE49-F238E27FC236}">
              <a16:creationId xmlns:a16="http://schemas.microsoft.com/office/drawing/2014/main" id="{93027800-4C45-4A98-984A-CF7D0DDEC4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3" name="Text Box 6943">
          <a:extLst>
            <a:ext uri="{FF2B5EF4-FFF2-40B4-BE49-F238E27FC236}">
              <a16:creationId xmlns:a16="http://schemas.microsoft.com/office/drawing/2014/main" id="{D54B4CB8-6E76-4119-87D1-28102CA9C7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4" name="Text Box 6943">
          <a:extLst>
            <a:ext uri="{FF2B5EF4-FFF2-40B4-BE49-F238E27FC236}">
              <a16:creationId xmlns:a16="http://schemas.microsoft.com/office/drawing/2014/main" id="{2B3F78BA-AAAC-48CB-A154-3180A96E97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5" name="Text Box 6943">
          <a:extLst>
            <a:ext uri="{FF2B5EF4-FFF2-40B4-BE49-F238E27FC236}">
              <a16:creationId xmlns:a16="http://schemas.microsoft.com/office/drawing/2014/main" id="{66B71B45-4BBF-442A-8240-727AD5CD4A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6" name="Text Box 6943">
          <a:extLst>
            <a:ext uri="{FF2B5EF4-FFF2-40B4-BE49-F238E27FC236}">
              <a16:creationId xmlns:a16="http://schemas.microsoft.com/office/drawing/2014/main" id="{9681C777-B194-4F8F-A9D6-D9432A50B7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7" name="Text Box 6943">
          <a:extLst>
            <a:ext uri="{FF2B5EF4-FFF2-40B4-BE49-F238E27FC236}">
              <a16:creationId xmlns:a16="http://schemas.microsoft.com/office/drawing/2014/main" id="{8DB331C5-66A7-4E23-B6F6-9CF3F799A8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8" name="Text Box 6943">
          <a:extLst>
            <a:ext uri="{FF2B5EF4-FFF2-40B4-BE49-F238E27FC236}">
              <a16:creationId xmlns:a16="http://schemas.microsoft.com/office/drawing/2014/main" id="{B695BBAB-99A2-4833-A0D2-4C8DCBFDCA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19" name="Text Box 6943">
          <a:extLst>
            <a:ext uri="{FF2B5EF4-FFF2-40B4-BE49-F238E27FC236}">
              <a16:creationId xmlns:a16="http://schemas.microsoft.com/office/drawing/2014/main" id="{2A36123B-3BE6-44CC-B8E4-29028479B0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0" name="Text Box 6943">
          <a:extLst>
            <a:ext uri="{FF2B5EF4-FFF2-40B4-BE49-F238E27FC236}">
              <a16:creationId xmlns:a16="http://schemas.microsoft.com/office/drawing/2014/main" id="{AEA3F09F-6122-4D90-AFF8-0CB69149A8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1" name="Text Box 6943">
          <a:extLst>
            <a:ext uri="{FF2B5EF4-FFF2-40B4-BE49-F238E27FC236}">
              <a16:creationId xmlns:a16="http://schemas.microsoft.com/office/drawing/2014/main" id="{D9A5BE0C-7FC4-4165-83EE-AF049F5E54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2" name="Text Box 6943">
          <a:extLst>
            <a:ext uri="{FF2B5EF4-FFF2-40B4-BE49-F238E27FC236}">
              <a16:creationId xmlns:a16="http://schemas.microsoft.com/office/drawing/2014/main" id="{8941A5D2-9272-4302-8783-1EA392C381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3" name="Text Box 6943">
          <a:extLst>
            <a:ext uri="{FF2B5EF4-FFF2-40B4-BE49-F238E27FC236}">
              <a16:creationId xmlns:a16="http://schemas.microsoft.com/office/drawing/2014/main" id="{5FECDE3F-82FA-40C7-B124-707BECD7FB8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4" name="Text Box 6943">
          <a:extLst>
            <a:ext uri="{FF2B5EF4-FFF2-40B4-BE49-F238E27FC236}">
              <a16:creationId xmlns:a16="http://schemas.microsoft.com/office/drawing/2014/main" id="{044454AF-03FD-4CAD-AE24-F0CDADACF3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5" name="Text Box 6943">
          <a:extLst>
            <a:ext uri="{FF2B5EF4-FFF2-40B4-BE49-F238E27FC236}">
              <a16:creationId xmlns:a16="http://schemas.microsoft.com/office/drawing/2014/main" id="{F4A0386A-E0B8-4000-B66D-B3728A40D2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6" name="Text Box 6943">
          <a:extLst>
            <a:ext uri="{FF2B5EF4-FFF2-40B4-BE49-F238E27FC236}">
              <a16:creationId xmlns:a16="http://schemas.microsoft.com/office/drawing/2014/main" id="{B67D8982-7B81-49B9-A4EF-0A88CDB173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7" name="Text Box 6943">
          <a:extLst>
            <a:ext uri="{FF2B5EF4-FFF2-40B4-BE49-F238E27FC236}">
              <a16:creationId xmlns:a16="http://schemas.microsoft.com/office/drawing/2014/main" id="{675E3E52-3495-42DE-A7D6-D00A989E95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8" name="Text Box 6943">
          <a:extLst>
            <a:ext uri="{FF2B5EF4-FFF2-40B4-BE49-F238E27FC236}">
              <a16:creationId xmlns:a16="http://schemas.microsoft.com/office/drawing/2014/main" id="{06588B09-18E0-4404-949C-335F02FF30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29" name="Text Box 6943">
          <a:extLst>
            <a:ext uri="{FF2B5EF4-FFF2-40B4-BE49-F238E27FC236}">
              <a16:creationId xmlns:a16="http://schemas.microsoft.com/office/drawing/2014/main" id="{6C80622B-D631-4A97-BF0D-FA4B01DA4F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0" name="Text Box 6943">
          <a:extLst>
            <a:ext uri="{FF2B5EF4-FFF2-40B4-BE49-F238E27FC236}">
              <a16:creationId xmlns:a16="http://schemas.microsoft.com/office/drawing/2014/main" id="{DB0AFA20-AB03-45A6-9266-BBD038D677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1" name="Text Box 6943">
          <a:extLst>
            <a:ext uri="{FF2B5EF4-FFF2-40B4-BE49-F238E27FC236}">
              <a16:creationId xmlns:a16="http://schemas.microsoft.com/office/drawing/2014/main" id="{8043602F-3C50-4A3D-AE25-47F03BC56C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2" name="Text Box 6943">
          <a:extLst>
            <a:ext uri="{FF2B5EF4-FFF2-40B4-BE49-F238E27FC236}">
              <a16:creationId xmlns:a16="http://schemas.microsoft.com/office/drawing/2014/main" id="{642669AD-D581-4918-AB7E-28FBE02926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3" name="Text Box 6943">
          <a:extLst>
            <a:ext uri="{FF2B5EF4-FFF2-40B4-BE49-F238E27FC236}">
              <a16:creationId xmlns:a16="http://schemas.microsoft.com/office/drawing/2014/main" id="{970C2428-6A92-41C4-9B26-FBAAB37079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4" name="Text Box 6943">
          <a:extLst>
            <a:ext uri="{FF2B5EF4-FFF2-40B4-BE49-F238E27FC236}">
              <a16:creationId xmlns:a16="http://schemas.microsoft.com/office/drawing/2014/main" id="{0D7681CD-F9F0-4618-8B16-7AACAB2253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5" name="Text Box 6943">
          <a:extLst>
            <a:ext uri="{FF2B5EF4-FFF2-40B4-BE49-F238E27FC236}">
              <a16:creationId xmlns:a16="http://schemas.microsoft.com/office/drawing/2014/main" id="{C4795971-358B-4AE6-9549-62BA5D7105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6" name="Text Box 6943">
          <a:extLst>
            <a:ext uri="{FF2B5EF4-FFF2-40B4-BE49-F238E27FC236}">
              <a16:creationId xmlns:a16="http://schemas.microsoft.com/office/drawing/2014/main" id="{67C55B98-E278-44B4-8521-8D8F3880B1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7" name="Text Box 6943">
          <a:extLst>
            <a:ext uri="{FF2B5EF4-FFF2-40B4-BE49-F238E27FC236}">
              <a16:creationId xmlns:a16="http://schemas.microsoft.com/office/drawing/2014/main" id="{20D7ED69-2628-4C3E-BDB1-E7E2660636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8" name="Text Box 6943">
          <a:extLst>
            <a:ext uri="{FF2B5EF4-FFF2-40B4-BE49-F238E27FC236}">
              <a16:creationId xmlns:a16="http://schemas.microsoft.com/office/drawing/2014/main" id="{EFCE7E03-6D63-4653-88CE-472E1113F9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39" name="Text Box 6943">
          <a:extLst>
            <a:ext uri="{FF2B5EF4-FFF2-40B4-BE49-F238E27FC236}">
              <a16:creationId xmlns:a16="http://schemas.microsoft.com/office/drawing/2014/main" id="{12C5A1E7-074A-4FAC-ACBB-78BC99670A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0" name="Text Box 6943">
          <a:extLst>
            <a:ext uri="{FF2B5EF4-FFF2-40B4-BE49-F238E27FC236}">
              <a16:creationId xmlns:a16="http://schemas.microsoft.com/office/drawing/2014/main" id="{7AEA14E0-A350-4A72-AD28-18E8DC23B7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1" name="Text Box 6943">
          <a:extLst>
            <a:ext uri="{FF2B5EF4-FFF2-40B4-BE49-F238E27FC236}">
              <a16:creationId xmlns:a16="http://schemas.microsoft.com/office/drawing/2014/main" id="{868DB1F9-5F4E-4013-B097-C425B6E578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2" name="Text Box 6943">
          <a:extLst>
            <a:ext uri="{FF2B5EF4-FFF2-40B4-BE49-F238E27FC236}">
              <a16:creationId xmlns:a16="http://schemas.microsoft.com/office/drawing/2014/main" id="{3C89395C-FED7-4BD4-A2D6-52FCDD10F1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3" name="Text Box 6943">
          <a:extLst>
            <a:ext uri="{FF2B5EF4-FFF2-40B4-BE49-F238E27FC236}">
              <a16:creationId xmlns:a16="http://schemas.microsoft.com/office/drawing/2014/main" id="{7F5B87D8-603A-42EF-946E-1288C43F9C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4" name="Text Box 6943">
          <a:extLst>
            <a:ext uri="{FF2B5EF4-FFF2-40B4-BE49-F238E27FC236}">
              <a16:creationId xmlns:a16="http://schemas.microsoft.com/office/drawing/2014/main" id="{4D797793-AF56-4EB2-9EFA-5512AF7DCD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5" name="Text Box 6943">
          <a:extLst>
            <a:ext uri="{FF2B5EF4-FFF2-40B4-BE49-F238E27FC236}">
              <a16:creationId xmlns:a16="http://schemas.microsoft.com/office/drawing/2014/main" id="{A627C543-2722-4A80-AC3A-054D65CCF6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6" name="Text Box 6943">
          <a:extLst>
            <a:ext uri="{FF2B5EF4-FFF2-40B4-BE49-F238E27FC236}">
              <a16:creationId xmlns:a16="http://schemas.microsoft.com/office/drawing/2014/main" id="{1CD2196E-338A-4F7C-801F-1CD49B9316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7" name="Text Box 6943">
          <a:extLst>
            <a:ext uri="{FF2B5EF4-FFF2-40B4-BE49-F238E27FC236}">
              <a16:creationId xmlns:a16="http://schemas.microsoft.com/office/drawing/2014/main" id="{96CFB66D-3053-4AB1-A79B-2F80F4E0F9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8" name="Text Box 6943">
          <a:extLst>
            <a:ext uri="{FF2B5EF4-FFF2-40B4-BE49-F238E27FC236}">
              <a16:creationId xmlns:a16="http://schemas.microsoft.com/office/drawing/2014/main" id="{5EEBEEDA-449D-47DA-8B68-1EF570F89E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49" name="Text Box 6943">
          <a:extLst>
            <a:ext uri="{FF2B5EF4-FFF2-40B4-BE49-F238E27FC236}">
              <a16:creationId xmlns:a16="http://schemas.microsoft.com/office/drawing/2014/main" id="{0F5CF683-081B-4669-BC89-CD7E06EE9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0" name="Text Box 6943">
          <a:extLst>
            <a:ext uri="{FF2B5EF4-FFF2-40B4-BE49-F238E27FC236}">
              <a16:creationId xmlns:a16="http://schemas.microsoft.com/office/drawing/2014/main" id="{1382660C-402D-4351-ADB7-EDD3772299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1" name="Text Box 6943">
          <a:extLst>
            <a:ext uri="{FF2B5EF4-FFF2-40B4-BE49-F238E27FC236}">
              <a16:creationId xmlns:a16="http://schemas.microsoft.com/office/drawing/2014/main" id="{556B2BFB-349E-4AAA-8B70-03CA0BB7D3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2" name="Text Box 6943">
          <a:extLst>
            <a:ext uri="{FF2B5EF4-FFF2-40B4-BE49-F238E27FC236}">
              <a16:creationId xmlns:a16="http://schemas.microsoft.com/office/drawing/2014/main" id="{7B9A05D9-1DF9-444F-9FA0-E37C6D537D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3" name="Text Box 6943">
          <a:extLst>
            <a:ext uri="{FF2B5EF4-FFF2-40B4-BE49-F238E27FC236}">
              <a16:creationId xmlns:a16="http://schemas.microsoft.com/office/drawing/2014/main" id="{2FE7DE0A-2838-42E4-B78A-0DE5F2F229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4" name="Text Box 6943">
          <a:extLst>
            <a:ext uri="{FF2B5EF4-FFF2-40B4-BE49-F238E27FC236}">
              <a16:creationId xmlns:a16="http://schemas.microsoft.com/office/drawing/2014/main" id="{B821BACF-EA89-4D9D-AB2F-EB5483777F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5" name="Text Box 6943">
          <a:extLst>
            <a:ext uri="{FF2B5EF4-FFF2-40B4-BE49-F238E27FC236}">
              <a16:creationId xmlns:a16="http://schemas.microsoft.com/office/drawing/2014/main" id="{4FA258E3-2827-4B98-B315-A8AF0BF3AF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6" name="Text Box 6943">
          <a:extLst>
            <a:ext uri="{FF2B5EF4-FFF2-40B4-BE49-F238E27FC236}">
              <a16:creationId xmlns:a16="http://schemas.microsoft.com/office/drawing/2014/main" id="{86A25438-D31A-4288-9607-886A35E11C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7" name="Text Box 6943">
          <a:extLst>
            <a:ext uri="{FF2B5EF4-FFF2-40B4-BE49-F238E27FC236}">
              <a16:creationId xmlns:a16="http://schemas.microsoft.com/office/drawing/2014/main" id="{755ADCA9-DC8A-4359-9BE1-19FD5989A3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8" name="Text Box 6943">
          <a:extLst>
            <a:ext uri="{FF2B5EF4-FFF2-40B4-BE49-F238E27FC236}">
              <a16:creationId xmlns:a16="http://schemas.microsoft.com/office/drawing/2014/main" id="{46D04266-5131-4D3D-AD9D-BBD9403072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59" name="Text Box 6943">
          <a:extLst>
            <a:ext uri="{FF2B5EF4-FFF2-40B4-BE49-F238E27FC236}">
              <a16:creationId xmlns:a16="http://schemas.microsoft.com/office/drawing/2014/main" id="{6A2AEDCC-51F5-4CF3-B338-C0230785C1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0" name="Text Box 6943">
          <a:extLst>
            <a:ext uri="{FF2B5EF4-FFF2-40B4-BE49-F238E27FC236}">
              <a16:creationId xmlns:a16="http://schemas.microsoft.com/office/drawing/2014/main" id="{644B595F-7C9F-4CD3-8B64-496ABBF426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1" name="Text Box 6943">
          <a:extLst>
            <a:ext uri="{FF2B5EF4-FFF2-40B4-BE49-F238E27FC236}">
              <a16:creationId xmlns:a16="http://schemas.microsoft.com/office/drawing/2014/main" id="{73896306-18A3-4210-BE9F-BF9026C15E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2" name="Text Box 6943">
          <a:extLst>
            <a:ext uri="{FF2B5EF4-FFF2-40B4-BE49-F238E27FC236}">
              <a16:creationId xmlns:a16="http://schemas.microsoft.com/office/drawing/2014/main" id="{2E19EFF8-FC25-4C1E-A8A4-7AA980684A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3" name="Text Box 6943">
          <a:extLst>
            <a:ext uri="{FF2B5EF4-FFF2-40B4-BE49-F238E27FC236}">
              <a16:creationId xmlns:a16="http://schemas.microsoft.com/office/drawing/2014/main" id="{D0D063B8-326C-4B89-8D41-74D4F7B94C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4" name="Text Box 6943">
          <a:extLst>
            <a:ext uri="{FF2B5EF4-FFF2-40B4-BE49-F238E27FC236}">
              <a16:creationId xmlns:a16="http://schemas.microsoft.com/office/drawing/2014/main" id="{E15D9B35-B2FC-4E04-BB9B-54555A7CF1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5" name="Text Box 6943">
          <a:extLst>
            <a:ext uri="{FF2B5EF4-FFF2-40B4-BE49-F238E27FC236}">
              <a16:creationId xmlns:a16="http://schemas.microsoft.com/office/drawing/2014/main" id="{7968C6E5-C724-48E0-A384-BF9A70E0C3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6" name="Text Box 6943">
          <a:extLst>
            <a:ext uri="{FF2B5EF4-FFF2-40B4-BE49-F238E27FC236}">
              <a16:creationId xmlns:a16="http://schemas.microsoft.com/office/drawing/2014/main" id="{CEC589AF-263C-4391-A20F-4F9F2662CA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7" name="Text Box 6943">
          <a:extLst>
            <a:ext uri="{FF2B5EF4-FFF2-40B4-BE49-F238E27FC236}">
              <a16:creationId xmlns:a16="http://schemas.microsoft.com/office/drawing/2014/main" id="{D86EEAB6-5DE2-4760-A7F8-A8B29AF638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8" name="Text Box 6943">
          <a:extLst>
            <a:ext uri="{FF2B5EF4-FFF2-40B4-BE49-F238E27FC236}">
              <a16:creationId xmlns:a16="http://schemas.microsoft.com/office/drawing/2014/main" id="{B394FD2B-FF81-427E-9FA1-2393EB8D72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69" name="Text Box 6943">
          <a:extLst>
            <a:ext uri="{FF2B5EF4-FFF2-40B4-BE49-F238E27FC236}">
              <a16:creationId xmlns:a16="http://schemas.microsoft.com/office/drawing/2014/main" id="{3FB0A5C0-001F-4251-AC8E-1C5874B82C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0" name="Text Box 6943">
          <a:extLst>
            <a:ext uri="{FF2B5EF4-FFF2-40B4-BE49-F238E27FC236}">
              <a16:creationId xmlns:a16="http://schemas.microsoft.com/office/drawing/2014/main" id="{7AE5D7C7-E09F-4041-AE0C-1DFEF25E46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1" name="Text Box 6943">
          <a:extLst>
            <a:ext uri="{FF2B5EF4-FFF2-40B4-BE49-F238E27FC236}">
              <a16:creationId xmlns:a16="http://schemas.microsoft.com/office/drawing/2014/main" id="{0637830E-A750-44BD-B2C5-C6D11AEAC0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2" name="Text Box 6943">
          <a:extLst>
            <a:ext uri="{FF2B5EF4-FFF2-40B4-BE49-F238E27FC236}">
              <a16:creationId xmlns:a16="http://schemas.microsoft.com/office/drawing/2014/main" id="{1DE7E11C-BDA9-4D71-A2E3-52BBE9FDB9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3" name="Text Box 6943">
          <a:extLst>
            <a:ext uri="{FF2B5EF4-FFF2-40B4-BE49-F238E27FC236}">
              <a16:creationId xmlns:a16="http://schemas.microsoft.com/office/drawing/2014/main" id="{E78D685C-81F7-4577-A3BB-15735C628F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4" name="Text Box 6943">
          <a:extLst>
            <a:ext uri="{FF2B5EF4-FFF2-40B4-BE49-F238E27FC236}">
              <a16:creationId xmlns:a16="http://schemas.microsoft.com/office/drawing/2014/main" id="{888B679F-7E25-45A7-AFED-92E4B92100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5" name="Text Box 6943">
          <a:extLst>
            <a:ext uri="{FF2B5EF4-FFF2-40B4-BE49-F238E27FC236}">
              <a16:creationId xmlns:a16="http://schemas.microsoft.com/office/drawing/2014/main" id="{CC5A7293-A091-45BE-A0DC-487D467FCE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6" name="Text Box 6943">
          <a:extLst>
            <a:ext uri="{FF2B5EF4-FFF2-40B4-BE49-F238E27FC236}">
              <a16:creationId xmlns:a16="http://schemas.microsoft.com/office/drawing/2014/main" id="{775E6FED-E634-479E-9D43-9EFCA47DC1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7" name="Text Box 6943">
          <a:extLst>
            <a:ext uri="{FF2B5EF4-FFF2-40B4-BE49-F238E27FC236}">
              <a16:creationId xmlns:a16="http://schemas.microsoft.com/office/drawing/2014/main" id="{D5CC16B1-F6B0-4C23-8EDB-93BA090E5E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8" name="Text Box 6943">
          <a:extLst>
            <a:ext uri="{FF2B5EF4-FFF2-40B4-BE49-F238E27FC236}">
              <a16:creationId xmlns:a16="http://schemas.microsoft.com/office/drawing/2014/main" id="{FE60D693-3827-4E77-A8D2-71D9369865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79" name="Text Box 6943">
          <a:extLst>
            <a:ext uri="{FF2B5EF4-FFF2-40B4-BE49-F238E27FC236}">
              <a16:creationId xmlns:a16="http://schemas.microsoft.com/office/drawing/2014/main" id="{DB05F1C1-B015-4783-8C8A-D87E548ABE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0" name="Text Box 6943">
          <a:extLst>
            <a:ext uri="{FF2B5EF4-FFF2-40B4-BE49-F238E27FC236}">
              <a16:creationId xmlns:a16="http://schemas.microsoft.com/office/drawing/2014/main" id="{C952D37B-0155-452E-B60A-F369E8713E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1" name="Text Box 6943">
          <a:extLst>
            <a:ext uri="{FF2B5EF4-FFF2-40B4-BE49-F238E27FC236}">
              <a16:creationId xmlns:a16="http://schemas.microsoft.com/office/drawing/2014/main" id="{F947AF4C-9D1A-4C64-8DA8-C7F60FCF52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2" name="Text Box 6943">
          <a:extLst>
            <a:ext uri="{FF2B5EF4-FFF2-40B4-BE49-F238E27FC236}">
              <a16:creationId xmlns:a16="http://schemas.microsoft.com/office/drawing/2014/main" id="{85BFCF70-59DB-49AD-A779-704AEC0E78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3" name="Text Box 6943">
          <a:extLst>
            <a:ext uri="{FF2B5EF4-FFF2-40B4-BE49-F238E27FC236}">
              <a16:creationId xmlns:a16="http://schemas.microsoft.com/office/drawing/2014/main" id="{FC6573D2-679D-402E-AFA1-D25224A504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4" name="Text Box 6943">
          <a:extLst>
            <a:ext uri="{FF2B5EF4-FFF2-40B4-BE49-F238E27FC236}">
              <a16:creationId xmlns:a16="http://schemas.microsoft.com/office/drawing/2014/main" id="{EE53DF3E-3817-42BD-ACA1-E3335463E8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5" name="Text Box 6943">
          <a:extLst>
            <a:ext uri="{FF2B5EF4-FFF2-40B4-BE49-F238E27FC236}">
              <a16:creationId xmlns:a16="http://schemas.microsoft.com/office/drawing/2014/main" id="{9F7C1FDA-C17F-4114-89CA-76A0BACA43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6" name="Text Box 6943">
          <a:extLst>
            <a:ext uri="{FF2B5EF4-FFF2-40B4-BE49-F238E27FC236}">
              <a16:creationId xmlns:a16="http://schemas.microsoft.com/office/drawing/2014/main" id="{5201420A-D9B1-493D-B338-B90B585C10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7" name="Text Box 6943">
          <a:extLst>
            <a:ext uri="{FF2B5EF4-FFF2-40B4-BE49-F238E27FC236}">
              <a16:creationId xmlns:a16="http://schemas.microsoft.com/office/drawing/2014/main" id="{1D5688F9-1FFD-4AC3-A9FC-CA6C0DF7CD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8" name="Text Box 6943">
          <a:extLst>
            <a:ext uri="{FF2B5EF4-FFF2-40B4-BE49-F238E27FC236}">
              <a16:creationId xmlns:a16="http://schemas.microsoft.com/office/drawing/2014/main" id="{768C3693-211C-4E9F-BF63-A2F02FAB49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89" name="Text Box 6943">
          <a:extLst>
            <a:ext uri="{FF2B5EF4-FFF2-40B4-BE49-F238E27FC236}">
              <a16:creationId xmlns:a16="http://schemas.microsoft.com/office/drawing/2014/main" id="{0043FE7E-696B-4596-A7AD-BB4D3B0D28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0" name="Text Box 6943">
          <a:extLst>
            <a:ext uri="{FF2B5EF4-FFF2-40B4-BE49-F238E27FC236}">
              <a16:creationId xmlns:a16="http://schemas.microsoft.com/office/drawing/2014/main" id="{F2709DF3-FEBA-4796-9C10-747678A2B5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1" name="Text Box 6943">
          <a:extLst>
            <a:ext uri="{FF2B5EF4-FFF2-40B4-BE49-F238E27FC236}">
              <a16:creationId xmlns:a16="http://schemas.microsoft.com/office/drawing/2014/main" id="{D1D0094A-1DD6-459C-AD47-ED9357CD68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2" name="Text Box 6943">
          <a:extLst>
            <a:ext uri="{FF2B5EF4-FFF2-40B4-BE49-F238E27FC236}">
              <a16:creationId xmlns:a16="http://schemas.microsoft.com/office/drawing/2014/main" id="{BC5446C6-B187-4066-A7A6-E8619FC33D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3" name="Text Box 6943">
          <a:extLst>
            <a:ext uri="{FF2B5EF4-FFF2-40B4-BE49-F238E27FC236}">
              <a16:creationId xmlns:a16="http://schemas.microsoft.com/office/drawing/2014/main" id="{666219BF-C71A-4185-B79C-26B3677902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4" name="Text Box 6943">
          <a:extLst>
            <a:ext uri="{FF2B5EF4-FFF2-40B4-BE49-F238E27FC236}">
              <a16:creationId xmlns:a16="http://schemas.microsoft.com/office/drawing/2014/main" id="{9AFBEDEA-1649-4F4C-98A8-6E40B8E3B3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5" name="Text Box 6943">
          <a:extLst>
            <a:ext uri="{FF2B5EF4-FFF2-40B4-BE49-F238E27FC236}">
              <a16:creationId xmlns:a16="http://schemas.microsoft.com/office/drawing/2014/main" id="{A04ED099-458F-48E6-AE56-F8B5E8311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6" name="Text Box 6943">
          <a:extLst>
            <a:ext uri="{FF2B5EF4-FFF2-40B4-BE49-F238E27FC236}">
              <a16:creationId xmlns:a16="http://schemas.microsoft.com/office/drawing/2014/main" id="{73712AA9-5CF1-4082-8BA4-4A0DEE8D0D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7" name="Text Box 6943">
          <a:extLst>
            <a:ext uri="{FF2B5EF4-FFF2-40B4-BE49-F238E27FC236}">
              <a16:creationId xmlns:a16="http://schemas.microsoft.com/office/drawing/2014/main" id="{E613991D-6D55-4FAC-83EA-6872F44EDE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8" name="Text Box 6943">
          <a:extLst>
            <a:ext uri="{FF2B5EF4-FFF2-40B4-BE49-F238E27FC236}">
              <a16:creationId xmlns:a16="http://schemas.microsoft.com/office/drawing/2014/main" id="{A2B6C23C-B722-4056-9FD3-4F7E7F0186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299" name="Text Box 6943">
          <a:extLst>
            <a:ext uri="{FF2B5EF4-FFF2-40B4-BE49-F238E27FC236}">
              <a16:creationId xmlns:a16="http://schemas.microsoft.com/office/drawing/2014/main" id="{CE595456-3625-4F9B-ABFA-CA8FB2C730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0" name="Text Box 6943">
          <a:extLst>
            <a:ext uri="{FF2B5EF4-FFF2-40B4-BE49-F238E27FC236}">
              <a16:creationId xmlns:a16="http://schemas.microsoft.com/office/drawing/2014/main" id="{21FA379A-A2CA-4A6F-A6D2-C0F229578C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1" name="Text Box 6943">
          <a:extLst>
            <a:ext uri="{FF2B5EF4-FFF2-40B4-BE49-F238E27FC236}">
              <a16:creationId xmlns:a16="http://schemas.microsoft.com/office/drawing/2014/main" id="{0458F9E4-C9B0-4256-AE01-133354D293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2" name="Text Box 6943">
          <a:extLst>
            <a:ext uri="{FF2B5EF4-FFF2-40B4-BE49-F238E27FC236}">
              <a16:creationId xmlns:a16="http://schemas.microsoft.com/office/drawing/2014/main" id="{21B6A1B8-2D17-495F-968F-E9ED45F8A1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3" name="Text Box 6943">
          <a:extLst>
            <a:ext uri="{FF2B5EF4-FFF2-40B4-BE49-F238E27FC236}">
              <a16:creationId xmlns:a16="http://schemas.microsoft.com/office/drawing/2014/main" id="{858020D2-BB44-4265-AB07-941A293BB1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4" name="Text Box 6943">
          <a:extLst>
            <a:ext uri="{FF2B5EF4-FFF2-40B4-BE49-F238E27FC236}">
              <a16:creationId xmlns:a16="http://schemas.microsoft.com/office/drawing/2014/main" id="{0266BF4D-D17E-4340-9CC2-F67F0BB8ED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5" name="Text Box 6943">
          <a:extLst>
            <a:ext uri="{FF2B5EF4-FFF2-40B4-BE49-F238E27FC236}">
              <a16:creationId xmlns:a16="http://schemas.microsoft.com/office/drawing/2014/main" id="{DFF58128-6266-460D-843B-BA8545DD33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6" name="Text Box 6943">
          <a:extLst>
            <a:ext uri="{FF2B5EF4-FFF2-40B4-BE49-F238E27FC236}">
              <a16:creationId xmlns:a16="http://schemas.microsoft.com/office/drawing/2014/main" id="{64EE40EC-B6BF-46F4-9CF3-FA57D21599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7" name="Text Box 6943">
          <a:extLst>
            <a:ext uri="{FF2B5EF4-FFF2-40B4-BE49-F238E27FC236}">
              <a16:creationId xmlns:a16="http://schemas.microsoft.com/office/drawing/2014/main" id="{9A6F38FA-7FF1-421F-9BF5-62664948E5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8" name="Text Box 6943">
          <a:extLst>
            <a:ext uri="{FF2B5EF4-FFF2-40B4-BE49-F238E27FC236}">
              <a16:creationId xmlns:a16="http://schemas.microsoft.com/office/drawing/2014/main" id="{C955568D-2399-4CA2-914F-B5BAA67EDA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09" name="Text Box 6943">
          <a:extLst>
            <a:ext uri="{FF2B5EF4-FFF2-40B4-BE49-F238E27FC236}">
              <a16:creationId xmlns:a16="http://schemas.microsoft.com/office/drawing/2014/main" id="{1A4558DF-9C0B-4D7C-8D32-2F775DFA5A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0" name="Text Box 6943">
          <a:extLst>
            <a:ext uri="{FF2B5EF4-FFF2-40B4-BE49-F238E27FC236}">
              <a16:creationId xmlns:a16="http://schemas.microsoft.com/office/drawing/2014/main" id="{BD983B5E-5070-4345-B465-84E3DDB760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1" name="Text Box 6943">
          <a:extLst>
            <a:ext uri="{FF2B5EF4-FFF2-40B4-BE49-F238E27FC236}">
              <a16:creationId xmlns:a16="http://schemas.microsoft.com/office/drawing/2014/main" id="{2DB3490B-9A4E-4604-889A-065526922D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2" name="Text Box 6943">
          <a:extLst>
            <a:ext uri="{FF2B5EF4-FFF2-40B4-BE49-F238E27FC236}">
              <a16:creationId xmlns:a16="http://schemas.microsoft.com/office/drawing/2014/main" id="{17B06FA7-0117-402E-B678-13F867D16D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3" name="Text Box 6943">
          <a:extLst>
            <a:ext uri="{FF2B5EF4-FFF2-40B4-BE49-F238E27FC236}">
              <a16:creationId xmlns:a16="http://schemas.microsoft.com/office/drawing/2014/main" id="{D951F30F-BAAF-4221-A417-AD1B99F083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4" name="Text Box 6943">
          <a:extLst>
            <a:ext uri="{FF2B5EF4-FFF2-40B4-BE49-F238E27FC236}">
              <a16:creationId xmlns:a16="http://schemas.microsoft.com/office/drawing/2014/main" id="{E4B195D2-9A49-4EA4-AEDE-FB98FE11A8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5" name="Text Box 6943">
          <a:extLst>
            <a:ext uri="{FF2B5EF4-FFF2-40B4-BE49-F238E27FC236}">
              <a16:creationId xmlns:a16="http://schemas.microsoft.com/office/drawing/2014/main" id="{77B0633C-5760-4EE1-9204-3DAF87450E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6" name="Text Box 6943">
          <a:extLst>
            <a:ext uri="{FF2B5EF4-FFF2-40B4-BE49-F238E27FC236}">
              <a16:creationId xmlns:a16="http://schemas.microsoft.com/office/drawing/2014/main" id="{E821A71D-0FAC-40B2-86B8-FE5ACD1E39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7" name="Text Box 6943">
          <a:extLst>
            <a:ext uri="{FF2B5EF4-FFF2-40B4-BE49-F238E27FC236}">
              <a16:creationId xmlns:a16="http://schemas.microsoft.com/office/drawing/2014/main" id="{BF5BCC0D-BED8-4C7B-BCEA-9DA300E491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8" name="Text Box 6943">
          <a:extLst>
            <a:ext uri="{FF2B5EF4-FFF2-40B4-BE49-F238E27FC236}">
              <a16:creationId xmlns:a16="http://schemas.microsoft.com/office/drawing/2014/main" id="{7946DCA9-0451-40A7-9920-1730A20791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19" name="Text Box 6943">
          <a:extLst>
            <a:ext uri="{FF2B5EF4-FFF2-40B4-BE49-F238E27FC236}">
              <a16:creationId xmlns:a16="http://schemas.microsoft.com/office/drawing/2014/main" id="{C38C5B0F-FFAB-44B3-9DC7-C5A9CAF4ED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0" name="Text Box 6943">
          <a:extLst>
            <a:ext uri="{FF2B5EF4-FFF2-40B4-BE49-F238E27FC236}">
              <a16:creationId xmlns:a16="http://schemas.microsoft.com/office/drawing/2014/main" id="{2675DA53-F93A-4B0E-9EC8-38127CCEC2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1" name="Text Box 6943">
          <a:extLst>
            <a:ext uri="{FF2B5EF4-FFF2-40B4-BE49-F238E27FC236}">
              <a16:creationId xmlns:a16="http://schemas.microsoft.com/office/drawing/2014/main" id="{53C26652-9781-45AE-97F1-6769AC6AF0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2" name="Text Box 6943">
          <a:extLst>
            <a:ext uri="{FF2B5EF4-FFF2-40B4-BE49-F238E27FC236}">
              <a16:creationId xmlns:a16="http://schemas.microsoft.com/office/drawing/2014/main" id="{6F76FDEB-2F18-45CD-9087-823FFD285D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3" name="Text Box 6943">
          <a:extLst>
            <a:ext uri="{FF2B5EF4-FFF2-40B4-BE49-F238E27FC236}">
              <a16:creationId xmlns:a16="http://schemas.microsoft.com/office/drawing/2014/main" id="{C98302F6-9B78-45ED-A03E-998B74B91A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4" name="Text Box 6943">
          <a:extLst>
            <a:ext uri="{FF2B5EF4-FFF2-40B4-BE49-F238E27FC236}">
              <a16:creationId xmlns:a16="http://schemas.microsoft.com/office/drawing/2014/main" id="{EB03AB11-6AE5-429C-A781-06F0D2F83C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5" name="Text Box 6943">
          <a:extLst>
            <a:ext uri="{FF2B5EF4-FFF2-40B4-BE49-F238E27FC236}">
              <a16:creationId xmlns:a16="http://schemas.microsoft.com/office/drawing/2014/main" id="{DE226FB3-188C-4D55-8F97-11EA8D2C40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6" name="Text Box 6943">
          <a:extLst>
            <a:ext uri="{FF2B5EF4-FFF2-40B4-BE49-F238E27FC236}">
              <a16:creationId xmlns:a16="http://schemas.microsoft.com/office/drawing/2014/main" id="{B8030EE2-6C1D-466B-8356-8D508F53D3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7" name="Text Box 6943">
          <a:extLst>
            <a:ext uri="{FF2B5EF4-FFF2-40B4-BE49-F238E27FC236}">
              <a16:creationId xmlns:a16="http://schemas.microsoft.com/office/drawing/2014/main" id="{05E5E0FE-9377-4382-BB46-22A74FC120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8" name="Text Box 6943">
          <a:extLst>
            <a:ext uri="{FF2B5EF4-FFF2-40B4-BE49-F238E27FC236}">
              <a16:creationId xmlns:a16="http://schemas.microsoft.com/office/drawing/2014/main" id="{E92DDE2B-A8DF-4B4F-8B71-A894917331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29" name="Text Box 6943">
          <a:extLst>
            <a:ext uri="{FF2B5EF4-FFF2-40B4-BE49-F238E27FC236}">
              <a16:creationId xmlns:a16="http://schemas.microsoft.com/office/drawing/2014/main" id="{90C3ABE9-804D-43D7-B084-F299E197E9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0" name="Text Box 6943">
          <a:extLst>
            <a:ext uri="{FF2B5EF4-FFF2-40B4-BE49-F238E27FC236}">
              <a16:creationId xmlns:a16="http://schemas.microsoft.com/office/drawing/2014/main" id="{453509E2-C7CA-4D2E-9FFE-7BA29DBFB8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1" name="Text Box 6943">
          <a:extLst>
            <a:ext uri="{FF2B5EF4-FFF2-40B4-BE49-F238E27FC236}">
              <a16:creationId xmlns:a16="http://schemas.microsoft.com/office/drawing/2014/main" id="{2EF24284-1DCC-4D3D-9E95-CEF3EFAA43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2" name="Text Box 6943">
          <a:extLst>
            <a:ext uri="{FF2B5EF4-FFF2-40B4-BE49-F238E27FC236}">
              <a16:creationId xmlns:a16="http://schemas.microsoft.com/office/drawing/2014/main" id="{EEA88E82-964B-4516-A16C-0C3CA9EABA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3" name="Text Box 6943">
          <a:extLst>
            <a:ext uri="{FF2B5EF4-FFF2-40B4-BE49-F238E27FC236}">
              <a16:creationId xmlns:a16="http://schemas.microsoft.com/office/drawing/2014/main" id="{2836984E-00A1-4E50-AEE8-7134F27B8E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4" name="Text Box 6943">
          <a:extLst>
            <a:ext uri="{FF2B5EF4-FFF2-40B4-BE49-F238E27FC236}">
              <a16:creationId xmlns:a16="http://schemas.microsoft.com/office/drawing/2014/main" id="{9CFCB87D-A394-405F-983C-A754045B82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5" name="Text Box 6943">
          <a:extLst>
            <a:ext uri="{FF2B5EF4-FFF2-40B4-BE49-F238E27FC236}">
              <a16:creationId xmlns:a16="http://schemas.microsoft.com/office/drawing/2014/main" id="{F313BCBC-8CA6-4AFE-9B22-5208769A68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895350</xdr:colOff>
      <xdr:row>71</xdr:row>
      <xdr:rowOff>0</xdr:rowOff>
    </xdr:from>
    <xdr:ext cx="94384" cy="209550"/>
    <xdr:sp macro="" textlink="">
      <xdr:nvSpPr>
        <xdr:cNvPr id="5336" name="Text Box 6943">
          <a:extLst>
            <a:ext uri="{FF2B5EF4-FFF2-40B4-BE49-F238E27FC236}">
              <a16:creationId xmlns:a16="http://schemas.microsoft.com/office/drawing/2014/main" id="{1C770413-E625-49E4-80B1-D8F32B829D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94384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7" name="Text Box 6943">
          <a:extLst>
            <a:ext uri="{FF2B5EF4-FFF2-40B4-BE49-F238E27FC236}">
              <a16:creationId xmlns:a16="http://schemas.microsoft.com/office/drawing/2014/main" id="{9C678167-A1A4-452A-B73D-7DB44449EB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8" name="Text Box 6943">
          <a:extLst>
            <a:ext uri="{FF2B5EF4-FFF2-40B4-BE49-F238E27FC236}">
              <a16:creationId xmlns:a16="http://schemas.microsoft.com/office/drawing/2014/main" id="{33BCD13D-2DB0-4A64-90B9-4E20FDCF6F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39" name="Text Box 6943">
          <a:extLst>
            <a:ext uri="{FF2B5EF4-FFF2-40B4-BE49-F238E27FC236}">
              <a16:creationId xmlns:a16="http://schemas.microsoft.com/office/drawing/2014/main" id="{1D392F14-F098-416E-89EA-98103AF891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0" name="Text Box 6943">
          <a:extLst>
            <a:ext uri="{FF2B5EF4-FFF2-40B4-BE49-F238E27FC236}">
              <a16:creationId xmlns:a16="http://schemas.microsoft.com/office/drawing/2014/main" id="{31477E6C-CB49-492B-A111-9132D9C6C7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1" name="Text Box 6943">
          <a:extLst>
            <a:ext uri="{FF2B5EF4-FFF2-40B4-BE49-F238E27FC236}">
              <a16:creationId xmlns:a16="http://schemas.microsoft.com/office/drawing/2014/main" id="{658796FB-63F0-41D0-9E9A-25E4E43F1A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2" name="Text Box 6943">
          <a:extLst>
            <a:ext uri="{FF2B5EF4-FFF2-40B4-BE49-F238E27FC236}">
              <a16:creationId xmlns:a16="http://schemas.microsoft.com/office/drawing/2014/main" id="{65E805B1-7A6C-46B5-B2CB-3120707A66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3" name="Text Box 6943">
          <a:extLst>
            <a:ext uri="{FF2B5EF4-FFF2-40B4-BE49-F238E27FC236}">
              <a16:creationId xmlns:a16="http://schemas.microsoft.com/office/drawing/2014/main" id="{15B8E521-FF68-4D66-82EA-B9E53BDA7E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4" name="Text Box 6943">
          <a:extLst>
            <a:ext uri="{FF2B5EF4-FFF2-40B4-BE49-F238E27FC236}">
              <a16:creationId xmlns:a16="http://schemas.microsoft.com/office/drawing/2014/main" id="{44DF0359-2399-4CAC-A084-96FD00B992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5" name="Text Box 6943">
          <a:extLst>
            <a:ext uri="{FF2B5EF4-FFF2-40B4-BE49-F238E27FC236}">
              <a16:creationId xmlns:a16="http://schemas.microsoft.com/office/drawing/2014/main" id="{934C8D0D-9600-4396-921B-801029A729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6" name="Text Box 6943">
          <a:extLst>
            <a:ext uri="{FF2B5EF4-FFF2-40B4-BE49-F238E27FC236}">
              <a16:creationId xmlns:a16="http://schemas.microsoft.com/office/drawing/2014/main" id="{BE78FA44-AD09-4D13-94C6-F168F2EC68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7" name="Text Box 6943">
          <a:extLst>
            <a:ext uri="{FF2B5EF4-FFF2-40B4-BE49-F238E27FC236}">
              <a16:creationId xmlns:a16="http://schemas.microsoft.com/office/drawing/2014/main" id="{9883D4E0-73A3-48C3-A365-86BB887BEF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8" name="Text Box 6943">
          <a:extLst>
            <a:ext uri="{FF2B5EF4-FFF2-40B4-BE49-F238E27FC236}">
              <a16:creationId xmlns:a16="http://schemas.microsoft.com/office/drawing/2014/main" id="{50DA2146-AD3B-41F8-830E-37E95C8572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49" name="Text Box 6943">
          <a:extLst>
            <a:ext uri="{FF2B5EF4-FFF2-40B4-BE49-F238E27FC236}">
              <a16:creationId xmlns:a16="http://schemas.microsoft.com/office/drawing/2014/main" id="{30A0CB51-FC44-42C4-A2C9-A9EB7C2062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0" name="Text Box 6943">
          <a:extLst>
            <a:ext uri="{FF2B5EF4-FFF2-40B4-BE49-F238E27FC236}">
              <a16:creationId xmlns:a16="http://schemas.microsoft.com/office/drawing/2014/main" id="{53FA2D0E-4B6F-4339-BD0D-D259FE4F95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1" name="Text Box 6943">
          <a:extLst>
            <a:ext uri="{FF2B5EF4-FFF2-40B4-BE49-F238E27FC236}">
              <a16:creationId xmlns:a16="http://schemas.microsoft.com/office/drawing/2014/main" id="{8FBB660E-29AF-4478-97C7-31EE51FFE2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2" name="Text Box 6943">
          <a:extLst>
            <a:ext uri="{FF2B5EF4-FFF2-40B4-BE49-F238E27FC236}">
              <a16:creationId xmlns:a16="http://schemas.microsoft.com/office/drawing/2014/main" id="{53A36A7B-E147-481B-9392-5C01E2DADD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3" name="Text Box 6943">
          <a:extLst>
            <a:ext uri="{FF2B5EF4-FFF2-40B4-BE49-F238E27FC236}">
              <a16:creationId xmlns:a16="http://schemas.microsoft.com/office/drawing/2014/main" id="{92FF658C-C45E-40E8-8DE3-BDB1EB53DF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4" name="Text Box 6943">
          <a:extLst>
            <a:ext uri="{FF2B5EF4-FFF2-40B4-BE49-F238E27FC236}">
              <a16:creationId xmlns:a16="http://schemas.microsoft.com/office/drawing/2014/main" id="{F6DED207-CBA4-40AA-9D3F-6235225A76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5" name="Text Box 6943">
          <a:extLst>
            <a:ext uri="{FF2B5EF4-FFF2-40B4-BE49-F238E27FC236}">
              <a16:creationId xmlns:a16="http://schemas.microsoft.com/office/drawing/2014/main" id="{236C046F-DD2F-4CD8-BD41-C593A5C3DF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6" name="Text Box 6943">
          <a:extLst>
            <a:ext uri="{FF2B5EF4-FFF2-40B4-BE49-F238E27FC236}">
              <a16:creationId xmlns:a16="http://schemas.microsoft.com/office/drawing/2014/main" id="{D2EAAC24-FB33-40B8-B023-380DE39D6D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7" name="Text Box 6943">
          <a:extLst>
            <a:ext uri="{FF2B5EF4-FFF2-40B4-BE49-F238E27FC236}">
              <a16:creationId xmlns:a16="http://schemas.microsoft.com/office/drawing/2014/main" id="{F36B6EF8-13A6-4A8D-9EC9-D728B48927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8" name="Text Box 6943">
          <a:extLst>
            <a:ext uri="{FF2B5EF4-FFF2-40B4-BE49-F238E27FC236}">
              <a16:creationId xmlns:a16="http://schemas.microsoft.com/office/drawing/2014/main" id="{4C6F6747-ED4E-403B-B994-E2AE6BAC70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59" name="Text Box 6943">
          <a:extLst>
            <a:ext uri="{FF2B5EF4-FFF2-40B4-BE49-F238E27FC236}">
              <a16:creationId xmlns:a16="http://schemas.microsoft.com/office/drawing/2014/main" id="{6F2FA7C3-3541-4239-9D9E-080E1D6A82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0" name="Text Box 6943">
          <a:extLst>
            <a:ext uri="{FF2B5EF4-FFF2-40B4-BE49-F238E27FC236}">
              <a16:creationId xmlns:a16="http://schemas.microsoft.com/office/drawing/2014/main" id="{DA3D6EE1-5B4A-46FF-B829-4C06DFCE4E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1" name="Text Box 6943">
          <a:extLst>
            <a:ext uri="{FF2B5EF4-FFF2-40B4-BE49-F238E27FC236}">
              <a16:creationId xmlns:a16="http://schemas.microsoft.com/office/drawing/2014/main" id="{322125E3-7FC5-43F8-B6A6-A78C16A1714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2" name="Text Box 6943">
          <a:extLst>
            <a:ext uri="{FF2B5EF4-FFF2-40B4-BE49-F238E27FC236}">
              <a16:creationId xmlns:a16="http://schemas.microsoft.com/office/drawing/2014/main" id="{3B977725-0D22-4C14-ABE1-2665C6FD58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3" name="Text Box 6943">
          <a:extLst>
            <a:ext uri="{FF2B5EF4-FFF2-40B4-BE49-F238E27FC236}">
              <a16:creationId xmlns:a16="http://schemas.microsoft.com/office/drawing/2014/main" id="{79F35FD9-4904-4B38-899D-103CEDA2EC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4" name="Text Box 6943">
          <a:extLst>
            <a:ext uri="{FF2B5EF4-FFF2-40B4-BE49-F238E27FC236}">
              <a16:creationId xmlns:a16="http://schemas.microsoft.com/office/drawing/2014/main" id="{ECFAA646-243A-42A2-9229-F422A1667E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5" name="Text Box 6943">
          <a:extLst>
            <a:ext uri="{FF2B5EF4-FFF2-40B4-BE49-F238E27FC236}">
              <a16:creationId xmlns:a16="http://schemas.microsoft.com/office/drawing/2014/main" id="{8D3B6900-68AB-4E4B-91C9-DBF020EA43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6" name="Text Box 6943">
          <a:extLst>
            <a:ext uri="{FF2B5EF4-FFF2-40B4-BE49-F238E27FC236}">
              <a16:creationId xmlns:a16="http://schemas.microsoft.com/office/drawing/2014/main" id="{4B1B7183-21B1-4A5A-B8EB-D404449B1B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7" name="Text Box 6943">
          <a:extLst>
            <a:ext uri="{FF2B5EF4-FFF2-40B4-BE49-F238E27FC236}">
              <a16:creationId xmlns:a16="http://schemas.microsoft.com/office/drawing/2014/main" id="{88118C33-B4E9-409C-BF71-D768BAFFA1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8" name="Text Box 6943">
          <a:extLst>
            <a:ext uri="{FF2B5EF4-FFF2-40B4-BE49-F238E27FC236}">
              <a16:creationId xmlns:a16="http://schemas.microsoft.com/office/drawing/2014/main" id="{A74D16D0-B8BF-4D03-8AF0-4203CBB022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69" name="Text Box 6943">
          <a:extLst>
            <a:ext uri="{FF2B5EF4-FFF2-40B4-BE49-F238E27FC236}">
              <a16:creationId xmlns:a16="http://schemas.microsoft.com/office/drawing/2014/main" id="{D4FF924C-0B07-45F7-B2DE-7D96BAEC7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0" name="Text Box 6943">
          <a:extLst>
            <a:ext uri="{FF2B5EF4-FFF2-40B4-BE49-F238E27FC236}">
              <a16:creationId xmlns:a16="http://schemas.microsoft.com/office/drawing/2014/main" id="{A1FB0ABE-CE2D-4246-8D18-093D963CD7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1" name="Text Box 6943">
          <a:extLst>
            <a:ext uri="{FF2B5EF4-FFF2-40B4-BE49-F238E27FC236}">
              <a16:creationId xmlns:a16="http://schemas.microsoft.com/office/drawing/2014/main" id="{12CECFFF-EF9D-499E-9A2D-0829F3EF99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2" name="Text Box 6943">
          <a:extLst>
            <a:ext uri="{FF2B5EF4-FFF2-40B4-BE49-F238E27FC236}">
              <a16:creationId xmlns:a16="http://schemas.microsoft.com/office/drawing/2014/main" id="{2C138061-9619-45E0-BC8B-6A80D3047C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3" name="Text Box 6943">
          <a:extLst>
            <a:ext uri="{FF2B5EF4-FFF2-40B4-BE49-F238E27FC236}">
              <a16:creationId xmlns:a16="http://schemas.microsoft.com/office/drawing/2014/main" id="{C5F196B4-DD4F-4410-894E-4719C77ADB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4" name="Text Box 6943">
          <a:extLst>
            <a:ext uri="{FF2B5EF4-FFF2-40B4-BE49-F238E27FC236}">
              <a16:creationId xmlns:a16="http://schemas.microsoft.com/office/drawing/2014/main" id="{20F62C13-BDD6-4CEF-A640-B802AA6348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5" name="Text Box 6943">
          <a:extLst>
            <a:ext uri="{FF2B5EF4-FFF2-40B4-BE49-F238E27FC236}">
              <a16:creationId xmlns:a16="http://schemas.microsoft.com/office/drawing/2014/main" id="{A57E7790-DD57-4A8A-993C-CB17BF381F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6" name="Text Box 6943">
          <a:extLst>
            <a:ext uri="{FF2B5EF4-FFF2-40B4-BE49-F238E27FC236}">
              <a16:creationId xmlns:a16="http://schemas.microsoft.com/office/drawing/2014/main" id="{71A78823-673E-496E-8671-48228AB0DB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7" name="Text Box 6943">
          <a:extLst>
            <a:ext uri="{FF2B5EF4-FFF2-40B4-BE49-F238E27FC236}">
              <a16:creationId xmlns:a16="http://schemas.microsoft.com/office/drawing/2014/main" id="{570E5BCE-675B-4B78-BE84-7A5EE5CB9C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8" name="Text Box 6943">
          <a:extLst>
            <a:ext uri="{FF2B5EF4-FFF2-40B4-BE49-F238E27FC236}">
              <a16:creationId xmlns:a16="http://schemas.microsoft.com/office/drawing/2014/main" id="{B991136A-C69D-41E5-B971-4FDCBA89A9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79" name="Text Box 6943">
          <a:extLst>
            <a:ext uri="{FF2B5EF4-FFF2-40B4-BE49-F238E27FC236}">
              <a16:creationId xmlns:a16="http://schemas.microsoft.com/office/drawing/2014/main" id="{2C1979B0-5889-4C3D-A806-BC50033092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0" name="Text Box 6943">
          <a:extLst>
            <a:ext uri="{FF2B5EF4-FFF2-40B4-BE49-F238E27FC236}">
              <a16:creationId xmlns:a16="http://schemas.microsoft.com/office/drawing/2014/main" id="{24701544-D5CB-4A47-859D-5B730C8D11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1" name="Text Box 6943">
          <a:extLst>
            <a:ext uri="{FF2B5EF4-FFF2-40B4-BE49-F238E27FC236}">
              <a16:creationId xmlns:a16="http://schemas.microsoft.com/office/drawing/2014/main" id="{ACD19060-B839-4B70-A371-0AB10FD4C7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2" name="Text Box 6943">
          <a:extLst>
            <a:ext uri="{FF2B5EF4-FFF2-40B4-BE49-F238E27FC236}">
              <a16:creationId xmlns:a16="http://schemas.microsoft.com/office/drawing/2014/main" id="{7E339893-0A04-41C9-9274-4943419BCD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3" name="Text Box 6943">
          <a:extLst>
            <a:ext uri="{FF2B5EF4-FFF2-40B4-BE49-F238E27FC236}">
              <a16:creationId xmlns:a16="http://schemas.microsoft.com/office/drawing/2014/main" id="{97E2911B-EAF6-4513-85ED-69394E8F8E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4" name="Text Box 6943">
          <a:extLst>
            <a:ext uri="{FF2B5EF4-FFF2-40B4-BE49-F238E27FC236}">
              <a16:creationId xmlns:a16="http://schemas.microsoft.com/office/drawing/2014/main" id="{E8B34A3F-7636-49CD-B77D-67D91A411D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5" name="Text Box 6943">
          <a:extLst>
            <a:ext uri="{FF2B5EF4-FFF2-40B4-BE49-F238E27FC236}">
              <a16:creationId xmlns:a16="http://schemas.microsoft.com/office/drawing/2014/main" id="{E5AD8226-C95F-4100-B25B-EC0B937159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6" name="Text Box 6943">
          <a:extLst>
            <a:ext uri="{FF2B5EF4-FFF2-40B4-BE49-F238E27FC236}">
              <a16:creationId xmlns:a16="http://schemas.microsoft.com/office/drawing/2014/main" id="{4AF7BB4B-056A-4FF0-BB87-189E87D00F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7" name="Text Box 6943">
          <a:extLst>
            <a:ext uri="{FF2B5EF4-FFF2-40B4-BE49-F238E27FC236}">
              <a16:creationId xmlns:a16="http://schemas.microsoft.com/office/drawing/2014/main" id="{C907773E-D274-4676-809C-AC61E21572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8" name="Text Box 6943">
          <a:extLst>
            <a:ext uri="{FF2B5EF4-FFF2-40B4-BE49-F238E27FC236}">
              <a16:creationId xmlns:a16="http://schemas.microsoft.com/office/drawing/2014/main" id="{4244113E-49E4-4322-8235-ABE8E26FD1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89" name="Text Box 6943">
          <a:extLst>
            <a:ext uri="{FF2B5EF4-FFF2-40B4-BE49-F238E27FC236}">
              <a16:creationId xmlns:a16="http://schemas.microsoft.com/office/drawing/2014/main" id="{8AA0C7D7-3B33-4D56-B92B-3ECE77D8FD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0" name="Text Box 6943">
          <a:extLst>
            <a:ext uri="{FF2B5EF4-FFF2-40B4-BE49-F238E27FC236}">
              <a16:creationId xmlns:a16="http://schemas.microsoft.com/office/drawing/2014/main" id="{E5777EA1-6686-4D26-9656-6A3AF23230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1" name="Text Box 6943">
          <a:extLst>
            <a:ext uri="{FF2B5EF4-FFF2-40B4-BE49-F238E27FC236}">
              <a16:creationId xmlns:a16="http://schemas.microsoft.com/office/drawing/2014/main" id="{2588AADF-97DB-4C1F-8E20-D645E51F6D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2" name="Text Box 6943">
          <a:extLst>
            <a:ext uri="{FF2B5EF4-FFF2-40B4-BE49-F238E27FC236}">
              <a16:creationId xmlns:a16="http://schemas.microsoft.com/office/drawing/2014/main" id="{9DF692DD-B7D4-47F6-8F5E-FA5F8D8E6D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3" name="Text Box 6943">
          <a:extLst>
            <a:ext uri="{FF2B5EF4-FFF2-40B4-BE49-F238E27FC236}">
              <a16:creationId xmlns:a16="http://schemas.microsoft.com/office/drawing/2014/main" id="{22B2E221-9BC5-4131-8B6C-CA9D0C9D5B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4" name="Text Box 6943">
          <a:extLst>
            <a:ext uri="{FF2B5EF4-FFF2-40B4-BE49-F238E27FC236}">
              <a16:creationId xmlns:a16="http://schemas.microsoft.com/office/drawing/2014/main" id="{C4063751-125A-4E53-885C-5ABCCC1C37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5" name="Text Box 6943">
          <a:extLst>
            <a:ext uri="{FF2B5EF4-FFF2-40B4-BE49-F238E27FC236}">
              <a16:creationId xmlns:a16="http://schemas.microsoft.com/office/drawing/2014/main" id="{61B41772-DA2B-4277-9F1D-1ECB289738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6" name="Text Box 6943">
          <a:extLst>
            <a:ext uri="{FF2B5EF4-FFF2-40B4-BE49-F238E27FC236}">
              <a16:creationId xmlns:a16="http://schemas.microsoft.com/office/drawing/2014/main" id="{620229AD-40D3-435F-BC4E-582F163826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7" name="Text Box 6943">
          <a:extLst>
            <a:ext uri="{FF2B5EF4-FFF2-40B4-BE49-F238E27FC236}">
              <a16:creationId xmlns:a16="http://schemas.microsoft.com/office/drawing/2014/main" id="{BF09D048-5D7B-49F3-AFB9-C4E499F547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8" name="Text Box 6943">
          <a:extLst>
            <a:ext uri="{FF2B5EF4-FFF2-40B4-BE49-F238E27FC236}">
              <a16:creationId xmlns:a16="http://schemas.microsoft.com/office/drawing/2014/main" id="{313E53F8-C72C-4E7F-BAB6-83FACB5C70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399" name="Text Box 6943">
          <a:extLst>
            <a:ext uri="{FF2B5EF4-FFF2-40B4-BE49-F238E27FC236}">
              <a16:creationId xmlns:a16="http://schemas.microsoft.com/office/drawing/2014/main" id="{757EA538-4173-4DCE-8330-C2704C01ED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0" name="Text Box 6943">
          <a:extLst>
            <a:ext uri="{FF2B5EF4-FFF2-40B4-BE49-F238E27FC236}">
              <a16:creationId xmlns:a16="http://schemas.microsoft.com/office/drawing/2014/main" id="{3D3DC91A-CE9E-467A-8C44-D4D6B9682A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1" name="Text Box 6943">
          <a:extLst>
            <a:ext uri="{FF2B5EF4-FFF2-40B4-BE49-F238E27FC236}">
              <a16:creationId xmlns:a16="http://schemas.microsoft.com/office/drawing/2014/main" id="{6047ADED-4022-405F-9532-752BE94897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2" name="Text Box 6943">
          <a:extLst>
            <a:ext uri="{FF2B5EF4-FFF2-40B4-BE49-F238E27FC236}">
              <a16:creationId xmlns:a16="http://schemas.microsoft.com/office/drawing/2014/main" id="{9EC0F00D-1365-4FE3-8722-24A74880E1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3" name="Text Box 6943">
          <a:extLst>
            <a:ext uri="{FF2B5EF4-FFF2-40B4-BE49-F238E27FC236}">
              <a16:creationId xmlns:a16="http://schemas.microsoft.com/office/drawing/2014/main" id="{2C8B7D03-FDD2-40EA-850C-E329C5936D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4" name="Text Box 6943">
          <a:extLst>
            <a:ext uri="{FF2B5EF4-FFF2-40B4-BE49-F238E27FC236}">
              <a16:creationId xmlns:a16="http://schemas.microsoft.com/office/drawing/2014/main" id="{45ADF3C7-2AC5-45FF-AD1B-9C000C7EAB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5" name="Text Box 6943">
          <a:extLst>
            <a:ext uri="{FF2B5EF4-FFF2-40B4-BE49-F238E27FC236}">
              <a16:creationId xmlns:a16="http://schemas.microsoft.com/office/drawing/2014/main" id="{A70F7336-AB09-49EA-9079-3B31DE4C09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6" name="Text Box 6943">
          <a:extLst>
            <a:ext uri="{FF2B5EF4-FFF2-40B4-BE49-F238E27FC236}">
              <a16:creationId xmlns:a16="http://schemas.microsoft.com/office/drawing/2014/main" id="{B4EA28DA-B4AE-49A6-9AFA-462FA01160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7" name="Text Box 6943">
          <a:extLst>
            <a:ext uri="{FF2B5EF4-FFF2-40B4-BE49-F238E27FC236}">
              <a16:creationId xmlns:a16="http://schemas.microsoft.com/office/drawing/2014/main" id="{6623345A-AB75-494F-A77E-CC064CFD34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8" name="Text Box 6943">
          <a:extLst>
            <a:ext uri="{FF2B5EF4-FFF2-40B4-BE49-F238E27FC236}">
              <a16:creationId xmlns:a16="http://schemas.microsoft.com/office/drawing/2014/main" id="{C2780045-1CFC-4E7C-92A1-4C756DCA4C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09" name="Text Box 6943">
          <a:extLst>
            <a:ext uri="{FF2B5EF4-FFF2-40B4-BE49-F238E27FC236}">
              <a16:creationId xmlns:a16="http://schemas.microsoft.com/office/drawing/2014/main" id="{5A509F52-57D7-441B-B14E-C4232E7EA6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0" name="Text Box 6943">
          <a:extLst>
            <a:ext uri="{FF2B5EF4-FFF2-40B4-BE49-F238E27FC236}">
              <a16:creationId xmlns:a16="http://schemas.microsoft.com/office/drawing/2014/main" id="{6063DBEA-9CD3-4403-887C-123A7C3888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1" name="Text Box 6943">
          <a:extLst>
            <a:ext uri="{FF2B5EF4-FFF2-40B4-BE49-F238E27FC236}">
              <a16:creationId xmlns:a16="http://schemas.microsoft.com/office/drawing/2014/main" id="{6C241034-2013-4903-A434-02245AF66A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2" name="Text Box 6943">
          <a:extLst>
            <a:ext uri="{FF2B5EF4-FFF2-40B4-BE49-F238E27FC236}">
              <a16:creationId xmlns:a16="http://schemas.microsoft.com/office/drawing/2014/main" id="{09328054-C84F-4EB2-849B-BF509A14D2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3" name="Text Box 6943">
          <a:extLst>
            <a:ext uri="{FF2B5EF4-FFF2-40B4-BE49-F238E27FC236}">
              <a16:creationId xmlns:a16="http://schemas.microsoft.com/office/drawing/2014/main" id="{11EBC1A5-7594-48D2-A4E8-F8C992A1DA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4" name="Text Box 6943">
          <a:extLst>
            <a:ext uri="{FF2B5EF4-FFF2-40B4-BE49-F238E27FC236}">
              <a16:creationId xmlns:a16="http://schemas.microsoft.com/office/drawing/2014/main" id="{470993C8-5961-4EC5-93D4-F7D16489CD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5" name="Text Box 6943">
          <a:extLst>
            <a:ext uri="{FF2B5EF4-FFF2-40B4-BE49-F238E27FC236}">
              <a16:creationId xmlns:a16="http://schemas.microsoft.com/office/drawing/2014/main" id="{24E36907-54F5-466C-AE84-C8AA7C723A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6" name="Text Box 6943">
          <a:extLst>
            <a:ext uri="{FF2B5EF4-FFF2-40B4-BE49-F238E27FC236}">
              <a16:creationId xmlns:a16="http://schemas.microsoft.com/office/drawing/2014/main" id="{FB7548CA-838F-4137-9D93-AF55AE16E2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7" name="Text Box 6943">
          <a:extLst>
            <a:ext uri="{FF2B5EF4-FFF2-40B4-BE49-F238E27FC236}">
              <a16:creationId xmlns:a16="http://schemas.microsoft.com/office/drawing/2014/main" id="{F0419445-126E-4984-96B9-FAE6054A6A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8" name="Text Box 6943">
          <a:extLst>
            <a:ext uri="{FF2B5EF4-FFF2-40B4-BE49-F238E27FC236}">
              <a16:creationId xmlns:a16="http://schemas.microsoft.com/office/drawing/2014/main" id="{6FE6066C-2258-49B2-AFBB-5716871F03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19" name="Text Box 6943">
          <a:extLst>
            <a:ext uri="{FF2B5EF4-FFF2-40B4-BE49-F238E27FC236}">
              <a16:creationId xmlns:a16="http://schemas.microsoft.com/office/drawing/2014/main" id="{2F82F6EC-4A27-4EDD-897B-2F5FABBBCD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0" name="Text Box 6943">
          <a:extLst>
            <a:ext uri="{FF2B5EF4-FFF2-40B4-BE49-F238E27FC236}">
              <a16:creationId xmlns:a16="http://schemas.microsoft.com/office/drawing/2014/main" id="{B0199903-6286-4928-ADA0-26F954B9C7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1" name="Text Box 6943">
          <a:extLst>
            <a:ext uri="{FF2B5EF4-FFF2-40B4-BE49-F238E27FC236}">
              <a16:creationId xmlns:a16="http://schemas.microsoft.com/office/drawing/2014/main" id="{2CAF57DC-15BB-463A-82E4-9704F6060D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2" name="Text Box 6943">
          <a:extLst>
            <a:ext uri="{FF2B5EF4-FFF2-40B4-BE49-F238E27FC236}">
              <a16:creationId xmlns:a16="http://schemas.microsoft.com/office/drawing/2014/main" id="{EC93B7EC-930B-463B-8E24-4A482D16F5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3" name="Text Box 6943">
          <a:extLst>
            <a:ext uri="{FF2B5EF4-FFF2-40B4-BE49-F238E27FC236}">
              <a16:creationId xmlns:a16="http://schemas.microsoft.com/office/drawing/2014/main" id="{B0E69A39-E70F-46BD-B6B9-B44209E6B4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4" name="Text Box 6943">
          <a:extLst>
            <a:ext uri="{FF2B5EF4-FFF2-40B4-BE49-F238E27FC236}">
              <a16:creationId xmlns:a16="http://schemas.microsoft.com/office/drawing/2014/main" id="{151B5170-16D6-4FFF-83B4-AC1AAC8132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5" name="Text Box 6943">
          <a:extLst>
            <a:ext uri="{FF2B5EF4-FFF2-40B4-BE49-F238E27FC236}">
              <a16:creationId xmlns:a16="http://schemas.microsoft.com/office/drawing/2014/main" id="{66AEF144-57F7-470C-ACDD-0EEEB05662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6" name="Text Box 6943">
          <a:extLst>
            <a:ext uri="{FF2B5EF4-FFF2-40B4-BE49-F238E27FC236}">
              <a16:creationId xmlns:a16="http://schemas.microsoft.com/office/drawing/2014/main" id="{2235C67D-5722-44E2-BC6B-AA9452A795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7" name="Text Box 6943">
          <a:extLst>
            <a:ext uri="{FF2B5EF4-FFF2-40B4-BE49-F238E27FC236}">
              <a16:creationId xmlns:a16="http://schemas.microsoft.com/office/drawing/2014/main" id="{0CA5536A-7EB5-43F5-BD54-7EA8D748E3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8" name="Text Box 6943">
          <a:extLst>
            <a:ext uri="{FF2B5EF4-FFF2-40B4-BE49-F238E27FC236}">
              <a16:creationId xmlns:a16="http://schemas.microsoft.com/office/drawing/2014/main" id="{A1E6C049-6449-4988-AF89-ADAE68D269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29" name="Text Box 6943">
          <a:extLst>
            <a:ext uri="{FF2B5EF4-FFF2-40B4-BE49-F238E27FC236}">
              <a16:creationId xmlns:a16="http://schemas.microsoft.com/office/drawing/2014/main" id="{57BE3703-0B76-43E5-AB0D-FB1F38276B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0" name="Text Box 6943">
          <a:extLst>
            <a:ext uri="{FF2B5EF4-FFF2-40B4-BE49-F238E27FC236}">
              <a16:creationId xmlns:a16="http://schemas.microsoft.com/office/drawing/2014/main" id="{4F8006BD-0841-4D1D-A5AA-A4803C985A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1" name="Text Box 6943">
          <a:extLst>
            <a:ext uri="{FF2B5EF4-FFF2-40B4-BE49-F238E27FC236}">
              <a16:creationId xmlns:a16="http://schemas.microsoft.com/office/drawing/2014/main" id="{82EE0CB3-1E63-4FC6-8C59-4C90583913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2" name="Text Box 6943">
          <a:extLst>
            <a:ext uri="{FF2B5EF4-FFF2-40B4-BE49-F238E27FC236}">
              <a16:creationId xmlns:a16="http://schemas.microsoft.com/office/drawing/2014/main" id="{A9F08695-F954-4F1B-83E5-B0AD06CC8E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3" name="Text Box 6943">
          <a:extLst>
            <a:ext uri="{FF2B5EF4-FFF2-40B4-BE49-F238E27FC236}">
              <a16:creationId xmlns:a16="http://schemas.microsoft.com/office/drawing/2014/main" id="{9B500738-3D7B-4F5D-AB41-9D2BE55F6E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4" name="Text Box 6943">
          <a:extLst>
            <a:ext uri="{FF2B5EF4-FFF2-40B4-BE49-F238E27FC236}">
              <a16:creationId xmlns:a16="http://schemas.microsoft.com/office/drawing/2014/main" id="{5F996CA9-F295-499A-B6BC-C6473B984D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5" name="Text Box 6943">
          <a:extLst>
            <a:ext uri="{FF2B5EF4-FFF2-40B4-BE49-F238E27FC236}">
              <a16:creationId xmlns:a16="http://schemas.microsoft.com/office/drawing/2014/main" id="{94553749-33FE-4D35-928B-BF53562A1F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6" name="Text Box 6943">
          <a:extLst>
            <a:ext uri="{FF2B5EF4-FFF2-40B4-BE49-F238E27FC236}">
              <a16:creationId xmlns:a16="http://schemas.microsoft.com/office/drawing/2014/main" id="{C4B3DC2B-A0D9-48BA-AF23-5DC62690E13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7" name="Text Box 6943">
          <a:extLst>
            <a:ext uri="{FF2B5EF4-FFF2-40B4-BE49-F238E27FC236}">
              <a16:creationId xmlns:a16="http://schemas.microsoft.com/office/drawing/2014/main" id="{2E63591C-F641-472A-BD0E-D6795F87E5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8" name="Text Box 6943">
          <a:extLst>
            <a:ext uri="{FF2B5EF4-FFF2-40B4-BE49-F238E27FC236}">
              <a16:creationId xmlns:a16="http://schemas.microsoft.com/office/drawing/2014/main" id="{15546403-B989-4859-8B67-62222B50F8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39" name="Text Box 6943">
          <a:extLst>
            <a:ext uri="{FF2B5EF4-FFF2-40B4-BE49-F238E27FC236}">
              <a16:creationId xmlns:a16="http://schemas.microsoft.com/office/drawing/2014/main" id="{D7C587C4-4CA1-401E-906D-EF8DB86C7B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0" name="Text Box 6943">
          <a:extLst>
            <a:ext uri="{FF2B5EF4-FFF2-40B4-BE49-F238E27FC236}">
              <a16:creationId xmlns:a16="http://schemas.microsoft.com/office/drawing/2014/main" id="{F388E53B-0659-4686-B946-034C21898E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1" name="Text Box 6943">
          <a:extLst>
            <a:ext uri="{FF2B5EF4-FFF2-40B4-BE49-F238E27FC236}">
              <a16:creationId xmlns:a16="http://schemas.microsoft.com/office/drawing/2014/main" id="{592C0184-F795-4AED-84EC-2E869DA773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2" name="Text Box 6943">
          <a:extLst>
            <a:ext uri="{FF2B5EF4-FFF2-40B4-BE49-F238E27FC236}">
              <a16:creationId xmlns:a16="http://schemas.microsoft.com/office/drawing/2014/main" id="{857FBEF8-685F-470F-94E6-EEDEB8E733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3" name="Text Box 6943">
          <a:extLst>
            <a:ext uri="{FF2B5EF4-FFF2-40B4-BE49-F238E27FC236}">
              <a16:creationId xmlns:a16="http://schemas.microsoft.com/office/drawing/2014/main" id="{7669B5F6-7E72-4521-B67F-FF5B9D8E79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4" name="Text Box 6943">
          <a:extLst>
            <a:ext uri="{FF2B5EF4-FFF2-40B4-BE49-F238E27FC236}">
              <a16:creationId xmlns:a16="http://schemas.microsoft.com/office/drawing/2014/main" id="{ECCEFB2E-9D71-4860-95A5-10CAC14E58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5" name="Text Box 6943">
          <a:extLst>
            <a:ext uri="{FF2B5EF4-FFF2-40B4-BE49-F238E27FC236}">
              <a16:creationId xmlns:a16="http://schemas.microsoft.com/office/drawing/2014/main" id="{ACD9A0DD-D261-4A98-A59F-F7F85BC53F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6" name="Text Box 6943">
          <a:extLst>
            <a:ext uri="{FF2B5EF4-FFF2-40B4-BE49-F238E27FC236}">
              <a16:creationId xmlns:a16="http://schemas.microsoft.com/office/drawing/2014/main" id="{9C6C4A24-D81A-4C63-9934-09831DDCF1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7" name="Text Box 6943">
          <a:extLst>
            <a:ext uri="{FF2B5EF4-FFF2-40B4-BE49-F238E27FC236}">
              <a16:creationId xmlns:a16="http://schemas.microsoft.com/office/drawing/2014/main" id="{6FC3F338-EA85-43B6-B56D-AB7F67BA4B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8" name="Text Box 6943">
          <a:extLst>
            <a:ext uri="{FF2B5EF4-FFF2-40B4-BE49-F238E27FC236}">
              <a16:creationId xmlns:a16="http://schemas.microsoft.com/office/drawing/2014/main" id="{1F3709E7-D9A6-4DF0-A93D-3DE806D480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49" name="Text Box 6943">
          <a:extLst>
            <a:ext uri="{FF2B5EF4-FFF2-40B4-BE49-F238E27FC236}">
              <a16:creationId xmlns:a16="http://schemas.microsoft.com/office/drawing/2014/main" id="{98293AEF-E6C8-41EA-9344-B8B299C183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0" name="Text Box 6943">
          <a:extLst>
            <a:ext uri="{FF2B5EF4-FFF2-40B4-BE49-F238E27FC236}">
              <a16:creationId xmlns:a16="http://schemas.microsoft.com/office/drawing/2014/main" id="{9C9D18A0-2A7F-4321-99AD-72D89F9F56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1" name="Text Box 6943">
          <a:extLst>
            <a:ext uri="{FF2B5EF4-FFF2-40B4-BE49-F238E27FC236}">
              <a16:creationId xmlns:a16="http://schemas.microsoft.com/office/drawing/2014/main" id="{69E589E7-92E0-41CD-9A3C-8F20DE0D51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2" name="Text Box 6943">
          <a:extLst>
            <a:ext uri="{FF2B5EF4-FFF2-40B4-BE49-F238E27FC236}">
              <a16:creationId xmlns:a16="http://schemas.microsoft.com/office/drawing/2014/main" id="{CFBC900D-D40B-4C46-A42F-D730FA491B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3" name="Text Box 6943">
          <a:extLst>
            <a:ext uri="{FF2B5EF4-FFF2-40B4-BE49-F238E27FC236}">
              <a16:creationId xmlns:a16="http://schemas.microsoft.com/office/drawing/2014/main" id="{4BDA9FCB-DC2C-4FD8-97B1-1982BCA51A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4" name="Text Box 6943">
          <a:extLst>
            <a:ext uri="{FF2B5EF4-FFF2-40B4-BE49-F238E27FC236}">
              <a16:creationId xmlns:a16="http://schemas.microsoft.com/office/drawing/2014/main" id="{F0476F93-00C0-432B-9785-3C65E85F04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5" name="Text Box 6943">
          <a:extLst>
            <a:ext uri="{FF2B5EF4-FFF2-40B4-BE49-F238E27FC236}">
              <a16:creationId xmlns:a16="http://schemas.microsoft.com/office/drawing/2014/main" id="{4993BA44-F056-456D-8F2B-B2B73F7582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6" name="Text Box 6943">
          <a:extLst>
            <a:ext uri="{FF2B5EF4-FFF2-40B4-BE49-F238E27FC236}">
              <a16:creationId xmlns:a16="http://schemas.microsoft.com/office/drawing/2014/main" id="{2D80CC39-49F1-410B-A0EB-9E55984810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7" name="Text Box 6943">
          <a:extLst>
            <a:ext uri="{FF2B5EF4-FFF2-40B4-BE49-F238E27FC236}">
              <a16:creationId xmlns:a16="http://schemas.microsoft.com/office/drawing/2014/main" id="{5E4D3593-DFC0-4A48-9F6F-B53E2FA543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8" name="Text Box 6943">
          <a:extLst>
            <a:ext uri="{FF2B5EF4-FFF2-40B4-BE49-F238E27FC236}">
              <a16:creationId xmlns:a16="http://schemas.microsoft.com/office/drawing/2014/main" id="{156E0E66-C2AD-4AD3-B10B-F7BC7F54B45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59" name="Text Box 6943">
          <a:extLst>
            <a:ext uri="{FF2B5EF4-FFF2-40B4-BE49-F238E27FC236}">
              <a16:creationId xmlns:a16="http://schemas.microsoft.com/office/drawing/2014/main" id="{CDCB7EB2-932D-4AB4-9DD2-9F7AD7F9C0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0" name="Text Box 6943">
          <a:extLst>
            <a:ext uri="{FF2B5EF4-FFF2-40B4-BE49-F238E27FC236}">
              <a16:creationId xmlns:a16="http://schemas.microsoft.com/office/drawing/2014/main" id="{6546B787-11A0-46F2-8CAD-8ED1B9588AE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1" name="Text Box 6943">
          <a:extLst>
            <a:ext uri="{FF2B5EF4-FFF2-40B4-BE49-F238E27FC236}">
              <a16:creationId xmlns:a16="http://schemas.microsoft.com/office/drawing/2014/main" id="{1F20B250-6DB5-467A-B0DF-9C57355AD5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2" name="Text Box 6943">
          <a:extLst>
            <a:ext uri="{FF2B5EF4-FFF2-40B4-BE49-F238E27FC236}">
              <a16:creationId xmlns:a16="http://schemas.microsoft.com/office/drawing/2014/main" id="{2FC7C3E0-465E-4679-8932-7C236CE34E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3" name="Text Box 6943">
          <a:extLst>
            <a:ext uri="{FF2B5EF4-FFF2-40B4-BE49-F238E27FC236}">
              <a16:creationId xmlns:a16="http://schemas.microsoft.com/office/drawing/2014/main" id="{36EF574B-707A-4387-922C-1591194CEA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4" name="Text Box 6943">
          <a:extLst>
            <a:ext uri="{FF2B5EF4-FFF2-40B4-BE49-F238E27FC236}">
              <a16:creationId xmlns:a16="http://schemas.microsoft.com/office/drawing/2014/main" id="{2BDA4E95-DF86-4197-9ACF-CB2BE40233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5" name="Text Box 6943">
          <a:extLst>
            <a:ext uri="{FF2B5EF4-FFF2-40B4-BE49-F238E27FC236}">
              <a16:creationId xmlns:a16="http://schemas.microsoft.com/office/drawing/2014/main" id="{A18C127C-681E-4307-AA84-1B482DFA86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6" name="Text Box 6943">
          <a:extLst>
            <a:ext uri="{FF2B5EF4-FFF2-40B4-BE49-F238E27FC236}">
              <a16:creationId xmlns:a16="http://schemas.microsoft.com/office/drawing/2014/main" id="{CEB8F37F-BAA5-439C-A49E-5F0F61E244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7" name="Text Box 6943">
          <a:extLst>
            <a:ext uri="{FF2B5EF4-FFF2-40B4-BE49-F238E27FC236}">
              <a16:creationId xmlns:a16="http://schemas.microsoft.com/office/drawing/2014/main" id="{E33DB32D-289A-49CC-8D64-A3DD820690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8" name="Text Box 6943">
          <a:extLst>
            <a:ext uri="{FF2B5EF4-FFF2-40B4-BE49-F238E27FC236}">
              <a16:creationId xmlns:a16="http://schemas.microsoft.com/office/drawing/2014/main" id="{A1630E54-E4BE-4F4A-A3F7-0193BE2FF9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69" name="Text Box 6943">
          <a:extLst>
            <a:ext uri="{FF2B5EF4-FFF2-40B4-BE49-F238E27FC236}">
              <a16:creationId xmlns:a16="http://schemas.microsoft.com/office/drawing/2014/main" id="{A137DEDD-1763-44CA-B5F6-BFBCCC05D7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0" name="Text Box 6943">
          <a:extLst>
            <a:ext uri="{FF2B5EF4-FFF2-40B4-BE49-F238E27FC236}">
              <a16:creationId xmlns:a16="http://schemas.microsoft.com/office/drawing/2014/main" id="{ABFFA2BB-E2CA-468A-BD63-664DAFAD87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1" name="Text Box 6943">
          <a:extLst>
            <a:ext uri="{FF2B5EF4-FFF2-40B4-BE49-F238E27FC236}">
              <a16:creationId xmlns:a16="http://schemas.microsoft.com/office/drawing/2014/main" id="{D00D1F1C-34C0-4BF0-BA89-200833EBD5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2" name="Text Box 6943">
          <a:extLst>
            <a:ext uri="{FF2B5EF4-FFF2-40B4-BE49-F238E27FC236}">
              <a16:creationId xmlns:a16="http://schemas.microsoft.com/office/drawing/2014/main" id="{4901841C-49E2-4E6A-B1F4-31DACAA2AC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3" name="Text Box 6943">
          <a:extLst>
            <a:ext uri="{FF2B5EF4-FFF2-40B4-BE49-F238E27FC236}">
              <a16:creationId xmlns:a16="http://schemas.microsoft.com/office/drawing/2014/main" id="{8154E0CD-569E-4E60-8F47-37DDEB71D9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4" name="Text Box 6943">
          <a:extLst>
            <a:ext uri="{FF2B5EF4-FFF2-40B4-BE49-F238E27FC236}">
              <a16:creationId xmlns:a16="http://schemas.microsoft.com/office/drawing/2014/main" id="{69560607-667D-42F6-8C33-E8DB4048F7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5" name="Text Box 6943">
          <a:extLst>
            <a:ext uri="{FF2B5EF4-FFF2-40B4-BE49-F238E27FC236}">
              <a16:creationId xmlns:a16="http://schemas.microsoft.com/office/drawing/2014/main" id="{DE27A037-0FFD-4291-8B48-8BEDAD7B0B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6" name="Text Box 6943">
          <a:extLst>
            <a:ext uri="{FF2B5EF4-FFF2-40B4-BE49-F238E27FC236}">
              <a16:creationId xmlns:a16="http://schemas.microsoft.com/office/drawing/2014/main" id="{F0D4C847-11CB-49E6-8282-6F11C00FF1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7" name="Text Box 6943">
          <a:extLst>
            <a:ext uri="{FF2B5EF4-FFF2-40B4-BE49-F238E27FC236}">
              <a16:creationId xmlns:a16="http://schemas.microsoft.com/office/drawing/2014/main" id="{D71A9199-4284-4205-A98B-C39FD21671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8" name="Text Box 6943">
          <a:extLst>
            <a:ext uri="{FF2B5EF4-FFF2-40B4-BE49-F238E27FC236}">
              <a16:creationId xmlns:a16="http://schemas.microsoft.com/office/drawing/2014/main" id="{53176FCA-DE63-4256-A175-E8C3486E55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79" name="Text Box 6943">
          <a:extLst>
            <a:ext uri="{FF2B5EF4-FFF2-40B4-BE49-F238E27FC236}">
              <a16:creationId xmlns:a16="http://schemas.microsoft.com/office/drawing/2014/main" id="{AF31F9D3-F24D-4066-BA0B-FEE2EFE4F1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0" name="Text Box 6943">
          <a:extLst>
            <a:ext uri="{FF2B5EF4-FFF2-40B4-BE49-F238E27FC236}">
              <a16:creationId xmlns:a16="http://schemas.microsoft.com/office/drawing/2014/main" id="{0A4A62D6-BD38-4624-9CA6-98CAC69EE9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1" name="Text Box 6943">
          <a:extLst>
            <a:ext uri="{FF2B5EF4-FFF2-40B4-BE49-F238E27FC236}">
              <a16:creationId xmlns:a16="http://schemas.microsoft.com/office/drawing/2014/main" id="{26EA96B7-90C2-49BC-B561-6D2CB7FEA7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2" name="Text Box 6943">
          <a:extLst>
            <a:ext uri="{FF2B5EF4-FFF2-40B4-BE49-F238E27FC236}">
              <a16:creationId xmlns:a16="http://schemas.microsoft.com/office/drawing/2014/main" id="{F819AFC1-B4BE-4770-A27B-37273FD167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3" name="Text Box 6943">
          <a:extLst>
            <a:ext uri="{FF2B5EF4-FFF2-40B4-BE49-F238E27FC236}">
              <a16:creationId xmlns:a16="http://schemas.microsoft.com/office/drawing/2014/main" id="{80BB2D1C-55DC-4219-AADE-4174FDD43D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4" name="Text Box 6943">
          <a:extLst>
            <a:ext uri="{FF2B5EF4-FFF2-40B4-BE49-F238E27FC236}">
              <a16:creationId xmlns:a16="http://schemas.microsoft.com/office/drawing/2014/main" id="{9A81943D-CD7D-4DB1-A78B-76C9342AD7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5" name="Text Box 6943">
          <a:extLst>
            <a:ext uri="{FF2B5EF4-FFF2-40B4-BE49-F238E27FC236}">
              <a16:creationId xmlns:a16="http://schemas.microsoft.com/office/drawing/2014/main" id="{FFA6C96B-6BB8-46BB-83B0-CB38CD0BEB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6" name="Text Box 6943">
          <a:extLst>
            <a:ext uri="{FF2B5EF4-FFF2-40B4-BE49-F238E27FC236}">
              <a16:creationId xmlns:a16="http://schemas.microsoft.com/office/drawing/2014/main" id="{857BBD82-E1CE-4854-8EF1-34596108AC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7" name="Text Box 6943">
          <a:extLst>
            <a:ext uri="{FF2B5EF4-FFF2-40B4-BE49-F238E27FC236}">
              <a16:creationId xmlns:a16="http://schemas.microsoft.com/office/drawing/2014/main" id="{DDF78494-7543-4D3F-8215-79BA492586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8" name="Text Box 6943">
          <a:extLst>
            <a:ext uri="{FF2B5EF4-FFF2-40B4-BE49-F238E27FC236}">
              <a16:creationId xmlns:a16="http://schemas.microsoft.com/office/drawing/2014/main" id="{AC5D5997-E4FD-424C-A90D-2186FD10AF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89" name="Text Box 6943">
          <a:extLst>
            <a:ext uri="{FF2B5EF4-FFF2-40B4-BE49-F238E27FC236}">
              <a16:creationId xmlns:a16="http://schemas.microsoft.com/office/drawing/2014/main" id="{3E4B3AD8-37F3-4817-AF7A-02F0F3426F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0" name="Text Box 6943">
          <a:extLst>
            <a:ext uri="{FF2B5EF4-FFF2-40B4-BE49-F238E27FC236}">
              <a16:creationId xmlns:a16="http://schemas.microsoft.com/office/drawing/2014/main" id="{E8C759BE-352E-49E4-92F6-96C4AD7047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1" name="Text Box 6943">
          <a:extLst>
            <a:ext uri="{FF2B5EF4-FFF2-40B4-BE49-F238E27FC236}">
              <a16:creationId xmlns:a16="http://schemas.microsoft.com/office/drawing/2014/main" id="{D69BF222-E51A-43E5-8A93-4D423491D4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2" name="Text Box 6943">
          <a:extLst>
            <a:ext uri="{FF2B5EF4-FFF2-40B4-BE49-F238E27FC236}">
              <a16:creationId xmlns:a16="http://schemas.microsoft.com/office/drawing/2014/main" id="{9AB62BFE-3B33-4270-9291-BE03403239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3" name="Text Box 6943">
          <a:extLst>
            <a:ext uri="{FF2B5EF4-FFF2-40B4-BE49-F238E27FC236}">
              <a16:creationId xmlns:a16="http://schemas.microsoft.com/office/drawing/2014/main" id="{DCEEADE4-9671-4C75-89B7-53024A8298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4" name="Text Box 6943">
          <a:extLst>
            <a:ext uri="{FF2B5EF4-FFF2-40B4-BE49-F238E27FC236}">
              <a16:creationId xmlns:a16="http://schemas.microsoft.com/office/drawing/2014/main" id="{58B2DB00-4C90-4947-B381-1F6A72722D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5" name="Text Box 6943">
          <a:extLst>
            <a:ext uri="{FF2B5EF4-FFF2-40B4-BE49-F238E27FC236}">
              <a16:creationId xmlns:a16="http://schemas.microsoft.com/office/drawing/2014/main" id="{07D0A534-086B-404E-BB14-1010DB97E8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6" name="Text Box 6943">
          <a:extLst>
            <a:ext uri="{FF2B5EF4-FFF2-40B4-BE49-F238E27FC236}">
              <a16:creationId xmlns:a16="http://schemas.microsoft.com/office/drawing/2014/main" id="{0FFEE210-D12D-4214-88BB-97D10F31BD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7" name="Text Box 6943">
          <a:extLst>
            <a:ext uri="{FF2B5EF4-FFF2-40B4-BE49-F238E27FC236}">
              <a16:creationId xmlns:a16="http://schemas.microsoft.com/office/drawing/2014/main" id="{972CE818-AB9D-4F64-BF58-077B459F19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8" name="Text Box 6943">
          <a:extLst>
            <a:ext uri="{FF2B5EF4-FFF2-40B4-BE49-F238E27FC236}">
              <a16:creationId xmlns:a16="http://schemas.microsoft.com/office/drawing/2014/main" id="{8676C057-A7AB-4B7A-92B5-A301D58F8E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499" name="Text Box 6943">
          <a:extLst>
            <a:ext uri="{FF2B5EF4-FFF2-40B4-BE49-F238E27FC236}">
              <a16:creationId xmlns:a16="http://schemas.microsoft.com/office/drawing/2014/main" id="{AE290809-ABD4-42C4-B37A-DCD31AD25F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0" name="Text Box 6943">
          <a:extLst>
            <a:ext uri="{FF2B5EF4-FFF2-40B4-BE49-F238E27FC236}">
              <a16:creationId xmlns:a16="http://schemas.microsoft.com/office/drawing/2014/main" id="{A503E407-1D9B-4659-89B6-C55CB9E6EB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1" name="Text Box 6943">
          <a:extLst>
            <a:ext uri="{FF2B5EF4-FFF2-40B4-BE49-F238E27FC236}">
              <a16:creationId xmlns:a16="http://schemas.microsoft.com/office/drawing/2014/main" id="{4ACFB2E9-020A-4192-8F45-D583B19F1A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2" name="Text Box 6943">
          <a:extLst>
            <a:ext uri="{FF2B5EF4-FFF2-40B4-BE49-F238E27FC236}">
              <a16:creationId xmlns:a16="http://schemas.microsoft.com/office/drawing/2014/main" id="{9423ADDE-03CF-4372-8CA9-5AC632ED69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3" name="Text Box 6943">
          <a:extLst>
            <a:ext uri="{FF2B5EF4-FFF2-40B4-BE49-F238E27FC236}">
              <a16:creationId xmlns:a16="http://schemas.microsoft.com/office/drawing/2014/main" id="{990C8986-B26C-46B3-988D-8D3BB49780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4" name="Text Box 6943">
          <a:extLst>
            <a:ext uri="{FF2B5EF4-FFF2-40B4-BE49-F238E27FC236}">
              <a16:creationId xmlns:a16="http://schemas.microsoft.com/office/drawing/2014/main" id="{66208503-CB10-47DA-8EC5-ECC0C25EF4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5" name="Text Box 6943">
          <a:extLst>
            <a:ext uri="{FF2B5EF4-FFF2-40B4-BE49-F238E27FC236}">
              <a16:creationId xmlns:a16="http://schemas.microsoft.com/office/drawing/2014/main" id="{E0264197-8DAC-4FAF-BC11-8186742199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6" name="Text Box 6943">
          <a:extLst>
            <a:ext uri="{FF2B5EF4-FFF2-40B4-BE49-F238E27FC236}">
              <a16:creationId xmlns:a16="http://schemas.microsoft.com/office/drawing/2014/main" id="{CEAF186C-599C-4825-B251-2596D055D1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7" name="Text Box 6943">
          <a:extLst>
            <a:ext uri="{FF2B5EF4-FFF2-40B4-BE49-F238E27FC236}">
              <a16:creationId xmlns:a16="http://schemas.microsoft.com/office/drawing/2014/main" id="{87D3A64C-CF3D-402E-AC1A-7B13F03E76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8" name="Text Box 6943">
          <a:extLst>
            <a:ext uri="{FF2B5EF4-FFF2-40B4-BE49-F238E27FC236}">
              <a16:creationId xmlns:a16="http://schemas.microsoft.com/office/drawing/2014/main" id="{18479EFB-415A-4B66-B5EE-8E4A409AA4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09" name="Text Box 6943">
          <a:extLst>
            <a:ext uri="{FF2B5EF4-FFF2-40B4-BE49-F238E27FC236}">
              <a16:creationId xmlns:a16="http://schemas.microsoft.com/office/drawing/2014/main" id="{4642C8A3-5420-43C6-B3C7-82F7EA8D8E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0" name="Text Box 6943">
          <a:extLst>
            <a:ext uri="{FF2B5EF4-FFF2-40B4-BE49-F238E27FC236}">
              <a16:creationId xmlns:a16="http://schemas.microsoft.com/office/drawing/2014/main" id="{9002AF6E-C858-4A76-9D2D-83BA26BDD8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1" name="Text Box 6943">
          <a:extLst>
            <a:ext uri="{FF2B5EF4-FFF2-40B4-BE49-F238E27FC236}">
              <a16:creationId xmlns:a16="http://schemas.microsoft.com/office/drawing/2014/main" id="{E0BA72D5-C5E5-41CB-9552-33AE710F33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2" name="Text Box 6943">
          <a:extLst>
            <a:ext uri="{FF2B5EF4-FFF2-40B4-BE49-F238E27FC236}">
              <a16:creationId xmlns:a16="http://schemas.microsoft.com/office/drawing/2014/main" id="{9BDF68B9-9815-4282-961D-BBDF3DF515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3" name="Text Box 6943">
          <a:extLst>
            <a:ext uri="{FF2B5EF4-FFF2-40B4-BE49-F238E27FC236}">
              <a16:creationId xmlns:a16="http://schemas.microsoft.com/office/drawing/2014/main" id="{AC14E56F-EB0D-44CF-9CA6-035CE758D0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4" name="Text Box 6943">
          <a:extLst>
            <a:ext uri="{FF2B5EF4-FFF2-40B4-BE49-F238E27FC236}">
              <a16:creationId xmlns:a16="http://schemas.microsoft.com/office/drawing/2014/main" id="{307F29B6-049F-4CA9-985A-341FF0D3D7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5" name="Text Box 6943">
          <a:extLst>
            <a:ext uri="{FF2B5EF4-FFF2-40B4-BE49-F238E27FC236}">
              <a16:creationId xmlns:a16="http://schemas.microsoft.com/office/drawing/2014/main" id="{1BE0E24D-4897-4F68-974E-AADF160912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6" name="Text Box 6943">
          <a:extLst>
            <a:ext uri="{FF2B5EF4-FFF2-40B4-BE49-F238E27FC236}">
              <a16:creationId xmlns:a16="http://schemas.microsoft.com/office/drawing/2014/main" id="{3BC3843F-53A1-4166-82C7-D9060AA827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7" name="Text Box 6943">
          <a:extLst>
            <a:ext uri="{FF2B5EF4-FFF2-40B4-BE49-F238E27FC236}">
              <a16:creationId xmlns:a16="http://schemas.microsoft.com/office/drawing/2014/main" id="{BFE0264B-93F7-4DAF-B8BC-371B441FDB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8" name="Text Box 6943">
          <a:extLst>
            <a:ext uri="{FF2B5EF4-FFF2-40B4-BE49-F238E27FC236}">
              <a16:creationId xmlns:a16="http://schemas.microsoft.com/office/drawing/2014/main" id="{E92A75C9-F62F-4344-A6B9-3946B48998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19" name="Text Box 6943">
          <a:extLst>
            <a:ext uri="{FF2B5EF4-FFF2-40B4-BE49-F238E27FC236}">
              <a16:creationId xmlns:a16="http://schemas.microsoft.com/office/drawing/2014/main" id="{0FF3CBB4-9A35-4E71-BC68-1859BABC23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0" name="Text Box 6943">
          <a:extLst>
            <a:ext uri="{FF2B5EF4-FFF2-40B4-BE49-F238E27FC236}">
              <a16:creationId xmlns:a16="http://schemas.microsoft.com/office/drawing/2014/main" id="{67F6ED16-82C0-4C32-B2A3-364EE60926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1" name="Text Box 6943">
          <a:extLst>
            <a:ext uri="{FF2B5EF4-FFF2-40B4-BE49-F238E27FC236}">
              <a16:creationId xmlns:a16="http://schemas.microsoft.com/office/drawing/2014/main" id="{BEA525C0-2046-4092-AFA4-A646163023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2" name="Text Box 6943">
          <a:extLst>
            <a:ext uri="{FF2B5EF4-FFF2-40B4-BE49-F238E27FC236}">
              <a16:creationId xmlns:a16="http://schemas.microsoft.com/office/drawing/2014/main" id="{46C582F3-F12B-4E19-9271-E18A3DC912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3" name="Text Box 6943">
          <a:extLst>
            <a:ext uri="{FF2B5EF4-FFF2-40B4-BE49-F238E27FC236}">
              <a16:creationId xmlns:a16="http://schemas.microsoft.com/office/drawing/2014/main" id="{79C8AA19-1883-430F-B473-BF49BA41BA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4" name="Text Box 6943">
          <a:extLst>
            <a:ext uri="{FF2B5EF4-FFF2-40B4-BE49-F238E27FC236}">
              <a16:creationId xmlns:a16="http://schemas.microsoft.com/office/drawing/2014/main" id="{D933BBDE-6567-48D7-B89D-5531680AB8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5" name="Text Box 6943">
          <a:extLst>
            <a:ext uri="{FF2B5EF4-FFF2-40B4-BE49-F238E27FC236}">
              <a16:creationId xmlns:a16="http://schemas.microsoft.com/office/drawing/2014/main" id="{FD9E5C8C-6549-4E67-A694-6C10CFDEA7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6" name="Text Box 6943">
          <a:extLst>
            <a:ext uri="{FF2B5EF4-FFF2-40B4-BE49-F238E27FC236}">
              <a16:creationId xmlns:a16="http://schemas.microsoft.com/office/drawing/2014/main" id="{214CDD9F-625D-4EDD-8370-267AB969E4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7" name="Text Box 6943">
          <a:extLst>
            <a:ext uri="{FF2B5EF4-FFF2-40B4-BE49-F238E27FC236}">
              <a16:creationId xmlns:a16="http://schemas.microsoft.com/office/drawing/2014/main" id="{E84A1F57-1709-47E2-AE92-68E5DD56D3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8" name="Text Box 6943">
          <a:extLst>
            <a:ext uri="{FF2B5EF4-FFF2-40B4-BE49-F238E27FC236}">
              <a16:creationId xmlns:a16="http://schemas.microsoft.com/office/drawing/2014/main" id="{CF4C36B4-E36E-4FD8-B017-E82B777A76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29" name="Text Box 6943">
          <a:extLst>
            <a:ext uri="{FF2B5EF4-FFF2-40B4-BE49-F238E27FC236}">
              <a16:creationId xmlns:a16="http://schemas.microsoft.com/office/drawing/2014/main" id="{CEA99BC0-5352-460D-92D3-2C6F0B220D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0" name="Text Box 6943">
          <a:extLst>
            <a:ext uri="{FF2B5EF4-FFF2-40B4-BE49-F238E27FC236}">
              <a16:creationId xmlns:a16="http://schemas.microsoft.com/office/drawing/2014/main" id="{DC906717-DC29-452D-A6B0-C918321CCD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1" name="Text Box 6943">
          <a:extLst>
            <a:ext uri="{FF2B5EF4-FFF2-40B4-BE49-F238E27FC236}">
              <a16:creationId xmlns:a16="http://schemas.microsoft.com/office/drawing/2014/main" id="{7A6CFAFB-68B4-4D92-A5CB-75DBE41A19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2" name="Text Box 6943">
          <a:extLst>
            <a:ext uri="{FF2B5EF4-FFF2-40B4-BE49-F238E27FC236}">
              <a16:creationId xmlns:a16="http://schemas.microsoft.com/office/drawing/2014/main" id="{8B1609DC-389B-4468-A87D-AC53439943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3" name="Text Box 6943">
          <a:extLst>
            <a:ext uri="{FF2B5EF4-FFF2-40B4-BE49-F238E27FC236}">
              <a16:creationId xmlns:a16="http://schemas.microsoft.com/office/drawing/2014/main" id="{24FF31CA-22E7-4C7F-9F32-D8BF5D1AE4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4" name="Text Box 6943">
          <a:extLst>
            <a:ext uri="{FF2B5EF4-FFF2-40B4-BE49-F238E27FC236}">
              <a16:creationId xmlns:a16="http://schemas.microsoft.com/office/drawing/2014/main" id="{F29FD5C7-CBD8-4154-8EFF-973ED645EB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5" name="Text Box 6943">
          <a:extLst>
            <a:ext uri="{FF2B5EF4-FFF2-40B4-BE49-F238E27FC236}">
              <a16:creationId xmlns:a16="http://schemas.microsoft.com/office/drawing/2014/main" id="{ED4638AF-CFFB-408D-9BA1-84D5E80214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6" name="Text Box 6943">
          <a:extLst>
            <a:ext uri="{FF2B5EF4-FFF2-40B4-BE49-F238E27FC236}">
              <a16:creationId xmlns:a16="http://schemas.microsoft.com/office/drawing/2014/main" id="{0DE3F272-B66B-4A79-A483-49CF1D64A8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7" name="Text Box 6943">
          <a:extLst>
            <a:ext uri="{FF2B5EF4-FFF2-40B4-BE49-F238E27FC236}">
              <a16:creationId xmlns:a16="http://schemas.microsoft.com/office/drawing/2014/main" id="{98CB030E-BEA8-4CD0-9F60-B7A6422BCD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8" name="Text Box 6943">
          <a:extLst>
            <a:ext uri="{FF2B5EF4-FFF2-40B4-BE49-F238E27FC236}">
              <a16:creationId xmlns:a16="http://schemas.microsoft.com/office/drawing/2014/main" id="{F748BBB9-45AA-4228-90B6-A0E476D70A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39" name="Text Box 6943">
          <a:extLst>
            <a:ext uri="{FF2B5EF4-FFF2-40B4-BE49-F238E27FC236}">
              <a16:creationId xmlns:a16="http://schemas.microsoft.com/office/drawing/2014/main" id="{3CA10DF6-2C0E-48C2-9F11-3123E767E4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0" name="Text Box 6943">
          <a:extLst>
            <a:ext uri="{FF2B5EF4-FFF2-40B4-BE49-F238E27FC236}">
              <a16:creationId xmlns:a16="http://schemas.microsoft.com/office/drawing/2014/main" id="{20C84B6F-9D53-433C-BDE6-B9A04D1BBA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1" name="Text Box 6943">
          <a:extLst>
            <a:ext uri="{FF2B5EF4-FFF2-40B4-BE49-F238E27FC236}">
              <a16:creationId xmlns:a16="http://schemas.microsoft.com/office/drawing/2014/main" id="{E4D7FD39-9407-48DF-80DC-7C31D4C1DE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2" name="Text Box 6943">
          <a:extLst>
            <a:ext uri="{FF2B5EF4-FFF2-40B4-BE49-F238E27FC236}">
              <a16:creationId xmlns:a16="http://schemas.microsoft.com/office/drawing/2014/main" id="{CBC1785E-845C-4E1C-A9B7-071ADDCFD3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3" name="Text Box 6943">
          <a:extLst>
            <a:ext uri="{FF2B5EF4-FFF2-40B4-BE49-F238E27FC236}">
              <a16:creationId xmlns:a16="http://schemas.microsoft.com/office/drawing/2014/main" id="{4346259F-5C0E-4BB3-BD80-34A2A43D0B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4" name="Text Box 6943">
          <a:extLst>
            <a:ext uri="{FF2B5EF4-FFF2-40B4-BE49-F238E27FC236}">
              <a16:creationId xmlns:a16="http://schemas.microsoft.com/office/drawing/2014/main" id="{FCD3EF9D-34AD-451A-A7B4-BF6C2B8B12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5" name="Text Box 6943">
          <a:extLst>
            <a:ext uri="{FF2B5EF4-FFF2-40B4-BE49-F238E27FC236}">
              <a16:creationId xmlns:a16="http://schemas.microsoft.com/office/drawing/2014/main" id="{5E0AE733-4FC0-49DA-91C1-EA33DFF9FA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6" name="Text Box 6943">
          <a:extLst>
            <a:ext uri="{FF2B5EF4-FFF2-40B4-BE49-F238E27FC236}">
              <a16:creationId xmlns:a16="http://schemas.microsoft.com/office/drawing/2014/main" id="{A1F68F0B-980D-414C-A45D-ABA0C471E4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7" name="Text Box 6943">
          <a:extLst>
            <a:ext uri="{FF2B5EF4-FFF2-40B4-BE49-F238E27FC236}">
              <a16:creationId xmlns:a16="http://schemas.microsoft.com/office/drawing/2014/main" id="{5A18BC2C-006D-43E5-A6DA-B3AD0E07C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8" name="Text Box 6943">
          <a:extLst>
            <a:ext uri="{FF2B5EF4-FFF2-40B4-BE49-F238E27FC236}">
              <a16:creationId xmlns:a16="http://schemas.microsoft.com/office/drawing/2014/main" id="{1470A636-F9E8-4C0D-A1CD-249A04A7E0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49" name="Text Box 6943">
          <a:extLst>
            <a:ext uri="{FF2B5EF4-FFF2-40B4-BE49-F238E27FC236}">
              <a16:creationId xmlns:a16="http://schemas.microsoft.com/office/drawing/2014/main" id="{90B790DF-50C1-4BEF-BBBA-4BCC09DC79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0" name="Text Box 6943">
          <a:extLst>
            <a:ext uri="{FF2B5EF4-FFF2-40B4-BE49-F238E27FC236}">
              <a16:creationId xmlns:a16="http://schemas.microsoft.com/office/drawing/2014/main" id="{896E83FA-760C-4078-966A-8423C47C0E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1" name="Text Box 6943">
          <a:extLst>
            <a:ext uri="{FF2B5EF4-FFF2-40B4-BE49-F238E27FC236}">
              <a16:creationId xmlns:a16="http://schemas.microsoft.com/office/drawing/2014/main" id="{E4AD9942-F895-477A-A438-FBD1FF6D03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2" name="Text Box 6943">
          <a:extLst>
            <a:ext uri="{FF2B5EF4-FFF2-40B4-BE49-F238E27FC236}">
              <a16:creationId xmlns:a16="http://schemas.microsoft.com/office/drawing/2014/main" id="{6E437FA5-C3A7-4383-931E-E4B1AAA6C8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3" name="Text Box 6943">
          <a:extLst>
            <a:ext uri="{FF2B5EF4-FFF2-40B4-BE49-F238E27FC236}">
              <a16:creationId xmlns:a16="http://schemas.microsoft.com/office/drawing/2014/main" id="{C208E3A8-3F9A-4AFB-999E-53CA7A0C45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4" name="Text Box 6943">
          <a:extLst>
            <a:ext uri="{FF2B5EF4-FFF2-40B4-BE49-F238E27FC236}">
              <a16:creationId xmlns:a16="http://schemas.microsoft.com/office/drawing/2014/main" id="{08FA1C29-0673-4F24-9590-FFE0EF1729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5" name="Text Box 6943">
          <a:extLst>
            <a:ext uri="{FF2B5EF4-FFF2-40B4-BE49-F238E27FC236}">
              <a16:creationId xmlns:a16="http://schemas.microsoft.com/office/drawing/2014/main" id="{5F7808F0-9AF5-47DD-9167-79F47F84B6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6" name="Text Box 6943">
          <a:extLst>
            <a:ext uri="{FF2B5EF4-FFF2-40B4-BE49-F238E27FC236}">
              <a16:creationId xmlns:a16="http://schemas.microsoft.com/office/drawing/2014/main" id="{79995324-7C1D-4EA0-A2F3-899F3BA47C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7" name="Text Box 6943">
          <a:extLst>
            <a:ext uri="{FF2B5EF4-FFF2-40B4-BE49-F238E27FC236}">
              <a16:creationId xmlns:a16="http://schemas.microsoft.com/office/drawing/2014/main" id="{89B306B6-4901-4975-A7EF-CDA3B112EE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8" name="Text Box 6943">
          <a:extLst>
            <a:ext uri="{FF2B5EF4-FFF2-40B4-BE49-F238E27FC236}">
              <a16:creationId xmlns:a16="http://schemas.microsoft.com/office/drawing/2014/main" id="{72583E11-AAB6-4038-ABB1-1C1CDD958B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59" name="Text Box 6943">
          <a:extLst>
            <a:ext uri="{FF2B5EF4-FFF2-40B4-BE49-F238E27FC236}">
              <a16:creationId xmlns:a16="http://schemas.microsoft.com/office/drawing/2014/main" id="{2487DC34-4ADF-4D77-A7D8-613B15781C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0" name="Text Box 6943">
          <a:extLst>
            <a:ext uri="{FF2B5EF4-FFF2-40B4-BE49-F238E27FC236}">
              <a16:creationId xmlns:a16="http://schemas.microsoft.com/office/drawing/2014/main" id="{909B88E9-88BB-4094-8666-343F896D59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1" name="Text Box 6943">
          <a:extLst>
            <a:ext uri="{FF2B5EF4-FFF2-40B4-BE49-F238E27FC236}">
              <a16:creationId xmlns:a16="http://schemas.microsoft.com/office/drawing/2014/main" id="{10145DA1-F3D8-4700-9E14-A49642B617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2" name="Text Box 6943">
          <a:extLst>
            <a:ext uri="{FF2B5EF4-FFF2-40B4-BE49-F238E27FC236}">
              <a16:creationId xmlns:a16="http://schemas.microsoft.com/office/drawing/2014/main" id="{CF4AAB33-0C3E-4966-A219-2C5DEC9AF0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3" name="Text Box 6943">
          <a:extLst>
            <a:ext uri="{FF2B5EF4-FFF2-40B4-BE49-F238E27FC236}">
              <a16:creationId xmlns:a16="http://schemas.microsoft.com/office/drawing/2014/main" id="{33321F63-CA96-4BD1-B51F-72826E51C7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4" name="Text Box 6943">
          <a:extLst>
            <a:ext uri="{FF2B5EF4-FFF2-40B4-BE49-F238E27FC236}">
              <a16:creationId xmlns:a16="http://schemas.microsoft.com/office/drawing/2014/main" id="{B663C476-CA60-48A2-8A27-1E71BF1BFD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5" name="Text Box 6943">
          <a:extLst>
            <a:ext uri="{FF2B5EF4-FFF2-40B4-BE49-F238E27FC236}">
              <a16:creationId xmlns:a16="http://schemas.microsoft.com/office/drawing/2014/main" id="{835849DB-0E38-4168-BBE7-3522E0F355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6" name="Text Box 6943">
          <a:extLst>
            <a:ext uri="{FF2B5EF4-FFF2-40B4-BE49-F238E27FC236}">
              <a16:creationId xmlns:a16="http://schemas.microsoft.com/office/drawing/2014/main" id="{D39451D8-D500-44E2-A824-45977B306F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7" name="Text Box 6943">
          <a:extLst>
            <a:ext uri="{FF2B5EF4-FFF2-40B4-BE49-F238E27FC236}">
              <a16:creationId xmlns:a16="http://schemas.microsoft.com/office/drawing/2014/main" id="{BC2BA676-35C4-4117-927E-89E0A61E0B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8" name="Text Box 6943">
          <a:extLst>
            <a:ext uri="{FF2B5EF4-FFF2-40B4-BE49-F238E27FC236}">
              <a16:creationId xmlns:a16="http://schemas.microsoft.com/office/drawing/2014/main" id="{7F9DA233-7CF4-445E-91CE-8A0051042F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69" name="Text Box 6943">
          <a:extLst>
            <a:ext uri="{FF2B5EF4-FFF2-40B4-BE49-F238E27FC236}">
              <a16:creationId xmlns:a16="http://schemas.microsoft.com/office/drawing/2014/main" id="{06CA9771-5527-4A1F-ACF9-EFD3F4767B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0" name="Text Box 6943">
          <a:extLst>
            <a:ext uri="{FF2B5EF4-FFF2-40B4-BE49-F238E27FC236}">
              <a16:creationId xmlns:a16="http://schemas.microsoft.com/office/drawing/2014/main" id="{0572AFDF-B1C4-40EB-AACD-E85ECF289D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1" name="Text Box 6943">
          <a:extLst>
            <a:ext uri="{FF2B5EF4-FFF2-40B4-BE49-F238E27FC236}">
              <a16:creationId xmlns:a16="http://schemas.microsoft.com/office/drawing/2014/main" id="{D8F83C5F-9E4A-4736-834C-602B169229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2" name="Text Box 6943">
          <a:extLst>
            <a:ext uri="{FF2B5EF4-FFF2-40B4-BE49-F238E27FC236}">
              <a16:creationId xmlns:a16="http://schemas.microsoft.com/office/drawing/2014/main" id="{90A9A9C9-17A7-4D6A-BB76-A73CD2FF3E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3" name="Text Box 6943">
          <a:extLst>
            <a:ext uri="{FF2B5EF4-FFF2-40B4-BE49-F238E27FC236}">
              <a16:creationId xmlns:a16="http://schemas.microsoft.com/office/drawing/2014/main" id="{1D973849-866A-473A-95A3-794E8754E3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4" name="Text Box 6943">
          <a:extLst>
            <a:ext uri="{FF2B5EF4-FFF2-40B4-BE49-F238E27FC236}">
              <a16:creationId xmlns:a16="http://schemas.microsoft.com/office/drawing/2014/main" id="{6DB323DF-2924-4B37-B557-230DF6E072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5" name="Text Box 6943">
          <a:extLst>
            <a:ext uri="{FF2B5EF4-FFF2-40B4-BE49-F238E27FC236}">
              <a16:creationId xmlns:a16="http://schemas.microsoft.com/office/drawing/2014/main" id="{EB2A7BAF-DA1A-40C5-B4B7-175FB4F277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6" name="Text Box 6943">
          <a:extLst>
            <a:ext uri="{FF2B5EF4-FFF2-40B4-BE49-F238E27FC236}">
              <a16:creationId xmlns:a16="http://schemas.microsoft.com/office/drawing/2014/main" id="{A1E4A7FF-2CBD-43C7-992F-3ABACE4712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7" name="Text Box 6943">
          <a:extLst>
            <a:ext uri="{FF2B5EF4-FFF2-40B4-BE49-F238E27FC236}">
              <a16:creationId xmlns:a16="http://schemas.microsoft.com/office/drawing/2014/main" id="{CF63C03F-5CBA-49AE-B283-8919870E52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8" name="Text Box 6943">
          <a:extLst>
            <a:ext uri="{FF2B5EF4-FFF2-40B4-BE49-F238E27FC236}">
              <a16:creationId xmlns:a16="http://schemas.microsoft.com/office/drawing/2014/main" id="{85C6268B-1E79-457B-9728-58F03C3C38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79" name="Text Box 6943">
          <a:extLst>
            <a:ext uri="{FF2B5EF4-FFF2-40B4-BE49-F238E27FC236}">
              <a16:creationId xmlns:a16="http://schemas.microsoft.com/office/drawing/2014/main" id="{37B49B30-AD3A-40D0-9461-A857BA9BDB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0" name="Text Box 6943">
          <a:extLst>
            <a:ext uri="{FF2B5EF4-FFF2-40B4-BE49-F238E27FC236}">
              <a16:creationId xmlns:a16="http://schemas.microsoft.com/office/drawing/2014/main" id="{853B804B-63A5-41A4-B9F3-5E477D59B9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1" name="Text Box 6943">
          <a:extLst>
            <a:ext uri="{FF2B5EF4-FFF2-40B4-BE49-F238E27FC236}">
              <a16:creationId xmlns:a16="http://schemas.microsoft.com/office/drawing/2014/main" id="{30D34CB5-43D8-4802-A5BF-373109CC5E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2" name="Text Box 6943">
          <a:extLst>
            <a:ext uri="{FF2B5EF4-FFF2-40B4-BE49-F238E27FC236}">
              <a16:creationId xmlns:a16="http://schemas.microsoft.com/office/drawing/2014/main" id="{69A74EE1-6A26-4809-923B-D5DEB422DC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3" name="Text Box 6943">
          <a:extLst>
            <a:ext uri="{FF2B5EF4-FFF2-40B4-BE49-F238E27FC236}">
              <a16:creationId xmlns:a16="http://schemas.microsoft.com/office/drawing/2014/main" id="{BF1CCFB3-968A-4B67-A8A5-FFA53E93C7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4" name="Text Box 6943">
          <a:extLst>
            <a:ext uri="{FF2B5EF4-FFF2-40B4-BE49-F238E27FC236}">
              <a16:creationId xmlns:a16="http://schemas.microsoft.com/office/drawing/2014/main" id="{8807E32D-BF83-4187-A78D-AAACBA7B66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5" name="Text Box 6943">
          <a:extLst>
            <a:ext uri="{FF2B5EF4-FFF2-40B4-BE49-F238E27FC236}">
              <a16:creationId xmlns:a16="http://schemas.microsoft.com/office/drawing/2014/main" id="{2082CFF0-9742-4C63-A646-A964A33950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6" name="Text Box 6943">
          <a:extLst>
            <a:ext uri="{FF2B5EF4-FFF2-40B4-BE49-F238E27FC236}">
              <a16:creationId xmlns:a16="http://schemas.microsoft.com/office/drawing/2014/main" id="{B529E993-D4B4-4A52-A558-EC852377BC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7" name="Text Box 6943">
          <a:extLst>
            <a:ext uri="{FF2B5EF4-FFF2-40B4-BE49-F238E27FC236}">
              <a16:creationId xmlns:a16="http://schemas.microsoft.com/office/drawing/2014/main" id="{BE564C39-C8CF-4FF0-94F6-B3F84053BD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8" name="Text Box 6943">
          <a:extLst>
            <a:ext uri="{FF2B5EF4-FFF2-40B4-BE49-F238E27FC236}">
              <a16:creationId xmlns:a16="http://schemas.microsoft.com/office/drawing/2014/main" id="{E01D22DD-08E8-4CC9-ADF2-A64BBBDD5D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89" name="Text Box 6943">
          <a:extLst>
            <a:ext uri="{FF2B5EF4-FFF2-40B4-BE49-F238E27FC236}">
              <a16:creationId xmlns:a16="http://schemas.microsoft.com/office/drawing/2014/main" id="{BAC92DF0-286F-431F-8D31-3B472B9FCC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0" name="Text Box 6943">
          <a:extLst>
            <a:ext uri="{FF2B5EF4-FFF2-40B4-BE49-F238E27FC236}">
              <a16:creationId xmlns:a16="http://schemas.microsoft.com/office/drawing/2014/main" id="{C09B01CD-40BA-4575-8AD0-A4AF1E9323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1" name="Text Box 6943">
          <a:extLst>
            <a:ext uri="{FF2B5EF4-FFF2-40B4-BE49-F238E27FC236}">
              <a16:creationId xmlns:a16="http://schemas.microsoft.com/office/drawing/2014/main" id="{C43210C7-6CB2-4565-BCE4-D2B97DDF64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2" name="Text Box 6943">
          <a:extLst>
            <a:ext uri="{FF2B5EF4-FFF2-40B4-BE49-F238E27FC236}">
              <a16:creationId xmlns:a16="http://schemas.microsoft.com/office/drawing/2014/main" id="{3C14574B-A6A5-4BC6-B750-D1F87248DA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3" name="Text Box 6943">
          <a:extLst>
            <a:ext uri="{FF2B5EF4-FFF2-40B4-BE49-F238E27FC236}">
              <a16:creationId xmlns:a16="http://schemas.microsoft.com/office/drawing/2014/main" id="{86DD42F4-FD87-40B6-87ED-DC9D4E9AED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4" name="Text Box 6943">
          <a:extLst>
            <a:ext uri="{FF2B5EF4-FFF2-40B4-BE49-F238E27FC236}">
              <a16:creationId xmlns:a16="http://schemas.microsoft.com/office/drawing/2014/main" id="{8EC8E117-EAC6-4259-ACD9-2BE0825B11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5" name="Text Box 6943">
          <a:extLst>
            <a:ext uri="{FF2B5EF4-FFF2-40B4-BE49-F238E27FC236}">
              <a16:creationId xmlns:a16="http://schemas.microsoft.com/office/drawing/2014/main" id="{A84A9CF8-E858-4E5F-9A13-01C4ADC5AA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6" name="Text Box 6943">
          <a:extLst>
            <a:ext uri="{FF2B5EF4-FFF2-40B4-BE49-F238E27FC236}">
              <a16:creationId xmlns:a16="http://schemas.microsoft.com/office/drawing/2014/main" id="{8F6D638A-693A-4532-AEEB-084B3EF951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7" name="Text Box 6943">
          <a:extLst>
            <a:ext uri="{FF2B5EF4-FFF2-40B4-BE49-F238E27FC236}">
              <a16:creationId xmlns:a16="http://schemas.microsoft.com/office/drawing/2014/main" id="{07C19344-C5F0-44C3-B9C9-89FBC292F1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8" name="Text Box 6943">
          <a:extLst>
            <a:ext uri="{FF2B5EF4-FFF2-40B4-BE49-F238E27FC236}">
              <a16:creationId xmlns:a16="http://schemas.microsoft.com/office/drawing/2014/main" id="{3ABC2BE7-4F35-4E3D-A328-21745D5B82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599" name="Text Box 6943">
          <a:extLst>
            <a:ext uri="{FF2B5EF4-FFF2-40B4-BE49-F238E27FC236}">
              <a16:creationId xmlns:a16="http://schemas.microsoft.com/office/drawing/2014/main" id="{63C18D6D-FA34-48C8-937F-5DBDBF752D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0" name="Text Box 6943">
          <a:extLst>
            <a:ext uri="{FF2B5EF4-FFF2-40B4-BE49-F238E27FC236}">
              <a16:creationId xmlns:a16="http://schemas.microsoft.com/office/drawing/2014/main" id="{F4BDEE88-D0F7-4D9E-812F-7A3A43A954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1" name="Text Box 6943">
          <a:extLst>
            <a:ext uri="{FF2B5EF4-FFF2-40B4-BE49-F238E27FC236}">
              <a16:creationId xmlns:a16="http://schemas.microsoft.com/office/drawing/2014/main" id="{8962792B-C164-4F2A-BA4B-3475721787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2" name="Text Box 6943">
          <a:extLst>
            <a:ext uri="{FF2B5EF4-FFF2-40B4-BE49-F238E27FC236}">
              <a16:creationId xmlns:a16="http://schemas.microsoft.com/office/drawing/2014/main" id="{843611D0-DB96-4D14-A0F0-B329A5D4A1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3" name="Text Box 6943">
          <a:extLst>
            <a:ext uri="{FF2B5EF4-FFF2-40B4-BE49-F238E27FC236}">
              <a16:creationId xmlns:a16="http://schemas.microsoft.com/office/drawing/2014/main" id="{5F13F876-63FB-4EF8-BB16-5C484122EE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4" name="Text Box 6943">
          <a:extLst>
            <a:ext uri="{FF2B5EF4-FFF2-40B4-BE49-F238E27FC236}">
              <a16:creationId xmlns:a16="http://schemas.microsoft.com/office/drawing/2014/main" id="{9A78D105-B516-4AB7-9C82-D0074831F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5" name="Text Box 6943">
          <a:extLst>
            <a:ext uri="{FF2B5EF4-FFF2-40B4-BE49-F238E27FC236}">
              <a16:creationId xmlns:a16="http://schemas.microsoft.com/office/drawing/2014/main" id="{3B225B8A-D4DF-44F7-9A11-0AEC32A1E4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6" name="Text Box 6943">
          <a:extLst>
            <a:ext uri="{FF2B5EF4-FFF2-40B4-BE49-F238E27FC236}">
              <a16:creationId xmlns:a16="http://schemas.microsoft.com/office/drawing/2014/main" id="{82B04BB3-FF89-4534-92EE-9EC20FE48A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7" name="Text Box 6943">
          <a:extLst>
            <a:ext uri="{FF2B5EF4-FFF2-40B4-BE49-F238E27FC236}">
              <a16:creationId xmlns:a16="http://schemas.microsoft.com/office/drawing/2014/main" id="{7A126B52-0A11-40E2-A3D1-EB2A75F4D6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8" name="Text Box 6943">
          <a:extLst>
            <a:ext uri="{FF2B5EF4-FFF2-40B4-BE49-F238E27FC236}">
              <a16:creationId xmlns:a16="http://schemas.microsoft.com/office/drawing/2014/main" id="{2A62DEA8-BBDA-4083-A9D3-C8E314FA3A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09" name="Text Box 6943">
          <a:extLst>
            <a:ext uri="{FF2B5EF4-FFF2-40B4-BE49-F238E27FC236}">
              <a16:creationId xmlns:a16="http://schemas.microsoft.com/office/drawing/2014/main" id="{546B7129-A7D0-49F2-BD2C-5E24656EB4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0" name="Text Box 6943">
          <a:extLst>
            <a:ext uri="{FF2B5EF4-FFF2-40B4-BE49-F238E27FC236}">
              <a16:creationId xmlns:a16="http://schemas.microsoft.com/office/drawing/2014/main" id="{C2D01B23-E588-4BF2-A3DD-D8AD55C550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1" name="Text Box 6943">
          <a:extLst>
            <a:ext uri="{FF2B5EF4-FFF2-40B4-BE49-F238E27FC236}">
              <a16:creationId xmlns:a16="http://schemas.microsoft.com/office/drawing/2014/main" id="{5C1F8CDF-C1A1-423C-9096-BD41FCB60B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2" name="Text Box 6943">
          <a:extLst>
            <a:ext uri="{FF2B5EF4-FFF2-40B4-BE49-F238E27FC236}">
              <a16:creationId xmlns:a16="http://schemas.microsoft.com/office/drawing/2014/main" id="{73A77672-FF48-4ADF-9FF5-78B4A5370F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3" name="Text Box 6943">
          <a:extLst>
            <a:ext uri="{FF2B5EF4-FFF2-40B4-BE49-F238E27FC236}">
              <a16:creationId xmlns:a16="http://schemas.microsoft.com/office/drawing/2014/main" id="{9010AED6-AD9B-4C18-8091-07C2A62BA5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4" name="Text Box 6943">
          <a:extLst>
            <a:ext uri="{FF2B5EF4-FFF2-40B4-BE49-F238E27FC236}">
              <a16:creationId xmlns:a16="http://schemas.microsoft.com/office/drawing/2014/main" id="{D72FBE4C-E44E-4199-97D9-99A43CDDEE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5" name="Text Box 6943">
          <a:extLst>
            <a:ext uri="{FF2B5EF4-FFF2-40B4-BE49-F238E27FC236}">
              <a16:creationId xmlns:a16="http://schemas.microsoft.com/office/drawing/2014/main" id="{CAC1CB43-3344-4916-AB61-00F83B3A1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6" name="Text Box 6943">
          <a:extLst>
            <a:ext uri="{FF2B5EF4-FFF2-40B4-BE49-F238E27FC236}">
              <a16:creationId xmlns:a16="http://schemas.microsoft.com/office/drawing/2014/main" id="{5A0601F5-4CC3-497C-8D71-1456DAD98F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7" name="Text Box 6943">
          <a:extLst>
            <a:ext uri="{FF2B5EF4-FFF2-40B4-BE49-F238E27FC236}">
              <a16:creationId xmlns:a16="http://schemas.microsoft.com/office/drawing/2014/main" id="{E2264AE3-79DD-419C-8701-B944677591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8" name="Text Box 6943">
          <a:extLst>
            <a:ext uri="{FF2B5EF4-FFF2-40B4-BE49-F238E27FC236}">
              <a16:creationId xmlns:a16="http://schemas.microsoft.com/office/drawing/2014/main" id="{7F467715-1D95-4EE2-A77B-CE62CD4DF2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19" name="Text Box 6943">
          <a:extLst>
            <a:ext uri="{FF2B5EF4-FFF2-40B4-BE49-F238E27FC236}">
              <a16:creationId xmlns:a16="http://schemas.microsoft.com/office/drawing/2014/main" id="{41F52B93-D1B2-4168-9487-96543F8C7A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0" name="Text Box 6943">
          <a:extLst>
            <a:ext uri="{FF2B5EF4-FFF2-40B4-BE49-F238E27FC236}">
              <a16:creationId xmlns:a16="http://schemas.microsoft.com/office/drawing/2014/main" id="{97EC94F1-5748-4D25-A33E-E9632B27A4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1" name="Text Box 6943">
          <a:extLst>
            <a:ext uri="{FF2B5EF4-FFF2-40B4-BE49-F238E27FC236}">
              <a16:creationId xmlns:a16="http://schemas.microsoft.com/office/drawing/2014/main" id="{A9EB2531-C9C5-425F-9EE3-DA2D2FB809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2" name="Text Box 6943">
          <a:extLst>
            <a:ext uri="{FF2B5EF4-FFF2-40B4-BE49-F238E27FC236}">
              <a16:creationId xmlns:a16="http://schemas.microsoft.com/office/drawing/2014/main" id="{B9FF736B-AA34-43D1-BD3C-0201DC1192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3" name="Text Box 6943">
          <a:extLst>
            <a:ext uri="{FF2B5EF4-FFF2-40B4-BE49-F238E27FC236}">
              <a16:creationId xmlns:a16="http://schemas.microsoft.com/office/drawing/2014/main" id="{6727E155-BF23-409A-9CB1-9E373B0006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4" name="Text Box 6943">
          <a:extLst>
            <a:ext uri="{FF2B5EF4-FFF2-40B4-BE49-F238E27FC236}">
              <a16:creationId xmlns:a16="http://schemas.microsoft.com/office/drawing/2014/main" id="{967CE4A8-AA07-48AA-93D5-8538306D3C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5" name="Text Box 6943">
          <a:extLst>
            <a:ext uri="{FF2B5EF4-FFF2-40B4-BE49-F238E27FC236}">
              <a16:creationId xmlns:a16="http://schemas.microsoft.com/office/drawing/2014/main" id="{DAD06045-1F52-452C-97E5-EB00B9B2F0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6" name="Text Box 6943">
          <a:extLst>
            <a:ext uri="{FF2B5EF4-FFF2-40B4-BE49-F238E27FC236}">
              <a16:creationId xmlns:a16="http://schemas.microsoft.com/office/drawing/2014/main" id="{E3F7F2EB-4FDF-46A2-9B9F-6F072E1E19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7" name="Text Box 6943">
          <a:extLst>
            <a:ext uri="{FF2B5EF4-FFF2-40B4-BE49-F238E27FC236}">
              <a16:creationId xmlns:a16="http://schemas.microsoft.com/office/drawing/2014/main" id="{2ED7AE7B-FE6E-4F7D-B94E-477343352D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8" name="Text Box 6943">
          <a:extLst>
            <a:ext uri="{FF2B5EF4-FFF2-40B4-BE49-F238E27FC236}">
              <a16:creationId xmlns:a16="http://schemas.microsoft.com/office/drawing/2014/main" id="{6334AAE5-0531-4872-9D73-5574DAF432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29" name="Text Box 6943">
          <a:extLst>
            <a:ext uri="{FF2B5EF4-FFF2-40B4-BE49-F238E27FC236}">
              <a16:creationId xmlns:a16="http://schemas.microsoft.com/office/drawing/2014/main" id="{09448383-282F-4758-B48E-F26FF9502D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0" name="Text Box 6943">
          <a:extLst>
            <a:ext uri="{FF2B5EF4-FFF2-40B4-BE49-F238E27FC236}">
              <a16:creationId xmlns:a16="http://schemas.microsoft.com/office/drawing/2014/main" id="{0F77E907-3AD8-4193-B9CC-92EAF20E10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1" name="Text Box 6943">
          <a:extLst>
            <a:ext uri="{FF2B5EF4-FFF2-40B4-BE49-F238E27FC236}">
              <a16:creationId xmlns:a16="http://schemas.microsoft.com/office/drawing/2014/main" id="{8D8679C8-F056-4290-A1C5-0458B35BCE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2" name="Text Box 6943">
          <a:extLst>
            <a:ext uri="{FF2B5EF4-FFF2-40B4-BE49-F238E27FC236}">
              <a16:creationId xmlns:a16="http://schemas.microsoft.com/office/drawing/2014/main" id="{E310EB5E-2C42-48F0-B158-3B022A87F7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3" name="Text Box 6943">
          <a:extLst>
            <a:ext uri="{FF2B5EF4-FFF2-40B4-BE49-F238E27FC236}">
              <a16:creationId xmlns:a16="http://schemas.microsoft.com/office/drawing/2014/main" id="{2C137410-975A-4DC4-8175-3FABA70E316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4" name="Text Box 6943">
          <a:extLst>
            <a:ext uri="{FF2B5EF4-FFF2-40B4-BE49-F238E27FC236}">
              <a16:creationId xmlns:a16="http://schemas.microsoft.com/office/drawing/2014/main" id="{8E93A350-137D-4088-A243-44C5DBB86F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5" name="Text Box 6943">
          <a:extLst>
            <a:ext uri="{FF2B5EF4-FFF2-40B4-BE49-F238E27FC236}">
              <a16:creationId xmlns:a16="http://schemas.microsoft.com/office/drawing/2014/main" id="{1277FF83-FA87-4DD2-8A0E-8ADCFDE5BE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6" name="Text Box 6943">
          <a:extLst>
            <a:ext uri="{FF2B5EF4-FFF2-40B4-BE49-F238E27FC236}">
              <a16:creationId xmlns:a16="http://schemas.microsoft.com/office/drawing/2014/main" id="{FDC8B2FF-7BDB-4B6B-8722-4EA92C69BE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7" name="Text Box 6943">
          <a:extLst>
            <a:ext uri="{FF2B5EF4-FFF2-40B4-BE49-F238E27FC236}">
              <a16:creationId xmlns:a16="http://schemas.microsoft.com/office/drawing/2014/main" id="{860D2637-C55A-4F30-904C-34C73941CA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8" name="Text Box 6943">
          <a:extLst>
            <a:ext uri="{FF2B5EF4-FFF2-40B4-BE49-F238E27FC236}">
              <a16:creationId xmlns:a16="http://schemas.microsoft.com/office/drawing/2014/main" id="{A96E4EF9-55F6-47CC-BC5E-AAA99EA1D0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39" name="Text Box 6943">
          <a:extLst>
            <a:ext uri="{FF2B5EF4-FFF2-40B4-BE49-F238E27FC236}">
              <a16:creationId xmlns:a16="http://schemas.microsoft.com/office/drawing/2014/main" id="{9AE0D236-B109-483B-BC38-D567C5236D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0" name="Text Box 6943">
          <a:extLst>
            <a:ext uri="{FF2B5EF4-FFF2-40B4-BE49-F238E27FC236}">
              <a16:creationId xmlns:a16="http://schemas.microsoft.com/office/drawing/2014/main" id="{1199750E-2927-4C4A-9132-BB0794CB3E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1" name="Text Box 6943">
          <a:extLst>
            <a:ext uri="{FF2B5EF4-FFF2-40B4-BE49-F238E27FC236}">
              <a16:creationId xmlns:a16="http://schemas.microsoft.com/office/drawing/2014/main" id="{032C0C2C-880E-4C71-A718-E254DBD6BC5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2" name="Text Box 6943">
          <a:extLst>
            <a:ext uri="{FF2B5EF4-FFF2-40B4-BE49-F238E27FC236}">
              <a16:creationId xmlns:a16="http://schemas.microsoft.com/office/drawing/2014/main" id="{D7E9B98B-4BFC-4D66-81E2-CB5C89F391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3" name="Text Box 6943">
          <a:extLst>
            <a:ext uri="{FF2B5EF4-FFF2-40B4-BE49-F238E27FC236}">
              <a16:creationId xmlns:a16="http://schemas.microsoft.com/office/drawing/2014/main" id="{D5403816-4B90-4894-8E57-3256CE35E6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4" name="Text Box 6943">
          <a:extLst>
            <a:ext uri="{FF2B5EF4-FFF2-40B4-BE49-F238E27FC236}">
              <a16:creationId xmlns:a16="http://schemas.microsoft.com/office/drawing/2014/main" id="{36DE0CE2-AE17-40A3-AB24-DC1FF7FD93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5" name="Text Box 6943">
          <a:extLst>
            <a:ext uri="{FF2B5EF4-FFF2-40B4-BE49-F238E27FC236}">
              <a16:creationId xmlns:a16="http://schemas.microsoft.com/office/drawing/2014/main" id="{A7D20890-5F89-4F3F-939A-84F0F9557A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6" name="Text Box 6943">
          <a:extLst>
            <a:ext uri="{FF2B5EF4-FFF2-40B4-BE49-F238E27FC236}">
              <a16:creationId xmlns:a16="http://schemas.microsoft.com/office/drawing/2014/main" id="{8F44556C-7272-4768-A67E-9E36F7C0BC6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7" name="Text Box 6943">
          <a:extLst>
            <a:ext uri="{FF2B5EF4-FFF2-40B4-BE49-F238E27FC236}">
              <a16:creationId xmlns:a16="http://schemas.microsoft.com/office/drawing/2014/main" id="{02FF1C61-E769-473B-B9C5-ACF6365A9C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8" name="Text Box 6943">
          <a:extLst>
            <a:ext uri="{FF2B5EF4-FFF2-40B4-BE49-F238E27FC236}">
              <a16:creationId xmlns:a16="http://schemas.microsoft.com/office/drawing/2014/main" id="{5519C4C8-E03D-422A-850A-F4C0657804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49" name="Text Box 6943">
          <a:extLst>
            <a:ext uri="{FF2B5EF4-FFF2-40B4-BE49-F238E27FC236}">
              <a16:creationId xmlns:a16="http://schemas.microsoft.com/office/drawing/2014/main" id="{73D5C60C-FD5E-4EA0-9FF8-9A5A097619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0" name="Text Box 6943">
          <a:extLst>
            <a:ext uri="{FF2B5EF4-FFF2-40B4-BE49-F238E27FC236}">
              <a16:creationId xmlns:a16="http://schemas.microsoft.com/office/drawing/2014/main" id="{59598284-3F2B-4BA8-B19A-9521AF8CA7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1" name="Text Box 6943">
          <a:extLst>
            <a:ext uri="{FF2B5EF4-FFF2-40B4-BE49-F238E27FC236}">
              <a16:creationId xmlns:a16="http://schemas.microsoft.com/office/drawing/2014/main" id="{EB6EC01C-DD3B-40EB-9F97-9D709F7C6E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2" name="Text Box 6943">
          <a:extLst>
            <a:ext uri="{FF2B5EF4-FFF2-40B4-BE49-F238E27FC236}">
              <a16:creationId xmlns:a16="http://schemas.microsoft.com/office/drawing/2014/main" id="{0FAE1F9D-0B8A-4FBB-A466-445451795C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3" name="Text Box 6943">
          <a:extLst>
            <a:ext uri="{FF2B5EF4-FFF2-40B4-BE49-F238E27FC236}">
              <a16:creationId xmlns:a16="http://schemas.microsoft.com/office/drawing/2014/main" id="{B923BA54-9B60-433D-A5D4-6E8545D913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4" name="Text Box 6943">
          <a:extLst>
            <a:ext uri="{FF2B5EF4-FFF2-40B4-BE49-F238E27FC236}">
              <a16:creationId xmlns:a16="http://schemas.microsoft.com/office/drawing/2014/main" id="{586AC96B-E704-4794-9E84-11E6CECB4C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5" name="Text Box 6943">
          <a:extLst>
            <a:ext uri="{FF2B5EF4-FFF2-40B4-BE49-F238E27FC236}">
              <a16:creationId xmlns:a16="http://schemas.microsoft.com/office/drawing/2014/main" id="{76B6AF5B-228C-4F21-BE06-648EA6D82B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6" name="Text Box 6943">
          <a:extLst>
            <a:ext uri="{FF2B5EF4-FFF2-40B4-BE49-F238E27FC236}">
              <a16:creationId xmlns:a16="http://schemas.microsoft.com/office/drawing/2014/main" id="{06A43548-77A5-4B17-B4F0-A1450FC72C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7" name="Text Box 6943">
          <a:extLst>
            <a:ext uri="{FF2B5EF4-FFF2-40B4-BE49-F238E27FC236}">
              <a16:creationId xmlns:a16="http://schemas.microsoft.com/office/drawing/2014/main" id="{9F403402-F1C5-48EB-90F8-CA20BA845B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8" name="Text Box 6943">
          <a:extLst>
            <a:ext uri="{FF2B5EF4-FFF2-40B4-BE49-F238E27FC236}">
              <a16:creationId xmlns:a16="http://schemas.microsoft.com/office/drawing/2014/main" id="{7389F1AC-D0D3-49F0-B5A8-896146C792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59" name="Text Box 6943">
          <a:extLst>
            <a:ext uri="{FF2B5EF4-FFF2-40B4-BE49-F238E27FC236}">
              <a16:creationId xmlns:a16="http://schemas.microsoft.com/office/drawing/2014/main" id="{E7F4B657-7102-4CF1-9BE2-5721A60DC7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0" name="Text Box 6943">
          <a:extLst>
            <a:ext uri="{FF2B5EF4-FFF2-40B4-BE49-F238E27FC236}">
              <a16:creationId xmlns:a16="http://schemas.microsoft.com/office/drawing/2014/main" id="{E9AF126F-509A-4B71-A1E3-8E5357AFCA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1" name="Text Box 6943">
          <a:extLst>
            <a:ext uri="{FF2B5EF4-FFF2-40B4-BE49-F238E27FC236}">
              <a16:creationId xmlns:a16="http://schemas.microsoft.com/office/drawing/2014/main" id="{1A61956F-3759-40F6-A7C6-D74E6F031E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2" name="Text Box 6943">
          <a:extLst>
            <a:ext uri="{FF2B5EF4-FFF2-40B4-BE49-F238E27FC236}">
              <a16:creationId xmlns:a16="http://schemas.microsoft.com/office/drawing/2014/main" id="{B258EB46-60FE-41AD-A8D8-4E810C6B42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3" name="Text Box 6943">
          <a:extLst>
            <a:ext uri="{FF2B5EF4-FFF2-40B4-BE49-F238E27FC236}">
              <a16:creationId xmlns:a16="http://schemas.microsoft.com/office/drawing/2014/main" id="{39C28AB7-60B6-4846-9FFA-E8279BB0E5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4" name="Text Box 6943">
          <a:extLst>
            <a:ext uri="{FF2B5EF4-FFF2-40B4-BE49-F238E27FC236}">
              <a16:creationId xmlns:a16="http://schemas.microsoft.com/office/drawing/2014/main" id="{2CE56A8B-8CE1-4731-A195-9B887C0878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5" name="Text Box 6943">
          <a:extLst>
            <a:ext uri="{FF2B5EF4-FFF2-40B4-BE49-F238E27FC236}">
              <a16:creationId xmlns:a16="http://schemas.microsoft.com/office/drawing/2014/main" id="{EA6219FC-EAEC-4AC2-BFAA-0CFFBA0BFC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6" name="Text Box 6943">
          <a:extLst>
            <a:ext uri="{FF2B5EF4-FFF2-40B4-BE49-F238E27FC236}">
              <a16:creationId xmlns:a16="http://schemas.microsoft.com/office/drawing/2014/main" id="{9B0D1660-0D68-46CE-937D-82BE4F8186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7" name="Text Box 6943">
          <a:extLst>
            <a:ext uri="{FF2B5EF4-FFF2-40B4-BE49-F238E27FC236}">
              <a16:creationId xmlns:a16="http://schemas.microsoft.com/office/drawing/2014/main" id="{B9E3E731-9262-40AC-A0EB-F0DBDC836E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8" name="Text Box 6943">
          <a:extLst>
            <a:ext uri="{FF2B5EF4-FFF2-40B4-BE49-F238E27FC236}">
              <a16:creationId xmlns:a16="http://schemas.microsoft.com/office/drawing/2014/main" id="{DAF01205-437D-4FAF-8ECA-95D615CF4B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69" name="Text Box 6943">
          <a:extLst>
            <a:ext uri="{FF2B5EF4-FFF2-40B4-BE49-F238E27FC236}">
              <a16:creationId xmlns:a16="http://schemas.microsoft.com/office/drawing/2014/main" id="{63106ECC-9D7A-4A13-BF6E-6BBA442FEE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0" name="Text Box 6943">
          <a:extLst>
            <a:ext uri="{FF2B5EF4-FFF2-40B4-BE49-F238E27FC236}">
              <a16:creationId xmlns:a16="http://schemas.microsoft.com/office/drawing/2014/main" id="{5F8DC09C-8232-47F5-8C1C-4650915559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1" name="Text Box 6943">
          <a:extLst>
            <a:ext uri="{FF2B5EF4-FFF2-40B4-BE49-F238E27FC236}">
              <a16:creationId xmlns:a16="http://schemas.microsoft.com/office/drawing/2014/main" id="{8B20F91B-D3F7-43EC-A80F-30DF644783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2" name="Text Box 6943">
          <a:extLst>
            <a:ext uri="{FF2B5EF4-FFF2-40B4-BE49-F238E27FC236}">
              <a16:creationId xmlns:a16="http://schemas.microsoft.com/office/drawing/2014/main" id="{AF3A26AE-3288-4161-B9A7-DDE2FFEFB3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3" name="Text Box 6943">
          <a:extLst>
            <a:ext uri="{FF2B5EF4-FFF2-40B4-BE49-F238E27FC236}">
              <a16:creationId xmlns:a16="http://schemas.microsoft.com/office/drawing/2014/main" id="{F095EE7B-D279-4A3C-A3EE-E82B9BC27E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4" name="Text Box 6943">
          <a:extLst>
            <a:ext uri="{FF2B5EF4-FFF2-40B4-BE49-F238E27FC236}">
              <a16:creationId xmlns:a16="http://schemas.microsoft.com/office/drawing/2014/main" id="{1B9EAEC4-176D-4304-B0BA-8BA05C54DD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5" name="Text Box 6943">
          <a:extLst>
            <a:ext uri="{FF2B5EF4-FFF2-40B4-BE49-F238E27FC236}">
              <a16:creationId xmlns:a16="http://schemas.microsoft.com/office/drawing/2014/main" id="{E3B065BE-3C4A-4DF2-897D-0563117B4E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6" name="Text Box 6943">
          <a:extLst>
            <a:ext uri="{FF2B5EF4-FFF2-40B4-BE49-F238E27FC236}">
              <a16:creationId xmlns:a16="http://schemas.microsoft.com/office/drawing/2014/main" id="{2BE52638-9095-4932-9AEF-A7B142423F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7" name="Text Box 6943">
          <a:extLst>
            <a:ext uri="{FF2B5EF4-FFF2-40B4-BE49-F238E27FC236}">
              <a16:creationId xmlns:a16="http://schemas.microsoft.com/office/drawing/2014/main" id="{6A564D08-B948-41EF-9D5F-1F382DE8DC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8" name="Text Box 6943">
          <a:extLst>
            <a:ext uri="{FF2B5EF4-FFF2-40B4-BE49-F238E27FC236}">
              <a16:creationId xmlns:a16="http://schemas.microsoft.com/office/drawing/2014/main" id="{9516C947-D779-4975-A6F6-4D411BCF62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79" name="Text Box 6943">
          <a:extLst>
            <a:ext uri="{FF2B5EF4-FFF2-40B4-BE49-F238E27FC236}">
              <a16:creationId xmlns:a16="http://schemas.microsoft.com/office/drawing/2014/main" id="{065FC33E-6762-4356-AE1C-CF29403F37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0" name="Text Box 6943">
          <a:extLst>
            <a:ext uri="{FF2B5EF4-FFF2-40B4-BE49-F238E27FC236}">
              <a16:creationId xmlns:a16="http://schemas.microsoft.com/office/drawing/2014/main" id="{2652BBCB-65D7-46B1-A3E0-E7DDDC3D9C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1" name="Text Box 6943">
          <a:extLst>
            <a:ext uri="{FF2B5EF4-FFF2-40B4-BE49-F238E27FC236}">
              <a16:creationId xmlns:a16="http://schemas.microsoft.com/office/drawing/2014/main" id="{0E22DDC7-7591-416B-B71F-DEAB94728C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2" name="Text Box 6943">
          <a:extLst>
            <a:ext uri="{FF2B5EF4-FFF2-40B4-BE49-F238E27FC236}">
              <a16:creationId xmlns:a16="http://schemas.microsoft.com/office/drawing/2014/main" id="{02FB9C38-1BDB-435D-941E-12E2BDC390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3" name="Text Box 6943">
          <a:extLst>
            <a:ext uri="{FF2B5EF4-FFF2-40B4-BE49-F238E27FC236}">
              <a16:creationId xmlns:a16="http://schemas.microsoft.com/office/drawing/2014/main" id="{3DD4C322-9557-4CE7-BC7C-3CBB9C0F85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4" name="Text Box 6943">
          <a:extLst>
            <a:ext uri="{FF2B5EF4-FFF2-40B4-BE49-F238E27FC236}">
              <a16:creationId xmlns:a16="http://schemas.microsoft.com/office/drawing/2014/main" id="{B762A3BD-58B9-4560-9337-AFB265A197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5" name="Text Box 6943">
          <a:extLst>
            <a:ext uri="{FF2B5EF4-FFF2-40B4-BE49-F238E27FC236}">
              <a16:creationId xmlns:a16="http://schemas.microsoft.com/office/drawing/2014/main" id="{174666AE-736F-4885-A417-5D02FC013E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6" name="Text Box 6943">
          <a:extLst>
            <a:ext uri="{FF2B5EF4-FFF2-40B4-BE49-F238E27FC236}">
              <a16:creationId xmlns:a16="http://schemas.microsoft.com/office/drawing/2014/main" id="{449273F2-66F9-4453-87E5-18656CA815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7" name="Text Box 6943">
          <a:extLst>
            <a:ext uri="{FF2B5EF4-FFF2-40B4-BE49-F238E27FC236}">
              <a16:creationId xmlns:a16="http://schemas.microsoft.com/office/drawing/2014/main" id="{67386CB1-6A68-4BB1-841D-AF111E0BE1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8" name="Text Box 6943">
          <a:extLst>
            <a:ext uri="{FF2B5EF4-FFF2-40B4-BE49-F238E27FC236}">
              <a16:creationId xmlns:a16="http://schemas.microsoft.com/office/drawing/2014/main" id="{4515C6DE-4C91-4BC8-9B40-89E2F7FBCB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89" name="Text Box 6943">
          <a:extLst>
            <a:ext uri="{FF2B5EF4-FFF2-40B4-BE49-F238E27FC236}">
              <a16:creationId xmlns:a16="http://schemas.microsoft.com/office/drawing/2014/main" id="{06E043AB-583C-4A58-9952-D58D33EFB9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0" name="Text Box 6943">
          <a:extLst>
            <a:ext uri="{FF2B5EF4-FFF2-40B4-BE49-F238E27FC236}">
              <a16:creationId xmlns:a16="http://schemas.microsoft.com/office/drawing/2014/main" id="{3751EC73-E49A-4A6F-826A-590BE2E204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1" name="Text Box 6943">
          <a:extLst>
            <a:ext uri="{FF2B5EF4-FFF2-40B4-BE49-F238E27FC236}">
              <a16:creationId xmlns:a16="http://schemas.microsoft.com/office/drawing/2014/main" id="{ADEE65E9-7723-472A-84B4-E37B7B7E54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2" name="Text Box 6943">
          <a:extLst>
            <a:ext uri="{FF2B5EF4-FFF2-40B4-BE49-F238E27FC236}">
              <a16:creationId xmlns:a16="http://schemas.microsoft.com/office/drawing/2014/main" id="{F2230C5D-AAEC-4FE1-896F-6381FC60EE9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3" name="Text Box 6943">
          <a:extLst>
            <a:ext uri="{FF2B5EF4-FFF2-40B4-BE49-F238E27FC236}">
              <a16:creationId xmlns:a16="http://schemas.microsoft.com/office/drawing/2014/main" id="{A29C0FDA-652C-4BFF-AF00-D722E4DD11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4" name="Text Box 6943">
          <a:extLst>
            <a:ext uri="{FF2B5EF4-FFF2-40B4-BE49-F238E27FC236}">
              <a16:creationId xmlns:a16="http://schemas.microsoft.com/office/drawing/2014/main" id="{CA6546AC-CDB6-4930-9578-65E2D8F00C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5" name="Text Box 6943">
          <a:extLst>
            <a:ext uri="{FF2B5EF4-FFF2-40B4-BE49-F238E27FC236}">
              <a16:creationId xmlns:a16="http://schemas.microsoft.com/office/drawing/2014/main" id="{4C9D4A8C-BA74-4658-8DFF-78D5314CB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6" name="Text Box 6943">
          <a:extLst>
            <a:ext uri="{FF2B5EF4-FFF2-40B4-BE49-F238E27FC236}">
              <a16:creationId xmlns:a16="http://schemas.microsoft.com/office/drawing/2014/main" id="{0C7B9FB3-EA58-42D7-A113-9AD3D02E65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7" name="Text Box 6943">
          <a:extLst>
            <a:ext uri="{FF2B5EF4-FFF2-40B4-BE49-F238E27FC236}">
              <a16:creationId xmlns:a16="http://schemas.microsoft.com/office/drawing/2014/main" id="{5A8A0DFE-D239-4FFF-948E-59EBEBAAA9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8" name="Text Box 6943">
          <a:extLst>
            <a:ext uri="{FF2B5EF4-FFF2-40B4-BE49-F238E27FC236}">
              <a16:creationId xmlns:a16="http://schemas.microsoft.com/office/drawing/2014/main" id="{5B104AC2-7E45-443B-AF91-81E02712F6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699" name="Text Box 6943">
          <a:extLst>
            <a:ext uri="{FF2B5EF4-FFF2-40B4-BE49-F238E27FC236}">
              <a16:creationId xmlns:a16="http://schemas.microsoft.com/office/drawing/2014/main" id="{20F029D6-C2AA-412E-952F-A1F6EA635A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0" name="Text Box 6943">
          <a:extLst>
            <a:ext uri="{FF2B5EF4-FFF2-40B4-BE49-F238E27FC236}">
              <a16:creationId xmlns:a16="http://schemas.microsoft.com/office/drawing/2014/main" id="{BDEDF942-9255-40EB-A758-7AE5201DE9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1" name="Text Box 6943">
          <a:extLst>
            <a:ext uri="{FF2B5EF4-FFF2-40B4-BE49-F238E27FC236}">
              <a16:creationId xmlns:a16="http://schemas.microsoft.com/office/drawing/2014/main" id="{EE438A80-750F-417F-8C7A-94C42B7E36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2" name="Text Box 6943">
          <a:extLst>
            <a:ext uri="{FF2B5EF4-FFF2-40B4-BE49-F238E27FC236}">
              <a16:creationId xmlns:a16="http://schemas.microsoft.com/office/drawing/2014/main" id="{2DDC78D0-08F8-4280-8103-61ED38938A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3" name="Text Box 6943">
          <a:extLst>
            <a:ext uri="{FF2B5EF4-FFF2-40B4-BE49-F238E27FC236}">
              <a16:creationId xmlns:a16="http://schemas.microsoft.com/office/drawing/2014/main" id="{05DEE86D-90DC-46BA-BE63-B610836F58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4" name="Text Box 6943">
          <a:extLst>
            <a:ext uri="{FF2B5EF4-FFF2-40B4-BE49-F238E27FC236}">
              <a16:creationId xmlns:a16="http://schemas.microsoft.com/office/drawing/2014/main" id="{BBC01D57-297F-45D8-906D-50B930BCAC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5" name="Text Box 6943">
          <a:extLst>
            <a:ext uri="{FF2B5EF4-FFF2-40B4-BE49-F238E27FC236}">
              <a16:creationId xmlns:a16="http://schemas.microsoft.com/office/drawing/2014/main" id="{8D184DDF-9CC6-4175-B584-D779A5D62A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6" name="Text Box 6943">
          <a:extLst>
            <a:ext uri="{FF2B5EF4-FFF2-40B4-BE49-F238E27FC236}">
              <a16:creationId xmlns:a16="http://schemas.microsoft.com/office/drawing/2014/main" id="{BC4B33EB-A0BD-4395-8208-ACE877CEDB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7" name="Text Box 6943">
          <a:extLst>
            <a:ext uri="{FF2B5EF4-FFF2-40B4-BE49-F238E27FC236}">
              <a16:creationId xmlns:a16="http://schemas.microsoft.com/office/drawing/2014/main" id="{02A41F77-D196-47FE-95A5-084A6FB528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8" name="Text Box 6943">
          <a:extLst>
            <a:ext uri="{FF2B5EF4-FFF2-40B4-BE49-F238E27FC236}">
              <a16:creationId xmlns:a16="http://schemas.microsoft.com/office/drawing/2014/main" id="{F89FF4AC-86CE-47E5-8A32-DB0974EED5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09" name="Text Box 6943">
          <a:extLst>
            <a:ext uri="{FF2B5EF4-FFF2-40B4-BE49-F238E27FC236}">
              <a16:creationId xmlns:a16="http://schemas.microsoft.com/office/drawing/2014/main" id="{4F1F2A1C-6296-4809-97AB-39A1BF672A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0" name="Text Box 6943">
          <a:extLst>
            <a:ext uri="{FF2B5EF4-FFF2-40B4-BE49-F238E27FC236}">
              <a16:creationId xmlns:a16="http://schemas.microsoft.com/office/drawing/2014/main" id="{6A9D6E02-4925-4A53-BFB6-F814662D20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1" name="Text Box 6943">
          <a:extLst>
            <a:ext uri="{FF2B5EF4-FFF2-40B4-BE49-F238E27FC236}">
              <a16:creationId xmlns:a16="http://schemas.microsoft.com/office/drawing/2014/main" id="{06240F69-C3E2-4CD5-BE52-7011D5E36C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2" name="Text Box 6943">
          <a:extLst>
            <a:ext uri="{FF2B5EF4-FFF2-40B4-BE49-F238E27FC236}">
              <a16:creationId xmlns:a16="http://schemas.microsoft.com/office/drawing/2014/main" id="{BFB83DB0-B38D-4740-91B2-3503D61B2F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3" name="Text Box 6943">
          <a:extLst>
            <a:ext uri="{FF2B5EF4-FFF2-40B4-BE49-F238E27FC236}">
              <a16:creationId xmlns:a16="http://schemas.microsoft.com/office/drawing/2014/main" id="{9111FF93-E011-4CB7-8578-ECE8CDC63D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4" name="Text Box 6943">
          <a:extLst>
            <a:ext uri="{FF2B5EF4-FFF2-40B4-BE49-F238E27FC236}">
              <a16:creationId xmlns:a16="http://schemas.microsoft.com/office/drawing/2014/main" id="{FB6C1BB7-7F7A-4812-95D2-F85BC3AA9C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5" name="Text Box 6943">
          <a:extLst>
            <a:ext uri="{FF2B5EF4-FFF2-40B4-BE49-F238E27FC236}">
              <a16:creationId xmlns:a16="http://schemas.microsoft.com/office/drawing/2014/main" id="{1ACF8654-89A7-4687-87AC-59B968B712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6" name="Text Box 6943">
          <a:extLst>
            <a:ext uri="{FF2B5EF4-FFF2-40B4-BE49-F238E27FC236}">
              <a16:creationId xmlns:a16="http://schemas.microsoft.com/office/drawing/2014/main" id="{BC61D5A3-29AB-427B-83C6-53CB295B73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7" name="Text Box 6943">
          <a:extLst>
            <a:ext uri="{FF2B5EF4-FFF2-40B4-BE49-F238E27FC236}">
              <a16:creationId xmlns:a16="http://schemas.microsoft.com/office/drawing/2014/main" id="{F8DC3E29-2994-4574-BE9F-713F5F152C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8" name="Text Box 6943">
          <a:extLst>
            <a:ext uri="{FF2B5EF4-FFF2-40B4-BE49-F238E27FC236}">
              <a16:creationId xmlns:a16="http://schemas.microsoft.com/office/drawing/2014/main" id="{FE29229D-7509-41F8-B459-09EB642108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19" name="Text Box 6943">
          <a:extLst>
            <a:ext uri="{FF2B5EF4-FFF2-40B4-BE49-F238E27FC236}">
              <a16:creationId xmlns:a16="http://schemas.microsoft.com/office/drawing/2014/main" id="{7E9C313A-29B5-43D4-A052-02D3726B05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0" name="Text Box 6943">
          <a:extLst>
            <a:ext uri="{FF2B5EF4-FFF2-40B4-BE49-F238E27FC236}">
              <a16:creationId xmlns:a16="http://schemas.microsoft.com/office/drawing/2014/main" id="{E129F6CC-E708-4445-BDDC-BF1C074647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1" name="Text Box 6943">
          <a:extLst>
            <a:ext uri="{FF2B5EF4-FFF2-40B4-BE49-F238E27FC236}">
              <a16:creationId xmlns:a16="http://schemas.microsoft.com/office/drawing/2014/main" id="{6F762D5B-AC82-4612-B9BD-A6C50990B4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2" name="Text Box 6943">
          <a:extLst>
            <a:ext uri="{FF2B5EF4-FFF2-40B4-BE49-F238E27FC236}">
              <a16:creationId xmlns:a16="http://schemas.microsoft.com/office/drawing/2014/main" id="{C4BA0BF2-735F-4115-BCA6-641C3CF55A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3" name="Text Box 6943">
          <a:extLst>
            <a:ext uri="{FF2B5EF4-FFF2-40B4-BE49-F238E27FC236}">
              <a16:creationId xmlns:a16="http://schemas.microsoft.com/office/drawing/2014/main" id="{CD32035E-140B-4D76-9BC2-9A033C3836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4" name="Text Box 6943">
          <a:extLst>
            <a:ext uri="{FF2B5EF4-FFF2-40B4-BE49-F238E27FC236}">
              <a16:creationId xmlns:a16="http://schemas.microsoft.com/office/drawing/2014/main" id="{A522DF03-9ACF-4C7C-9A0D-9E30E392D4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5" name="Text Box 6943">
          <a:extLst>
            <a:ext uri="{FF2B5EF4-FFF2-40B4-BE49-F238E27FC236}">
              <a16:creationId xmlns:a16="http://schemas.microsoft.com/office/drawing/2014/main" id="{116D7BD4-5C8B-4293-B028-E89D061039C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3276600</xdr:colOff>
      <xdr:row>71</xdr:row>
      <xdr:rowOff>0</xdr:rowOff>
    </xdr:from>
    <xdr:ext cx="76200" cy="209550"/>
    <xdr:sp macro="" textlink="">
      <xdr:nvSpPr>
        <xdr:cNvPr id="5726" name="Text Box 6943">
          <a:extLst>
            <a:ext uri="{FF2B5EF4-FFF2-40B4-BE49-F238E27FC236}">
              <a16:creationId xmlns:a16="http://schemas.microsoft.com/office/drawing/2014/main" id="{DE4A86BC-D03B-4F41-9C81-87475D999ADA}"/>
            </a:ext>
          </a:extLst>
        </xdr:cNvPr>
        <xdr:cNvSpPr txBox="1">
          <a:spLocks noChangeArrowheads="1"/>
        </xdr:cNvSpPr>
      </xdr:nvSpPr>
      <xdr:spPr bwMode="auto">
        <a:xfrm>
          <a:off x="1219200" y="270605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7" name="Text Box 6943">
          <a:extLst>
            <a:ext uri="{FF2B5EF4-FFF2-40B4-BE49-F238E27FC236}">
              <a16:creationId xmlns:a16="http://schemas.microsoft.com/office/drawing/2014/main" id="{4606C34E-ADF7-49D4-BC7B-1A8FEA406C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8" name="Text Box 6943">
          <a:extLst>
            <a:ext uri="{FF2B5EF4-FFF2-40B4-BE49-F238E27FC236}">
              <a16:creationId xmlns:a16="http://schemas.microsoft.com/office/drawing/2014/main" id="{BE25B931-28EA-4F2A-AE83-9A780E045D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29" name="Text Box 6943">
          <a:extLst>
            <a:ext uri="{FF2B5EF4-FFF2-40B4-BE49-F238E27FC236}">
              <a16:creationId xmlns:a16="http://schemas.microsoft.com/office/drawing/2014/main" id="{63D3DF46-10B6-4934-8BD0-96AB6920F6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0" name="Text Box 6943">
          <a:extLst>
            <a:ext uri="{FF2B5EF4-FFF2-40B4-BE49-F238E27FC236}">
              <a16:creationId xmlns:a16="http://schemas.microsoft.com/office/drawing/2014/main" id="{6A545498-7F8D-464A-81A8-04724B2C33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1" name="Text Box 6943">
          <a:extLst>
            <a:ext uri="{FF2B5EF4-FFF2-40B4-BE49-F238E27FC236}">
              <a16:creationId xmlns:a16="http://schemas.microsoft.com/office/drawing/2014/main" id="{0009DBF7-7EDC-4656-9684-4229C32BE1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2" name="Text Box 6943">
          <a:extLst>
            <a:ext uri="{FF2B5EF4-FFF2-40B4-BE49-F238E27FC236}">
              <a16:creationId xmlns:a16="http://schemas.microsoft.com/office/drawing/2014/main" id="{31A0BA6F-F794-4812-BCD6-001AFBB360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3" name="Text Box 6943">
          <a:extLst>
            <a:ext uri="{FF2B5EF4-FFF2-40B4-BE49-F238E27FC236}">
              <a16:creationId xmlns:a16="http://schemas.microsoft.com/office/drawing/2014/main" id="{C0353926-18AD-45F7-8261-7C3881B37B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4" name="Text Box 6943">
          <a:extLst>
            <a:ext uri="{FF2B5EF4-FFF2-40B4-BE49-F238E27FC236}">
              <a16:creationId xmlns:a16="http://schemas.microsoft.com/office/drawing/2014/main" id="{DE3B74A2-C68D-497A-A36A-7A6115E2E0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5" name="Text Box 6943">
          <a:extLst>
            <a:ext uri="{FF2B5EF4-FFF2-40B4-BE49-F238E27FC236}">
              <a16:creationId xmlns:a16="http://schemas.microsoft.com/office/drawing/2014/main" id="{1AD0FAA9-9EEA-4BA9-AF6A-3C9C8ED7BB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6" name="Text Box 6943">
          <a:extLst>
            <a:ext uri="{FF2B5EF4-FFF2-40B4-BE49-F238E27FC236}">
              <a16:creationId xmlns:a16="http://schemas.microsoft.com/office/drawing/2014/main" id="{A319BAF1-5C29-4DF8-9912-7DE84657E3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7" name="Text Box 6943">
          <a:extLst>
            <a:ext uri="{FF2B5EF4-FFF2-40B4-BE49-F238E27FC236}">
              <a16:creationId xmlns:a16="http://schemas.microsoft.com/office/drawing/2014/main" id="{CFD22644-2D94-4756-BA71-B109D5E4E0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8" name="Text Box 6943">
          <a:extLst>
            <a:ext uri="{FF2B5EF4-FFF2-40B4-BE49-F238E27FC236}">
              <a16:creationId xmlns:a16="http://schemas.microsoft.com/office/drawing/2014/main" id="{812AA7F6-D709-4311-B650-B7BDA01DE4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39" name="Text Box 6943">
          <a:extLst>
            <a:ext uri="{FF2B5EF4-FFF2-40B4-BE49-F238E27FC236}">
              <a16:creationId xmlns:a16="http://schemas.microsoft.com/office/drawing/2014/main" id="{BD763C15-5402-428F-AE3E-DA7479FDBA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0" name="Text Box 6943">
          <a:extLst>
            <a:ext uri="{FF2B5EF4-FFF2-40B4-BE49-F238E27FC236}">
              <a16:creationId xmlns:a16="http://schemas.microsoft.com/office/drawing/2014/main" id="{FEA3813A-6F40-4B5E-8E95-0CC4B6E9D2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1" name="Text Box 6943">
          <a:extLst>
            <a:ext uri="{FF2B5EF4-FFF2-40B4-BE49-F238E27FC236}">
              <a16:creationId xmlns:a16="http://schemas.microsoft.com/office/drawing/2014/main" id="{4C7391F5-7138-4240-A96B-AEDA7DC620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2" name="Text Box 6943">
          <a:extLst>
            <a:ext uri="{FF2B5EF4-FFF2-40B4-BE49-F238E27FC236}">
              <a16:creationId xmlns:a16="http://schemas.microsoft.com/office/drawing/2014/main" id="{EE0833B6-6F12-4F53-91FC-D077951DCF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3" name="Text Box 6943">
          <a:extLst>
            <a:ext uri="{FF2B5EF4-FFF2-40B4-BE49-F238E27FC236}">
              <a16:creationId xmlns:a16="http://schemas.microsoft.com/office/drawing/2014/main" id="{EF5B7085-8A4C-4578-8703-80F4490A850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4" name="Text Box 6943">
          <a:extLst>
            <a:ext uri="{FF2B5EF4-FFF2-40B4-BE49-F238E27FC236}">
              <a16:creationId xmlns:a16="http://schemas.microsoft.com/office/drawing/2014/main" id="{E6324AE2-FCB5-42D8-9B9F-9898F6662B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1695450</xdr:colOff>
      <xdr:row>71</xdr:row>
      <xdr:rowOff>0</xdr:rowOff>
    </xdr:from>
    <xdr:ext cx="85725" cy="209550"/>
    <xdr:sp macro="" textlink="">
      <xdr:nvSpPr>
        <xdr:cNvPr id="5745" name="Text Box 6943">
          <a:extLst>
            <a:ext uri="{FF2B5EF4-FFF2-40B4-BE49-F238E27FC236}">
              <a16:creationId xmlns:a16="http://schemas.microsoft.com/office/drawing/2014/main" id="{67582121-EE17-44E7-8409-840628D9E906}"/>
            </a:ext>
          </a:extLst>
        </xdr:cNvPr>
        <xdr:cNvSpPr txBox="1">
          <a:spLocks noChangeArrowheads="1"/>
        </xdr:cNvSpPr>
      </xdr:nvSpPr>
      <xdr:spPr bwMode="auto">
        <a:xfrm>
          <a:off x="12192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6" name="Text Box 6943">
          <a:extLst>
            <a:ext uri="{FF2B5EF4-FFF2-40B4-BE49-F238E27FC236}">
              <a16:creationId xmlns:a16="http://schemas.microsoft.com/office/drawing/2014/main" id="{81CFB936-5355-4D8A-96F7-46BF00E78B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7" name="Text Box 6943">
          <a:extLst>
            <a:ext uri="{FF2B5EF4-FFF2-40B4-BE49-F238E27FC236}">
              <a16:creationId xmlns:a16="http://schemas.microsoft.com/office/drawing/2014/main" id="{6C3BC750-14C7-452A-9CFB-945CDA4048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8" name="Text Box 6943">
          <a:extLst>
            <a:ext uri="{FF2B5EF4-FFF2-40B4-BE49-F238E27FC236}">
              <a16:creationId xmlns:a16="http://schemas.microsoft.com/office/drawing/2014/main" id="{6F2D39EA-C3C6-4B16-BA3A-B7076A55D1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49" name="Text Box 6943">
          <a:extLst>
            <a:ext uri="{FF2B5EF4-FFF2-40B4-BE49-F238E27FC236}">
              <a16:creationId xmlns:a16="http://schemas.microsoft.com/office/drawing/2014/main" id="{26788358-482B-4DDE-A75B-37A3CF150F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0" name="Text Box 6943">
          <a:extLst>
            <a:ext uri="{FF2B5EF4-FFF2-40B4-BE49-F238E27FC236}">
              <a16:creationId xmlns:a16="http://schemas.microsoft.com/office/drawing/2014/main" id="{FD05F451-B6EF-41AF-B222-D4DE8B1F35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1" name="Text Box 6943">
          <a:extLst>
            <a:ext uri="{FF2B5EF4-FFF2-40B4-BE49-F238E27FC236}">
              <a16:creationId xmlns:a16="http://schemas.microsoft.com/office/drawing/2014/main" id="{C8A07A99-E660-487D-B472-D121911F9C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2" name="Text Box 6943">
          <a:extLst>
            <a:ext uri="{FF2B5EF4-FFF2-40B4-BE49-F238E27FC236}">
              <a16:creationId xmlns:a16="http://schemas.microsoft.com/office/drawing/2014/main" id="{B384CC8F-BADB-48FA-9C83-2907A6DD80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3" name="Text Box 6943">
          <a:extLst>
            <a:ext uri="{FF2B5EF4-FFF2-40B4-BE49-F238E27FC236}">
              <a16:creationId xmlns:a16="http://schemas.microsoft.com/office/drawing/2014/main" id="{EE27A3E1-6DAB-4924-94C4-DC8BDCBF61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4" name="Text Box 6943">
          <a:extLst>
            <a:ext uri="{FF2B5EF4-FFF2-40B4-BE49-F238E27FC236}">
              <a16:creationId xmlns:a16="http://schemas.microsoft.com/office/drawing/2014/main" id="{B44C1EB8-1455-4E94-84B4-E4347F44E8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5" name="Text Box 6943">
          <a:extLst>
            <a:ext uri="{FF2B5EF4-FFF2-40B4-BE49-F238E27FC236}">
              <a16:creationId xmlns:a16="http://schemas.microsoft.com/office/drawing/2014/main" id="{2C10936C-19CB-4F54-BD4D-FF7F4DB182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6" name="Text Box 6943">
          <a:extLst>
            <a:ext uri="{FF2B5EF4-FFF2-40B4-BE49-F238E27FC236}">
              <a16:creationId xmlns:a16="http://schemas.microsoft.com/office/drawing/2014/main" id="{D2794E81-ABE9-4D9B-8A27-424645724E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7" name="Text Box 6943">
          <a:extLst>
            <a:ext uri="{FF2B5EF4-FFF2-40B4-BE49-F238E27FC236}">
              <a16:creationId xmlns:a16="http://schemas.microsoft.com/office/drawing/2014/main" id="{3DF42476-8288-4D59-9B6A-35C48A82DD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8" name="Text Box 6943">
          <a:extLst>
            <a:ext uri="{FF2B5EF4-FFF2-40B4-BE49-F238E27FC236}">
              <a16:creationId xmlns:a16="http://schemas.microsoft.com/office/drawing/2014/main" id="{EDAEBBC8-F7B7-4F48-87E9-D6B07D4A76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59" name="Text Box 6943">
          <a:extLst>
            <a:ext uri="{FF2B5EF4-FFF2-40B4-BE49-F238E27FC236}">
              <a16:creationId xmlns:a16="http://schemas.microsoft.com/office/drawing/2014/main" id="{F8A905BD-B635-4130-8666-5ED60755CE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0" name="Text Box 6943">
          <a:extLst>
            <a:ext uri="{FF2B5EF4-FFF2-40B4-BE49-F238E27FC236}">
              <a16:creationId xmlns:a16="http://schemas.microsoft.com/office/drawing/2014/main" id="{EA827B92-47A5-48B6-B54F-0E78FD5F33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1" name="Text Box 6943">
          <a:extLst>
            <a:ext uri="{FF2B5EF4-FFF2-40B4-BE49-F238E27FC236}">
              <a16:creationId xmlns:a16="http://schemas.microsoft.com/office/drawing/2014/main" id="{3709EF89-56D9-4180-A1EB-0ECAB15DDA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2" name="Text Box 6943">
          <a:extLst>
            <a:ext uri="{FF2B5EF4-FFF2-40B4-BE49-F238E27FC236}">
              <a16:creationId xmlns:a16="http://schemas.microsoft.com/office/drawing/2014/main" id="{0F2A9951-C428-4EEF-8CE4-74D6AE6B82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3" name="Text Box 6943">
          <a:extLst>
            <a:ext uri="{FF2B5EF4-FFF2-40B4-BE49-F238E27FC236}">
              <a16:creationId xmlns:a16="http://schemas.microsoft.com/office/drawing/2014/main" id="{B8FC20CE-C4E9-4989-B053-7FA13F2099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4" name="Text Box 6943">
          <a:extLst>
            <a:ext uri="{FF2B5EF4-FFF2-40B4-BE49-F238E27FC236}">
              <a16:creationId xmlns:a16="http://schemas.microsoft.com/office/drawing/2014/main" id="{16DE4F75-BD69-4D1E-B95C-F817012B5F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5" name="Text Box 6943">
          <a:extLst>
            <a:ext uri="{FF2B5EF4-FFF2-40B4-BE49-F238E27FC236}">
              <a16:creationId xmlns:a16="http://schemas.microsoft.com/office/drawing/2014/main" id="{CBF6660D-905D-4912-A679-E403B4381F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6" name="Text Box 6943">
          <a:extLst>
            <a:ext uri="{FF2B5EF4-FFF2-40B4-BE49-F238E27FC236}">
              <a16:creationId xmlns:a16="http://schemas.microsoft.com/office/drawing/2014/main" id="{95066CEB-543C-4A26-AC25-29C104A54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7" name="Text Box 6943">
          <a:extLst>
            <a:ext uri="{FF2B5EF4-FFF2-40B4-BE49-F238E27FC236}">
              <a16:creationId xmlns:a16="http://schemas.microsoft.com/office/drawing/2014/main" id="{BD813D74-6D38-4945-BD14-491BFDAC64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8" name="Text Box 6943">
          <a:extLst>
            <a:ext uri="{FF2B5EF4-FFF2-40B4-BE49-F238E27FC236}">
              <a16:creationId xmlns:a16="http://schemas.microsoft.com/office/drawing/2014/main" id="{463114CE-5DA2-4F09-8954-6249D817F6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69" name="Text Box 6943">
          <a:extLst>
            <a:ext uri="{FF2B5EF4-FFF2-40B4-BE49-F238E27FC236}">
              <a16:creationId xmlns:a16="http://schemas.microsoft.com/office/drawing/2014/main" id="{C0F69733-DF8D-4952-90CF-451AA488F8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0" name="Text Box 6943">
          <a:extLst>
            <a:ext uri="{FF2B5EF4-FFF2-40B4-BE49-F238E27FC236}">
              <a16:creationId xmlns:a16="http://schemas.microsoft.com/office/drawing/2014/main" id="{E35A7123-B2BF-4B06-B2CC-2A735C9966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1" name="Text Box 6943">
          <a:extLst>
            <a:ext uri="{FF2B5EF4-FFF2-40B4-BE49-F238E27FC236}">
              <a16:creationId xmlns:a16="http://schemas.microsoft.com/office/drawing/2014/main" id="{EB10196E-0E91-4F95-8FD3-1F0CF17A2C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2" name="Text Box 6943">
          <a:extLst>
            <a:ext uri="{FF2B5EF4-FFF2-40B4-BE49-F238E27FC236}">
              <a16:creationId xmlns:a16="http://schemas.microsoft.com/office/drawing/2014/main" id="{FED9206F-2BE6-489A-AF81-20D6B68802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3" name="Text Box 6943">
          <a:extLst>
            <a:ext uri="{FF2B5EF4-FFF2-40B4-BE49-F238E27FC236}">
              <a16:creationId xmlns:a16="http://schemas.microsoft.com/office/drawing/2014/main" id="{B6C68E8A-97B5-48B1-B1DB-076ACB3141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4" name="Text Box 6943">
          <a:extLst>
            <a:ext uri="{FF2B5EF4-FFF2-40B4-BE49-F238E27FC236}">
              <a16:creationId xmlns:a16="http://schemas.microsoft.com/office/drawing/2014/main" id="{8A3ABBD5-11EC-4285-8A3C-0145F95C32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5" name="Text Box 6943">
          <a:extLst>
            <a:ext uri="{FF2B5EF4-FFF2-40B4-BE49-F238E27FC236}">
              <a16:creationId xmlns:a16="http://schemas.microsoft.com/office/drawing/2014/main" id="{A5B4228C-DAAE-42B4-ACE3-DA4131F3C9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6" name="Text Box 6943">
          <a:extLst>
            <a:ext uri="{FF2B5EF4-FFF2-40B4-BE49-F238E27FC236}">
              <a16:creationId xmlns:a16="http://schemas.microsoft.com/office/drawing/2014/main" id="{F43A84D8-4FB5-4B5D-B7D0-9A3CABE20D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7" name="Text Box 6943">
          <a:extLst>
            <a:ext uri="{FF2B5EF4-FFF2-40B4-BE49-F238E27FC236}">
              <a16:creationId xmlns:a16="http://schemas.microsoft.com/office/drawing/2014/main" id="{855D85FB-6EF8-4B3B-9C1F-112868F778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8" name="Text Box 6943">
          <a:extLst>
            <a:ext uri="{FF2B5EF4-FFF2-40B4-BE49-F238E27FC236}">
              <a16:creationId xmlns:a16="http://schemas.microsoft.com/office/drawing/2014/main" id="{6F9CCA00-080F-43D8-9615-BE8C23BA04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79" name="Text Box 6943">
          <a:extLst>
            <a:ext uri="{FF2B5EF4-FFF2-40B4-BE49-F238E27FC236}">
              <a16:creationId xmlns:a16="http://schemas.microsoft.com/office/drawing/2014/main" id="{80CCB465-D953-4173-BBEF-32E1C51425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0" name="Text Box 6943">
          <a:extLst>
            <a:ext uri="{FF2B5EF4-FFF2-40B4-BE49-F238E27FC236}">
              <a16:creationId xmlns:a16="http://schemas.microsoft.com/office/drawing/2014/main" id="{A46F8BE7-68D5-49EE-838F-13525588D7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1" name="Text Box 6943">
          <a:extLst>
            <a:ext uri="{FF2B5EF4-FFF2-40B4-BE49-F238E27FC236}">
              <a16:creationId xmlns:a16="http://schemas.microsoft.com/office/drawing/2014/main" id="{52B2CD23-266C-4DFB-8A95-D63374FF8B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2" name="Text Box 6943">
          <a:extLst>
            <a:ext uri="{FF2B5EF4-FFF2-40B4-BE49-F238E27FC236}">
              <a16:creationId xmlns:a16="http://schemas.microsoft.com/office/drawing/2014/main" id="{6FA538CE-12DE-42D8-A7EE-122A11137C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3" name="Text Box 6943">
          <a:extLst>
            <a:ext uri="{FF2B5EF4-FFF2-40B4-BE49-F238E27FC236}">
              <a16:creationId xmlns:a16="http://schemas.microsoft.com/office/drawing/2014/main" id="{F9044DDC-C33B-48FC-B5AB-02315C62B6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4" name="Text Box 6943">
          <a:extLst>
            <a:ext uri="{FF2B5EF4-FFF2-40B4-BE49-F238E27FC236}">
              <a16:creationId xmlns:a16="http://schemas.microsoft.com/office/drawing/2014/main" id="{B89306E2-C9B1-45EB-A55D-291354374D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5" name="Text Box 6943">
          <a:extLst>
            <a:ext uri="{FF2B5EF4-FFF2-40B4-BE49-F238E27FC236}">
              <a16:creationId xmlns:a16="http://schemas.microsoft.com/office/drawing/2014/main" id="{EFE2457B-31FB-45CB-8A78-4918CB0A62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6" name="Text Box 6943">
          <a:extLst>
            <a:ext uri="{FF2B5EF4-FFF2-40B4-BE49-F238E27FC236}">
              <a16:creationId xmlns:a16="http://schemas.microsoft.com/office/drawing/2014/main" id="{4B55178C-5531-4C98-B61D-F3AF49B56F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7" name="Text Box 6943">
          <a:extLst>
            <a:ext uri="{FF2B5EF4-FFF2-40B4-BE49-F238E27FC236}">
              <a16:creationId xmlns:a16="http://schemas.microsoft.com/office/drawing/2014/main" id="{E2EF99C0-8B1A-49CA-9801-C47BF44393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8" name="Text Box 6943">
          <a:extLst>
            <a:ext uri="{FF2B5EF4-FFF2-40B4-BE49-F238E27FC236}">
              <a16:creationId xmlns:a16="http://schemas.microsoft.com/office/drawing/2014/main" id="{6890D449-57A7-4732-A0ED-2F32643763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89" name="Text Box 6943">
          <a:extLst>
            <a:ext uri="{FF2B5EF4-FFF2-40B4-BE49-F238E27FC236}">
              <a16:creationId xmlns:a16="http://schemas.microsoft.com/office/drawing/2014/main" id="{8F375B18-68D6-4C34-AF93-162E3C8021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0" name="Text Box 6943">
          <a:extLst>
            <a:ext uri="{FF2B5EF4-FFF2-40B4-BE49-F238E27FC236}">
              <a16:creationId xmlns:a16="http://schemas.microsoft.com/office/drawing/2014/main" id="{78A6D290-E8E9-4562-B322-D9C9525C92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1" name="Text Box 6943">
          <a:extLst>
            <a:ext uri="{FF2B5EF4-FFF2-40B4-BE49-F238E27FC236}">
              <a16:creationId xmlns:a16="http://schemas.microsoft.com/office/drawing/2014/main" id="{B995B420-59F9-423A-976E-4AFE8636F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2" name="Text Box 6943">
          <a:extLst>
            <a:ext uri="{FF2B5EF4-FFF2-40B4-BE49-F238E27FC236}">
              <a16:creationId xmlns:a16="http://schemas.microsoft.com/office/drawing/2014/main" id="{BDD503B7-B866-4AA6-99BB-24B0594A1A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3" name="Text Box 6943">
          <a:extLst>
            <a:ext uri="{FF2B5EF4-FFF2-40B4-BE49-F238E27FC236}">
              <a16:creationId xmlns:a16="http://schemas.microsoft.com/office/drawing/2014/main" id="{9C201A74-D422-4BDC-B439-25FC7535DC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4" name="Text Box 6943">
          <a:extLst>
            <a:ext uri="{FF2B5EF4-FFF2-40B4-BE49-F238E27FC236}">
              <a16:creationId xmlns:a16="http://schemas.microsoft.com/office/drawing/2014/main" id="{E1065A54-8525-495C-ACA7-783B65D163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5" name="Text Box 6943">
          <a:extLst>
            <a:ext uri="{FF2B5EF4-FFF2-40B4-BE49-F238E27FC236}">
              <a16:creationId xmlns:a16="http://schemas.microsoft.com/office/drawing/2014/main" id="{CBC9081B-684F-4834-8ED2-720E5E3FF6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6" name="Text Box 6943">
          <a:extLst>
            <a:ext uri="{FF2B5EF4-FFF2-40B4-BE49-F238E27FC236}">
              <a16:creationId xmlns:a16="http://schemas.microsoft.com/office/drawing/2014/main" id="{3BAC542C-FD25-43A1-9A06-7BB037DECC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7" name="Text Box 6943">
          <a:extLst>
            <a:ext uri="{FF2B5EF4-FFF2-40B4-BE49-F238E27FC236}">
              <a16:creationId xmlns:a16="http://schemas.microsoft.com/office/drawing/2014/main" id="{09C6EBB7-3514-4780-AB24-113C65D62A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8" name="Text Box 6943">
          <a:extLst>
            <a:ext uri="{FF2B5EF4-FFF2-40B4-BE49-F238E27FC236}">
              <a16:creationId xmlns:a16="http://schemas.microsoft.com/office/drawing/2014/main" id="{4F8B3F7C-70C9-4FDF-9EDC-2697CE6B46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799" name="Text Box 6943">
          <a:extLst>
            <a:ext uri="{FF2B5EF4-FFF2-40B4-BE49-F238E27FC236}">
              <a16:creationId xmlns:a16="http://schemas.microsoft.com/office/drawing/2014/main" id="{15FD4913-EBA7-44DC-8333-08058EE18A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0" name="Text Box 6943">
          <a:extLst>
            <a:ext uri="{FF2B5EF4-FFF2-40B4-BE49-F238E27FC236}">
              <a16:creationId xmlns:a16="http://schemas.microsoft.com/office/drawing/2014/main" id="{2955EDC9-5BAA-45CF-8A5B-D53E4DB833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1" name="Text Box 6943">
          <a:extLst>
            <a:ext uri="{FF2B5EF4-FFF2-40B4-BE49-F238E27FC236}">
              <a16:creationId xmlns:a16="http://schemas.microsoft.com/office/drawing/2014/main" id="{8B489AA7-B6BD-4E53-9DC7-C176648E1E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2" name="Text Box 6943">
          <a:extLst>
            <a:ext uri="{FF2B5EF4-FFF2-40B4-BE49-F238E27FC236}">
              <a16:creationId xmlns:a16="http://schemas.microsoft.com/office/drawing/2014/main" id="{9494FF37-A471-403A-9FD3-CCE09235CB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3" name="Text Box 6943">
          <a:extLst>
            <a:ext uri="{FF2B5EF4-FFF2-40B4-BE49-F238E27FC236}">
              <a16:creationId xmlns:a16="http://schemas.microsoft.com/office/drawing/2014/main" id="{D76FC2C0-87C3-4E3C-9E13-C872A1444D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4" name="Text Box 6943">
          <a:extLst>
            <a:ext uri="{FF2B5EF4-FFF2-40B4-BE49-F238E27FC236}">
              <a16:creationId xmlns:a16="http://schemas.microsoft.com/office/drawing/2014/main" id="{444573C6-CCE1-442E-939E-6B59D85AEA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5" name="Text Box 6943">
          <a:extLst>
            <a:ext uri="{FF2B5EF4-FFF2-40B4-BE49-F238E27FC236}">
              <a16:creationId xmlns:a16="http://schemas.microsoft.com/office/drawing/2014/main" id="{F07B5E32-5554-405B-B12D-9E7FC0E0C3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6" name="Text Box 6943">
          <a:extLst>
            <a:ext uri="{FF2B5EF4-FFF2-40B4-BE49-F238E27FC236}">
              <a16:creationId xmlns:a16="http://schemas.microsoft.com/office/drawing/2014/main" id="{F705DE24-EEAB-4FE4-A395-B415ED2207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7" name="Text Box 6943">
          <a:extLst>
            <a:ext uri="{FF2B5EF4-FFF2-40B4-BE49-F238E27FC236}">
              <a16:creationId xmlns:a16="http://schemas.microsoft.com/office/drawing/2014/main" id="{0781F38E-B0D4-47EC-9164-0E0192BED9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8" name="Text Box 6943">
          <a:extLst>
            <a:ext uri="{FF2B5EF4-FFF2-40B4-BE49-F238E27FC236}">
              <a16:creationId xmlns:a16="http://schemas.microsoft.com/office/drawing/2014/main" id="{D5C32AFA-EC03-4EDF-8BE7-4F22400F6B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09" name="Text Box 6943">
          <a:extLst>
            <a:ext uri="{FF2B5EF4-FFF2-40B4-BE49-F238E27FC236}">
              <a16:creationId xmlns:a16="http://schemas.microsoft.com/office/drawing/2014/main" id="{48DF201A-5D50-4B84-AE78-DA51F00CFF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0" name="Text Box 6943">
          <a:extLst>
            <a:ext uri="{FF2B5EF4-FFF2-40B4-BE49-F238E27FC236}">
              <a16:creationId xmlns:a16="http://schemas.microsoft.com/office/drawing/2014/main" id="{1CB7606C-367A-4269-B413-E7E6B3CCA1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1" name="Text Box 6943">
          <a:extLst>
            <a:ext uri="{FF2B5EF4-FFF2-40B4-BE49-F238E27FC236}">
              <a16:creationId xmlns:a16="http://schemas.microsoft.com/office/drawing/2014/main" id="{E06BA874-010D-4AD1-9D94-BE8F1AF384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2" name="Text Box 6943">
          <a:extLst>
            <a:ext uri="{FF2B5EF4-FFF2-40B4-BE49-F238E27FC236}">
              <a16:creationId xmlns:a16="http://schemas.microsoft.com/office/drawing/2014/main" id="{35D94AE0-D17D-49D7-BC44-4CAFEE1682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3" name="Text Box 6943">
          <a:extLst>
            <a:ext uri="{FF2B5EF4-FFF2-40B4-BE49-F238E27FC236}">
              <a16:creationId xmlns:a16="http://schemas.microsoft.com/office/drawing/2014/main" id="{66D18C6B-5C41-4F97-8A9D-676023EA4B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4" name="Text Box 6943">
          <a:extLst>
            <a:ext uri="{FF2B5EF4-FFF2-40B4-BE49-F238E27FC236}">
              <a16:creationId xmlns:a16="http://schemas.microsoft.com/office/drawing/2014/main" id="{7B3BB7D6-1F6F-486A-9042-C32AD35F23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5" name="Text Box 6943">
          <a:extLst>
            <a:ext uri="{FF2B5EF4-FFF2-40B4-BE49-F238E27FC236}">
              <a16:creationId xmlns:a16="http://schemas.microsoft.com/office/drawing/2014/main" id="{30BDF3C3-7708-45C0-BAD2-86AAAF5D8D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6" name="Text Box 6943">
          <a:extLst>
            <a:ext uri="{FF2B5EF4-FFF2-40B4-BE49-F238E27FC236}">
              <a16:creationId xmlns:a16="http://schemas.microsoft.com/office/drawing/2014/main" id="{24EC8E04-01C8-4097-A19A-C45789EE8A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7" name="Text Box 6943">
          <a:extLst>
            <a:ext uri="{FF2B5EF4-FFF2-40B4-BE49-F238E27FC236}">
              <a16:creationId xmlns:a16="http://schemas.microsoft.com/office/drawing/2014/main" id="{DEAD9EEF-2976-49B4-B37D-279A1F28E6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8" name="Text Box 6943">
          <a:extLst>
            <a:ext uri="{FF2B5EF4-FFF2-40B4-BE49-F238E27FC236}">
              <a16:creationId xmlns:a16="http://schemas.microsoft.com/office/drawing/2014/main" id="{7C8A0A61-1FC5-4509-9BC4-115D1E3178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19" name="Text Box 6943">
          <a:extLst>
            <a:ext uri="{FF2B5EF4-FFF2-40B4-BE49-F238E27FC236}">
              <a16:creationId xmlns:a16="http://schemas.microsoft.com/office/drawing/2014/main" id="{EDBBBBAB-88E7-477F-B191-86D594D231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0" name="Text Box 6943">
          <a:extLst>
            <a:ext uri="{FF2B5EF4-FFF2-40B4-BE49-F238E27FC236}">
              <a16:creationId xmlns:a16="http://schemas.microsoft.com/office/drawing/2014/main" id="{C004F78E-D614-494E-8F51-7926A9667D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1" name="Text Box 6943">
          <a:extLst>
            <a:ext uri="{FF2B5EF4-FFF2-40B4-BE49-F238E27FC236}">
              <a16:creationId xmlns:a16="http://schemas.microsoft.com/office/drawing/2014/main" id="{0D4DAA08-9ACC-47E5-AC47-98EF53B397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2" name="Text Box 6943">
          <a:extLst>
            <a:ext uri="{FF2B5EF4-FFF2-40B4-BE49-F238E27FC236}">
              <a16:creationId xmlns:a16="http://schemas.microsoft.com/office/drawing/2014/main" id="{94CC3805-5FBA-4057-8CEE-DB832566FD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3" name="Text Box 6943">
          <a:extLst>
            <a:ext uri="{FF2B5EF4-FFF2-40B4-BE49-F238E27FC236}">
              <a16:creationId xmlns:a16="http://schemas.microsoft.com/office/drawing/2014/main" id="{9066E004-2100-4F0F-90E7-F12B38C9C1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4" name="Text Box 6943">
          <a:extLst>
            <a:ext uri="{FF2B5EF4-FFF2-40B4-BE49-F238E27FC236}">
              <a16:creationId xmlns:a16="http://schemas.microsoft.com/office/drawing/2014/main" id="{C0B22831-EF88-48E0-8251-CD38476406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5" name="Text Box 6943">
          <a:extLst>
            <a:ext uri="{FF2B5EF4-FFF2-40B4-BE49-F238E27FC236}">
              <a16:creationId xmlns:a16="http://schemas.microsoft.com/office/drawing/2014/main" id="{C70FA091-E5EE-48FF-8EC4-969BFD61E6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6" name="Text Box 6943">
          <a:extLst>
            <a:ext uri="{FF2B5EF4-FFF2-40B4-BE49-F238E27FC236}">
              <a16:creationId xmlns:a16="http://schemas.microsoft.com/office/drawing/2014/main" id="{F5725DD9-0CEE-455B-9ECF-BFD0058EA2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7" name="Text Box 6943">
          <a:extLst>
            <a:ext uri="{FF2B5EF4-FFF2-40B4-BE49-F238E27FC236}">
              <a16:creationId xmlns:a16="http://schemas.microsoft.com/office/drawing/2014/main" id="{EFE0F697-CCC4-4C8F-AE46-B60C6EFAA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8" name="Text Box 6943">
          <a:extLst>
            <a:ext uri="{FF2B5EF4-FFF2-40B4-BE49-F238E27FC236}">
              <a16:creationId xmlns:a16="http://schemas.microsoft.com/office/drawing/2014/main" id="{587F4A62-0998-4E1A-89E0-C07D256F95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29" name="Text Box 6943">
          <a:extLst>
            <a:ext uri="{FF2B5EF4-FFF2-40B4-BE49-F238E27FC236}">
              <a16:creationId xmlns:a16="http://schemas.microsoft.com/office/drawing/2014/main" id="{9B65DF14-ADDC-4D13-87DA-8C94F4220F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0" name="Text Box 6943">
          <a:extLst>
            <a:ext uri="{FF2B5EF4-FFF2-40B4-BE49-F238E27FC236}">
              <a16:creationId xmlns:a16="http://schemas.microsoft.com/office/drawing/2014/main" id="{56047F4D-73FC-45A6-A059-3817DA2110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1" name="Text Box 6943">
          <a:extLst>
            <a:ext uri="{FF2B5EF4-FFF2-40B4-BE49-F238E27FC236}">
              <a16:creationId xmlns:a16="http://schemas.microsoft.com/office/drawing/2014/main" id="{163BD83F-E3B6-41B9-8FD8-00C3C5A464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2" name="Text Box 6943">
          <a:extLst>
            <a:ext uri="{FF2B5EF4-FFF2-40B4-BE49-F238E27FC236}">
              <a16:creationId xmlns:a16="http://schemas.microsoft.com/office/drawing/2014/main" id="{95ACAF40-D3F8-4BD6-AE85-463091A2B7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3" name="Text Box 6943">
          <a:extLst>
            <a:ext uri="{FF2B5EF4-FFF2-40B4-BE49-F238E27FC236}">
              <a16:creationId xmlns:a16="http://schemas.microsoft.com/office/drawing/2014/main" id="{01D36C15-5EED-4273-B51F-3E5D8DDB64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4" name="Text Box 6943">
          <a:extLst>
            <a:ext uri="{FF2B5EF4-FFF2-40B4-BE49-F238E27FC236}">
              <a16:creationId xmlns:a16="http://schemas.microsoft.com/office/drawing/2014/main" id="{64B7146E-BA7E-46E0-8550-F655CC9B59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5" name="Text Box 6943">
          <a:extLst>
            <a:ext uri="{FF2B5EF4-FFF2-40B4-BE49-F238E27FC236}">
              <a16:creationId xmlns:a16="http://schemas.microsoft.com/office/drawing/2014/main" id="{6F63FAAB-50B0-42DD-BDE1-7E688FC0BF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6" name="Text Box 6943">
          <a:extLst>
            <a:ext uri="{FF2B5EF4-FFF2-40B4-BE49-F238E27FC236}">
              <a16:creationId xmlns:a16="http://schemas.microsoft.com/office/drawing/2014/main" id="{FD79A3CB-91F9-4867-B56A-39470C2C5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7" name="Text Box 6943">
          <a:extLst>
            <a:ext uri="{FF2B5EF4-FFF2-40B4-BE49-F238E27FC236}">
              <a16:creationId xmlns:a16="http://schemas.microsoft.com/office/drawing/2014/main" id="{0A616F67-56D4-4F62-B3F2-C5F2C6D7F8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8" name="Text Box 6943">
          <a:extLst>
            <a:ext uri="{FF2B5EF4-FFF2-40B4-BE49-F238E27FC236}">
              <a16:creationId xmlns:a16="http://schemas.microsoft.com/office/drawing/2014/main" id="{722FF0A2-CCD5-4CB5-B45D-74F8A7EB3C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39" name="Text Box 6943">
          <a:extLst>
            <a:ext uri="{FF2B5EF4-FFF2-40B4-BE49-F238E27FC236}">
              <a16:creationId xmlns:a16="http://schemas.microsoft.com/office/drawing/2014/main" id="{17310C69-D7B6-4764-9B26-09C8F0CF1E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0" name="Text Box 6943">
          <a:extLst>
            <a:ext uri="{FF2B5EF4-FFF2-40B4-BE49-F238E27FC236}">
              <a16:creationId xmlns:a16="http://schemas.microsoft.com/office/drawing/2014/main" id="{06DD66D2-7012-49B9-8F19-C08909B1CD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1" name="Text Box 6943">
          <a:extLst>
            <a:ext uri="{FF2B5EF4-FFF2-40B4-BE49-F238E27FC236}">
              <a16:creationId xmlns:a16="http://schemas.microsoft.com/office/drawing/2014/main" id="{6DD23629-410E-4B93-B474-2FD3411DB7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2" name="Text Box 6943">
          <a:extLst>
            <a:ext uri="{FF2B5EF4-FFF2-40B4-BE49-F238E27FC236}">
              <a16:creationId xmlns:a16="http://schemas.microsoft.com/office/drawing/2014/main" id="{96132947-5564-4EB5-AD4D-3876AC08AB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3" name="Text Box 6943">
          <a:extLst>
            <a:ext uri="{FF2B5EF4-FFF2-40B4-BE49-F238E27FC236}">
              <a16:creationId xmlns:a16="http://schemas.microsoft.com/office/drawing/2014/main" id="{4906FE85-3CC5-4BEA-8DC0-40CAE0EFBF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4" name="Text Box 6943">
          <a:extLst>
            <a:ext uri="{FF2B5EF4-FFF2-40B4-BE49-F238E27FC236}">
              <a16:creationId xmlns:a16="http://schemas.microsoft.com/office/drawing/2014/main" id="{10FD22C0-30FB-4A6E-A782-234C354509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5" name="Text Box 6943">
          <a:extLst>
            <a:ext uri="{FF2B5EF4-FFF2-40B4-BE49-F238E27FC236}">
              <a16:creationId xmlns:a16="http://schemas.microsoft.com/office/drawing/2014/main" id="{A83722C4-1EDC-469C-8245-5C9F057C08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6" name="Text Box 6943">
          <a:extLst>
            <a:ext uri="{FF2B5EF4-FFF2-40B4-BE49-F238E27FC236}">
              <a16:creationId xmlns:a16="http://schemas.microsoft.com/office/drawing/2014/main" id="{9FF9805F-D3B8-46A3-9788-98ADFEA51A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7" name="Text Box 6943">
          <a:extLst>
            <a:ext uri="{FF2B5EF4-FFF2-40B4-BE49-F238E27FC236}">
              <a16:creationId xmlns:a16="http://schemas.microsoft.com/office/drawing/2014/main" id="{364E6344-BB13-4EDA-B960-C80E3C8952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8" name="Text Box 6943">
          <a:extLst>
            <a:ext uri="{FF2B5EF4-FFF2-40B4-BE49-F238E27FC236}">
              <a16:creationId xmlns:a16="http://schemas.microsoft.com/office/drawing/2014/main" id="{78028590-CD43-4A0D-9C47-40608B840C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49" name="Text Box 6943">
          <a:extLst>
            <a:ext uri="{FF2B5EF4-FFF2-40B4-BE49-F238E27FC236}">
              <a16:creationId xmlns:a16="http://schemas.microsoft.com/office/drawing/2014/main" id="{C14E0B17-5833-4131-98DF-8320E0FE5E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0" name="Text Box 6943">
          <a:extLst>
            <a:ext uri="{FF2B5EF4-FFF2-40B4-BE49-F238E27FC236}">
              <a16:creationId xmlns:a16="http://schemas.microsoft.com/office/drawing/2014/main" id="{7B4B8E62-799C-4835-A9CC-13DFEE086F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1" name="Text Box 6943">
          <a:extLst>
            <a:ext uri="{FF2B5EF4-FFF2-40B4-BE49-F238E27FC236}">
              <a16:creationId xmlns:a16="http://schemas.microsoft.com/office/drawing/2014/main" id="{044AEB0E-8D48-4069-A63D-EF7A57AE4B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2" name="Text Box 6943">
          <a:extLst>
            <a:ext uri="{FF2B5EF4-FFF2-40B4-BE49-F238E27FC236}">
              <a16:creationId xmlns:a16="http://schemas.microsoft.com/office/drawing/2014/main" id="{6BE1A238-63F5-4099-8ECD-576655574D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3" name="Text Box 6943">
          <a:extLst>
            <a:ext uri="{FF2B5EF4-FFF2-40B4-BE49-F238E27FC236}">
              <a16:creationId xmlns:a16="http://schemas.microsoft.com/office/drawing/2014/main" id="{5732A1B0-7BCA-4321-B348-0BC5F15D42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4" name="Text Box 6943">
          <a:extLst>
            <a:ext uri="{FF2B5EF4-FFF2-40B4-BE49-F238E27FC236}">
              <a16:creationId xmlns:a16="http://schemas.microsoft.com/office/drawing/2014/main" id="{CED29FB1-A75B-4E26-B211-2B412FA6BC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5" name="Text Box 6943">
          <a:extLst>
            <a:ext uri="{FF2B5EF4-FFF2-40B4-BE49-F238E27FC236}">
              <a16:creationId xmlns:a16="http://schemas.microsoft.com/office/drawing/2014/main" id="{FB813816-5EB8-4A03-B6B5-13802888BE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6" name="Text Box 6943">
          <a:extLst>
            <a:ext uri="{FF2B5EF4-FFF2-40B4-BE49-F238E27FC236}">
              <a16:creationId xmlns:a16="http://schemas.microsoft.com/office/drawing/2014/main" id="{4D640D44-CE4E-4A5D-883C-66F435BD9C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7" name="Text Box 6943">
          <a:extLst>
            <a:ext uri="{FF2B5EF4-FFF2-40B4-BE49-F238E27FC236}">
              <a16:creationId xmlns:a16="http://schemas.microsoft.com/office/drawing/2014/main" id="{31BCAEEC-5122-4C8C-85A4-118ECF0012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8" name="Text Box 6943">
          <a:extLst>
            <a:ext uri="{FF2B5EF4-FFF2-40B4-BE49-F238E27FC236}">
              <a16:creationId xmlns:a16="http://schemas.microsoft.com/office/drawing/2014/main" id="{0A977896-8D9B-4EC1-BCFB-B42FE79D8F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59" name="Text Box 6943">
          <a:extLst>
            <a:ext uri="{FF2B5EF4-FFF2-40B4-BE49-F238E27FC236}">
              <a16:creationId xmlns:a16="http://schemas.microsoft.com/office/drawing/2014/main" id="{BCDF9F83-8350-4EC2-8D06-4CD87300C0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0" name="Text Box 6943">
          <a:extLst>
            <a:ext uri="{FF2B5EF4-FFF2-40B4-BE49-F238E27FC236}">
              <a16:creationId xmlns:a16="http://schemas.microsoft.com/office/drawing/2014/main" id="{7891E9D6-4A74-4B26-ABBB-678B01F9BD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1" name="Text Box 6943">
          <a:extLst>
            <a:ext uri="{FF2B5EF4-FFF2-40B4-BE49-F238E27FC236}">
              <a16:creationId xmlns:a16="http://schemas.microsoft.com/office/drawing/2014/main" id="{1ACEE974-9C75-4D7A-A21D-24EA42BABF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2" name="Text Box 6943">
          <a:extLst>
            <a:ext uri="{FF2B5EF4-FFF2-40B4-BE49-F238E27FC236}">
              <a16:creationId xmlns:a16="http://schemas.microsoft.com/office/drawing/2014/main" id="{319B845F-1D41-4AB6-91D6-B29842430B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3" name="Text Box 6943">
          <a:extLst>
            <a:ext uri="{FF2B5EF4-FFF2-40B4-BE49-F238E27FC236}">
              <a16:creationId xmlns:a16="http://schemas.microsoft.com/office/drawing/2014/main" id="{4D877AD1-A2A8-4B8E-8390-8DC50B7F4C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4" name="Text Box 6943">
          <a:extLst>
            <a:ext uri="{FF2B5EF4-FFF2-40B4-BE49-F238E27FC236}">
              <a16:creationId xmlns:a16="http://schemas.microsoft.com/office/drawing/2014/main" id="{A8ACA529-25B9-4EC5-9B94-9686E5BA40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5" name="Text Box 6943">
          <a:extLst>
            <a:ext uri="{FF2B5EF4-FFF2-40B4-BE49-F238E27FC236}">
              <a16:creationId xmlns:a16="http://schemas.microsoft.com/office/drawing/2014/main" id="{E32D0902-0B1C-49C2-B0CC-C25BB1BE41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6" name="Text Box 6943">
          <a:extLst>
            <a:ext uri="{FF2B5EF4-FFF2-40B4-BE49-F238E27FC236}">
              <a16:creationId xmlns:a16="http://schemas.microsoft.com/office/drawing/2014/main" id="{19671233-8B00-486A-ACBB-59C4A08D06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7" name="Text Box 6943">
          <a:extLst>
            <a:ext uri="{FF2B5EF4-FFF2-40B4-BE49-F238E27FC236}">
              <a16:creationId xmlns:a16="http://schemas.microsoft.com/office/drawing/2014/main" id="{84623C45-B357-44D2-9C00-EA2A1BBF98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8" name="Text Box 6943">
          <a:extLst>
            <a:ext uri="{FF2B5EF4-FFF2-40B4-BE49-F238E27FC236}">
              <a16:creationId xmlns:a16="http://schemas.microsoft.com/office/drawing/2014/main" id="{7AA7677E-0461-49AB-A933-21C1FB0E0A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69" name="Text Box 6943">
          <a:extLst>
            <a:ext uri="{FF2B5EF4-FFF2-40B4-BE49-F238E27FC236}">
              <a16:creationId xmlns:a16="http://schemas.microsoft.com/office/drawing/2014/main" id="{A62FF4E7-160D-43A2-BCB8-CB5613B912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0" name="Text Box 6943">
          <a:extLst>
            <a:ext uri="{FF2B5EF4-FFF2-40B4-BE49-F238E27FC236}">
              <a16:creationId xmlns:a16="http://schemas.microsoft.com/office/drawing/2014/main" id="{D20BBA43-3CF6-49F2-90CE-CFE9FFC142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1" name="Text Box 6943">
          <a:extLst>
            <a:ext uri="{FF2B5EF4-FFF2-40B4-BE49-F238E27FC236}">
              <a16:creationId xmlns:a16="http://schemas.microsoft.com/office/drawing/2014/main" id="{AA7D1394-1CEC-40D4-A6F6-21126424E1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2" name="Text Box 6943">
          <a:extLst>
            <a:ext uri="{FF2B5EF4-FFF2-40B4-BE49-F238E27FC236}">
              <a16:creationId xmlns:a16="http://schemas.microsoft.com/office/drawing/2014/main" id="{B533037B-9D01-49B7-BDFF-796FAFDB56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3" name="Text Box 6943">
          <a:extLst>
            <a:ext uri="{FF2B5EF4-FFF2-40B4-BE49-F238E27FC236}">
              <a16:creationId xmlns:a16="http://schemas.microsoft.com/office/drawing/2014/main" id="{BCD146F7-8FEC-429D-8A86-10B735750E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4" name="Text Box 6943">
          <a:extLst>
            <a:ext uri="{FF2B5EF4-FFF2-40B4-BE49-F238E27FC236}">
              <a16:creationId xmlns:a16="http://schemas.microsoft.com/office/drawing/2014/main" id="{C984E5E1-E0B4-44DC-A19A-49835ED975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5" name="Text Box 6943">
          <a:extLst>
            <a:ext uri="{FF2B5EF4-FFF2-40B4-BE49-F238E27FC236}">
              <a16:creationId xmlns:a16="http://schemas.microsoft.com/office/drawing/2014/main" id="{4F50600B-9763-4636-BE3F-F1AA176629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28600"/>
    <xdr:sp macro="" textlink="">
      <xdr:nvSpPr>
        <xdr:cNvPr id="5876" name="Text Box 6943">
          <a:extLst>
            <a:ext uri="{FF2B5EF4-FFF2-40B4-BE49-F238E27FC236}">
              <a16:creationId xmlns:a16="http://schemas.microsoft.com/office/drawing/2014/main" id="{E06DD38A-2B4D-483A-BB1E-12810C180E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7" name="Text Box 6943">
          <a:extLst>
            <a:ext uri="{FF2B5EF4-FFF2-40B4-BE49-F238E27FC236}">
              <a16:creationId xmlns:a16="http://schemas.microsoft.com/office/drawing/2014/main" id="{E1B74A3C-9E89-4696-B85D-F860C5EDD7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8" name="Text Box 6943">
          <a:extLst>
            <a:ext uri="{FF2B5EF4-FFF2-40B4-BE49-F238E27FC236}">
              <a16:creationId xmlns:a16="http://schemas.microsoft.com/office/drawing/2014/main" id="{B41DDE50-3DE5-42D9-9D3C-E874BCDD11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79" name="Text Box 6943">
          <a:extLst>
            <a:ext uri="{FF2B5EF4-FFF2-40B4-BE49-F238E27FC236}">
              <a16:creationId xmlns:a16="http://schemas.microsoft.com/office/drawing/2014/main" id="{1D41128C-AE52-4C01-9837-27086BE599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0" name="Text Box 6943">
          <a:extLst>
            <a:ext uri="{FF2B5EF4-FFF2-40B4-BE49-F238E27FC236}">
              <a16:creationId xmlns:a16="http://schemas.microsoft.com/office/drawing/2014/main" id="{2B75B6C8-C95B-4C12-AA6C-E4FB94301D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1" name="Text Box 6943">
          <a:extLst>
            <a:ext uri="{FF2B5EF4-FFF2-40B4-BE49-F238E27FC236}">
              <a16:creationId xmlns:a16="http://schemas.microsoft.com/office/drawing/2014/main" id="{4B88520C-F239-430F-BA0D-5707946823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2" name="Text Box 6943">
          <a:extLst>
            <a:ext uri="{FF2B5EF4-FFF2-40B4-BE49-F238E27FC236}">
              <a16:creationId xmlns:a16="http://schemas.microsoft.com/office/drawing/2014/main" id="{74C3D7C2-781F-4CC5-9340-768FCBB067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3" name="Text Box 6943">
          <a:extLst>
            <a:ext uri="{FF2B5EF4-FFF2-40B4-BE49-F238E27FC236}">
              <a16:creationId xmlns:a16="http://schemas.microsoft.com/office/drawing/2014/main" id="{2858A3F7-A749-43FA-BA80-920775EDDA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4" name="Text Box 6943">
          <a:extLst>
            <a:ext uri="{FF2B5EF4-FFF2-40B4-BE49-F238E27FC236}">
              <a16:creationId xmlns:a16="http://schemas.microsoft.com/office/drawing/2014/main" id="{152C089D-FC6C-4BA2-9E9B-E346CDC812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5" name="Text Box 6943">
          <a:extLst>
            <a:ext uri="{FF2B5EF4-FFF2-40B4-BE49-F238E27FC236}">
              <a16:creationId xmlns:a16="http://schemas.microsoft.com/office/drawing/2014/main" id="{7FF04142-34BE-4147-9877-DBECE51ACB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6" name="Text Box 6943">
          <a:extLst>
            <a:ext uri="{FF2B5EF4-FFF2-40B4-BE49-F238E27FC236}">
              <a16:creationId xmlns:a16="http://schemas.microsoft.com/office/drawing/2014/main" id="{36AC0193-AF9C-442E-A74A-6A5D540EB4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7" name="Text Box 6943">
          <a:extLst>
            <a:ext uri="{FF2B5EF4-FFF2-40B4-BE49-F238E27FC236}">
              <a16:creationId xmlns:a16="http://schemas.microsoft.com/office/drawing/2014/main" id="{AECDA83F-048A-418C-9DB9-22F80E36B8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8" name="Text Box 6943">
          <a:extLst>
            <a:ext uri="{FF2B5EF4-FFF2-40B4-BE49-F238E27FC236}">
              <a16:creationId xmlns:a16="http://schemas.microsoft.com/office/drawing/2014/main" id="{73B5854A-FDA5-4B4E-812D-A854D108B6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89" name="Text Box 6943">
          <a:extLst>
            <a:ext uri="{FF2B5EF4-FFF2-40B4-BE49-F238E27FC236}">
              <a16:creationId xmlns:a16="http://schemas.microsoft.com/office/drawing/2014/main" id="{B60CEAC5-7505-406C-AB0E-2E70AF8ABE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0" name="Text Box 6943">
          <a:extLst>
            <a:ext uri="{FF2B5EF4-FFF2-40B4-BE49-F238E27FC236}">
              <a16:creationId xmlns:a16="http://schemas.microsoft.com/office/drawing/2014/main" id="{2FEBD617-111B-43DB-A225-79738AE7C1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1" name="Text Box 6943">
          <a:extLst>
            <a:ext uri="{FF2B5EF4-FFF2-40B4-BE49-F238E27FC236}">
              <a16:creationId xmlns:a16="http://schemas.microsoft.com/office/drawing/2014/main" id="{BE02D03D-354A-4E81-A581-B283DCE7C4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2" name="Text Box 6943">
          <a:extLst>
            <a:ext uri="{FF2B5EF4-FFF2-40B4-BE49-F238E27FC236}">
              <a16:creationId xmlns:a16="http://schemas.microsoft.com/office/drawing/2014/main" id="{09BA1BA9-6183-461E-8E93-01741CAFDE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3" name="Text Box 6943">
          <a:extLst>
            <a:ext uri="{FF2B5EF4-FFF2-40B4-BE49-F238E27FC236}">
              <a16:creationId xmlns:a16="http://schemas.microsoft.com/office/drawing/2014/main" id="{EF81EFEC-3F7F-4604-901E-1448F1384D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4" name="Text Box 6943">
          <a:extLst>
            <a:ext uri="{FF2B5EF4-FFF2-40B4-BE49-F238E27FC236}">
              <a16:creationId xmlns:a16="http://schemas.microsoft.com/office/drawing/2014/main" id="{760D8EC8-F058-46FA-AA56-B33C6F1ABD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5" name="Text Box 6943">
          <a:extLst>
            <a:ext uri="{FF2B5EF4-FFF2-40B4-BE49-F238E27FC236}">
              <a16:creationId xmlns:a16="http://schemas.microsoft.com/office/drawing/2014/main" id="{0B9AED59-9C8A-4CC8-B4F2-47F7956348C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6" name="Text Box 6943">
          <a:extLst>
            <a:ext uri="{FF2B5EF4-FFF2-40B4-BE49-F238E27FC236}">
              <a16:creationId xmlns:a16="http://schemas.microsoft.com/office/drawing/2014/main" id="{A058ADBB-9337-47CF-B266-326057B7D2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1066800</xdr:colOff>
      <xdr:row>71</xdr:row>
      <xdr:rowOff>0</xdr:rowOff>
    </xdr:from>
    <xdr:ext cx="94384" cy="209550"/>
    <xdr:sp macro="" textlink="">
      <xdr:nvSpPr>
        <xdr:cNvPr id="5897" name="Text Box 6943">
          <a:extLst>
            <a:ext uri="{FF2B5EF4-FFF2-40B4-BE49-F238E27FC236}">
              <a16:creationId xmlns:a16="http://schemas.microsoft.com/office/drawing/2014/main" id="{0E3A74F2-A325-40D6-8F23-7288E51597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94384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8" name="Text Box 6943">
          <a:extLst>
            <a:ext uri="{FF2B5EF4-FFF2-40B4-BE49-F238E27FC236}">
              <a16:creationId xmlns:a16="http://schemas.microsoft.com/office/drawing/2014/main" id="{71C09D97-0E22-4C93-BBA0-A900DE2C9A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899" name="Text Box 6943">
          <a:extLst>
            <a:ext uri="{FF2B5EF4-FFF2-40B4-BE49-F238E27FC236}">
              <a16:creationId xmlns:a16="http://schemas.microsoft.com/office/drawing/2014/main" id="{C11BFC66-DC97-43E4-8B80-22CA41B805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0" name="Text Box 6943">
          <a:extLst>
            <a:ext uri="{FF2B5EF4-FFF2-40B4-BE49-F238E27FC236}">
              <a16:creationId xmlns:a16="http://schemas.microsoft.com/office/drawing/2014/main" id="{40FE4626-E1C8-491F-86D4-634E03FF5F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1" name="Text Box 6943">
          <a:extLst>
            <a:ext uri="{FF2B5EF4-FFF2-40B4-BE49-F238E27FC236}">
              <a16:creationId xmlns:a16="http://schemas.microsoft.com/office/drawing/2014/main" id="{B7C0370E-D2A1-49BC-81BB-05B5AF8C5B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2" name="Text Box 6943">
          <a:extLst>
            <a:ext uri="{FF2B5EF4-FFF2-40B4-BE49-F238E27FC236}">
              <a16:creationId xmlns:a16="http://schemas.microsoft.com/office/drawing/2014/main" id="{63618D37-C5A0-40D1-89C6-91A1302F03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3" name="Text Box 6943">
          <a:extLst>
            <a:ext uri="{FF2B5EF4-FFF2-40B4-BE49-F238E27FC236}">
              <a16:creationId xmlns:a16="http://schemas.microsoft.com/office/drawing/2014/main" id="{D14576F0-A492-4B12-8E09-BC1EFAD7AB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4" name="Text Box 6943">
          <a:extLst>
            <a:ext uri="{FF2B5EF4-FFF2-40B4-BE49-F238E27FC236}">
              <a16:creationId xmlns:a16="http://schemas.microsoft.com/office/drawing/2014/main" id="{81011414-AD09-4930-AB7B-86DCF59F26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5" name="Text Box 6943">
          <a:extLst>
            <a:ext uri="{FF2B5EF4-FFF2-40B4-BE49-F238E27FC236}">
              <a16:creationId xmlns:a16="http://schemas.microsoft.com/office/drawing/2014/main" id="{EEAC5EDC-6E73-4660-B6B8-4E6895B14B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6" name="Text Box 6943">
          <a:extLst>
            <a:ext uri="{FF2B5EF4-FFF2-40B4-BE49-F238E27FC236}">
              <a16:creationId xmlns:a16="http://schemas.microsoft.com/office/drawing/2014/main" id="{AF75D824-0CDD-4197-A26C-62DBF76323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7" name="Text Box 6943">
          <a:extLst>
            <a:ext uri="{FF2B5EF4-FFF2-40B4-BE49-F238E27FC236}">
              <a16:creationId xmlns:a16="http://schemas.microsoft.com/office/drawing/2014/main" id="{0DCF8E89-FFE7-4776-A6A0-7FEF6A9E70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8" name="Text Box 6943">
          <a:extLst>
            <a:ext uri="{FF2B5EF4-FFF2-40B4-BE49-F238E27FC236}">
              <a16:creationId xmlns:a16="http://schemas.microsoft.com/office/drawing/2014/main" id="{B0EFB125-0A8E-40A5-8FDE-E092139119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09" name="Text Box 6943">
          <a:extLst>
            <a:ext uri="{FF2B5EF4-FFF2-40B4-BE49-F238E27FC236}">
              <a16:creationId xmlns:a16="http://schemas.microsoft.com/office/drawing/2014/main" id="{B81DB0B0-01FE-4547-A1D4-1B054FDB0E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0" name="Text Box 6943">
          <a:extLst>
            <a:ext uri="{FF2B5EF4-FFF2-40B4-BE49-F238E27FC236}">
              <a16:creationId xmlns:a16="http://schemas.microsoft.com/office/drawing/2014/main" id="{F9846C15-B712-4044-AC4F-41D01B55A5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1" name="Text Box 6943">
          <a:extLst>
            <a:ext uri="{FF2B5EF4-FFF2-40B4-BE49-F238E27FC236}">
              <a16:creationId xmlns:a16="http://schemas.microsoft.com/office/drawing/2014/main" id="{6D7D6B66-1D8A-4B80-9E21-1BF98F0D47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2" name="Text Box 6943">
          <a:extLst>
            <a:ext uri="{FF2B5EF4-FFF2-40B4-BE49-F238E27FC236}">
              <a16:creationId xmlns:a16="http://schemas.microsoft.com/office/drawing/2014/main" id="{70B800DC-DF62-484A-86A3-0F18B9EC88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3" name="Text Box 6943">
          <a:extLst>
            <a:ext uri="{FF2B5EF4-FFF2-40B4-BE49-F238E27FC236}">
              <a16:creationId xmlns:a16="http://schemas.microsoft.com/office/drawing/2014/main" id="{7A0CE79A-7992-4312-9AD9-6EA54B3F03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4" name="Text Box 6943">
          <a:extLst>
            <a:ext uri="{FF2B5EF4-FFF2-40B4-BE49-F238E27FC236}">
              <a16:creationId xmlns:a16="http://schemas.microsoft.com/office/drawing/2014/main" id="{1E06F2DA-5646-4AF5-AE9E-7E4B00078F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5" name="Text Box 6943">
          <a:extLst>
            <a:ext uri="{FF2B5EF4-FFF2-40B4-BE49-F238E27FC236}">
              <a16:creationId xmlns:a16="http://schemas.microsoft.com/office/drawing/2014/main" id="{CD6BF1D9-DEE0-4765-88AC-E749FE93FA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6" name="Text Box 6943">
          <a:extLst>
            <a:ext uri="{FF2B5EF4-FFF2-40B4-BE49-F238E27FC236}">
              <a16:creationId xmlns:a16="http://schemas.microsoft.com/office/drawing/2014/main" id="{A3F9DE93-6473-4D23-B08D-1A330263B2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7" name="Text Box 6943">
          <a:extLst>
            <a:ext uri="{FF2B5EF4-FFF2-40B4-BE49-F238E27FC236}">
              <a16:creationId xmlns:a16="http://schemas.microsoft.com/office/drawing/2014/main" id="{B5E12C6B-17A0-4638-9C9C-9EC3EA01B4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8" name="Text Box 6943">
          <a:extLst>
            <a:ext uri="{FF2B5EF4-FFF2-40B4-BE49-F238E27FC236}">
              <a16:creationId xmlns:a16="http://schemas.microsoft.com/office/drawing/2014/main" id="{7BFEC1EF-BC71-447A-9A30-1A374221E5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19" name="Text Box 6943">
          <a:extLst>
            <a:ext uri="{FF2B5EF4-FFF2-40B4-BE49-F238E27FC236}">
              <a16:creationId xmlns:a16="http://schemas.microsoft.com/office/drawing/2014/main" id="{D20EA16D-7D71-4E32-A6F3-96E48A4642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0" name="Text Box 6943">
          <a:extLst>
            <a:ext uri="{FF2B5EF4-FFF2-40B4-BE49-F238E27FC236}">
              <a16:creationId xmlns:a16="http://schemas.microsoft.com/office/drawing/2014/main" id="{2D511F32-6833-4202-A4AA-7F45556801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1" name="Text Box 6943">
          <a:extLst>
            <a:ext uri="{FF2B5EF4-FFF2-40B4-BE49-F238E27FC236}">
              <a16:creationId xmlns:a16="http://schemas.microsoft.com/office/drawing/2014/main" id="{F4C50555-DB18-421F-A0BF-A8870F32F8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2" name="Text Box 6943">
          <a:extLst>
            <a:ext uri="{FF2B5EF4-FFF2-40B4-BE49-F238E27FC236}">
              <a16:creationId xmlns:a16="http://schemas.microsoft.com/office/drawing/2014/main" id="{D1391E4D-551B-43C6-AE1F-0904D8B2A6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3" name="Text Box 6943">
          <a:extLst>
            <a:ext uri="{FF2B5EF4-FFF2-40B4-BE49-F238E27FC236}">
              <a16:creationId xmlns:a16="http://schemas.microsoft.com/office/drawing/2014/main" id="{2B768510-7594-4361-9D7C-267BC96D2C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4" name="Text Box 6943">
          <a:extLst>
            <a:ext uri="{FF2B5EF4-FFF2-40B4-BE49-F238E27FC236}">
              <a16:creationId xmlns:a16="http://schemas.microsoft.com/office/drawing/2014/main" id="{8D0A3C18-22FA-493F-B225-A2CDBB503B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5" name="Text Box 6943">
          <a:extLst>
            <a:ext uri="{FF2B5EF4-FFF2-40B4-BE49-F238E27FC236}">
              <a16:creationId xmlns:a16="http://schemas.microsoft.com/office/drawing/2014/main" id="{C6F53EDB-EDEB-4CA5-8770-4B956FA9AF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6" name="Text Box 6943">
          <a:extLst>
            <a:ext uri="{FF2B5EF4-FFF2-40B4-BE49-F238E27FC236}">
              <a16:creationId xmlns:a16="http://schemas.microsoft.com/office/drawing/2014/main" id="{A12F66D6-F661-4658-822D-8DBF42E79F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7" name="Text Box 6943">
          <a:extLst>
            <a:ext uri="{FF2B5EF4-FFF2-40B4-BE49-F238E27FC236}">
              <a16:creationId xmlns:a16="http://schemas.microsoft.com/office/drawing/2014/main" id="{75EB8926-BB30-4FD9-BD8C-ADFE24A33E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8" name="Text Box 6943">
          <a:extLst>
            <a:ext uri="{FF2B5EF4-FFF2-40B4-BE49-F238E27FC236}">
              <a16:creationId xmlns:a16="http://schemas.microsoft.com/office/drawing/2014/main" id="{07DC423A-5073-4261-B95C-B23C65D116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29" name="Text Box 6943">
          <a:extLst>
            <a:ext uri="{FF2B5EF4-FFF2-40B4-BE49-F238E27FC236}">
              <a16:creationId xmlns:a16="http://schemas.microsoft.com/office/drawing/2014/main" id="{637F5D72-27D4-4E90-8C59-4987A10C0B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0" name="Text Box 6943">
          <a:extLst>
            <a:ext uri="{FF2B5EF4-FFF2-40B4-BE49-F238E27FC236}">
              <a16:creationId xmlns:a16="http://schemas.microsoft.com/office/drawing/2014/main" id="{391B562E-21FB-4A71-96D5-5AF7E50890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1" name="Text Box 6943">
          <a:extLst>
            <a:ext uri="{FF2B5EF4-FFF2-40B4-BE49-F238E27FC236}">
              <a16:creationId xmlns:a16="http://schemas.microsoft.com/office/drawing/2014/main" id="{E62E43DA-1D05-4448-8F6E-A90EF21038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2" name="Text Box 6943">
          <a:extLst>
            <a:ext uri="{FF2B5EF4-FFF2-40B4-BE49-F238E27FC236}">
              <a16:creationId xmlns:a16="http://schemas.microsoft.com/office/drawing/2014/main" id="{0BE7A0CD-451B-412C-A128-B19D1F872F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3" name="Text Box 6943">
          <a:extLst>
            <a:ext uri="{FF2B5EF4-FFF2-40B4-BE49-F238E27FC236}">
              <a16:creationId xmlns:a16="http://schemas.microsoft.com/office/drawing/2014/main" id="{30E81C5D-1053-46D1-BDA2-D9A9233A9A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4" name="Text Box 6943">
          <a:extLst>
            <a:ext uri="{FF2B5EF4-FFF2-40B4-BE49-F238E27FC236}">
              <a16:creationId xmlns:a16="http://schemas.microsoft.com/office/drawing/2014/main" id="{B0D60D61-94D5-4E26-822E-F294978235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5" name="Text Box 6943">
          <a:extLst>
            <a:ext uri="{FF2B5EF4-FFF2-40B4-BE49-F238E27FC236}">
              <a16:creationId xmlns:a16="http://schemas.microsoft.com/office/drawing/2014/main" id="{257FD777-5ECA-49C9-B2E2-0B357DE2E4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6" name="Text Box 6943">
          <a:extLst>
            <a:ext uri="{FF2B5EF4-FFF2-40B4-BE49-F238E27FC236}">
              <a16:creationId xmlns:a16="http://schemas.microsoft.com/office/drawing/2014/main" id="{722AC3F0-FD07-42D3-975C-8759801E10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7" name="Text Box 6943">
          <a:extLst>
            <a:ext uri="{FF2B5EF4-FFF2-40B4-BE49-F238E27FC236}">
              <a16:creationId xmlns:a16="http://schemas.microsoft.com/office/drawing/2014/main" id="{3494A083-6F6D-45FF-907F-3D37C05F2F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8" name="Text Box 6943">
          <a:extLst>
            <a:ext uri="{FF2B5EF4-FFF2-40B4-BE49-F238E27FC236}">
              <a16:creationId xmlns:a16="http://schemas.microsoft.com/office/drawing/2014/main" id="{3003A4F6-858E-408A-B466-D15C420563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39" name="Text Box 6943">
          <a:extLst>
            <a:ext uri="{FF2B5EF4-FFF2-40B4-BE49-F238E27FC236}">
              <a16:creationId xmlns:a16="http://schemas.microsoft.com/office/drawing/2014/main" id="{345AFDD7-5EFF-414F-BD40-BC77420A3A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0" name="Text Box 6943">
          <a:extLst>
            <a:ext uri="{FF2B5EF4-FFF2-40B4-BE49-F238E27FC236}">
              <a16:creationId xmlns:a16="http://schemas.microsoft.com/office/drawing/2014/main" id="{CE26762E-65DB-41D7-B7DB-457171201B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1" name="Text Box 6943">
          <a:extLst>
            <a:ext uri="{FF2B5EF4-FFF2-40B4-BE49-F238E27FC236}">
              <a16:creationId xmlns:a16="http://schemas.microsoft.com/office/drawing/2014/main" id="{AD904D63-FC24-435C-A880-6956191AD7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2" name="Text Box 6943">
          <a:extLst>
            <a:ext uri="{FF2B5EF4-FFF2-40B4-BE49-F238E27FC236}">
              <a16:creationId xmlns:a16="http://schemas.microsoft.com/office/drawing/2014/main" id="{99879FC1-9494-4FC8-B715-261AC86588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3" name="Text Box 6943">
          <a:extLst>
            <a:ext uri="{FF2B5EF4-FFF2-40B4-BE49-F238E27FC236}">
              <a16:creationId xmlns:a16="http://schemas.microsoft.com/office/drawing/2014/main" id="{11AF4E9C-625F-4A52-B218-996AEB4807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4" name="Text Box 6943">
          <a:extLst>
            <a:ext uri="{FF2B5EF4-FFF2-40B4-BE49-F238E27FC236}">
              <a16:creationId xmlns:a16="http://schemas.microsoft.com/office/drawing/2014/main" id="{D883D8BE-F1E0-44A4-8A51-79AB96090E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5" name="Text Box 6943">
          <a:extLst>
            <a:ext uri="{FF2B5EF4-FFF2-40B4-BE49-F238E27FC236}">
              <a16:creationId xmlns:a16="http://schemas.microsoft.com/office/drawing/2014/main" id="{3AA1AFAF-08FF-40E0-9C35-2D3C728CAF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6" name="Text Box 6943">
          <a:extLst>
            <a:ext uri="{FF2B5EF4-FFF2-40B4-BE49-F238E27FC236}">
              <a16:creationId xmlns:a16="http://schemas.microsoft.com/office/drawing/2014/main" id="{EEEAC3F1-5B84-4311-BBE9-D473B488A5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7" name="Text Box 6943">
          <a:extLst>
            <a:ext uri="{FF2B5EF4-FFF2-40B4-BE49-F238E27FC236}">
              <a16:creationId xmlns:a16="http://schemas.microsoft.com/office/drawing/2014/main" id="{16D72047-A019-43F5-B5EB-37A2982B86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8" name="Text Box 6943">
          <a:extLst>
            <a:ext uri="{FF2B5EF4-FFF2-40B4-BE49-F238E27FC236}">
              <a16:creationId xmlns:a16="http://schemas.microsoft.com/office/drawing/2014/main" id="{4A0148E5-0C74-4F3C-A097-BE4CE07DB09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49" name="Text Box 6943">
          <a:extLst>
            <a:ext uri="{FF2B5EF4-FFF2-40B4-BE49-F238E27FC236}">
              <a16:creationId xmlns:a16="http://schemas.microsoft.com/office/drawing/2014/main" id="{3FA920DA-F78E-46C3-B399-4101353847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0" name="Text Box 6943">
          <a:extLst>
            <a:ext uri="{FF2B5EF4-FFF2-40B4-BE49-F238E27FC236}">
              <a16:creationId xmlns:a16="http://schemas.microsoft.com/office/drawing/2014/main" id="{428DFA0C-7E51-4CE1-B8BF-54F204D74A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1" name="Text Box 6943">
          <a:extLst>
            <a:ext uri="{FF2B5EF4-FFF2-40B4-BE49-F238E27FC236}">
              <a16:creationId xmlns:a16="http://schemas.microsoft.com/office/drawing/2014/main" id="{72D724F6-49F7-4E3D-89DA-02603FA238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2" name="Text Box 6943">
          <a:extLst>
            <a:ext uri="{FF2B5EF4-FFF2-40B4-BE49-F238E27FC236}">
              <a16:creationId xmlns:a16="http://schemas.microsoft.com/office/drawing/2014/main" id="{D5933064-E33C-4680-A1FF-46768277E1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3" name="Text Box 6943">
          <a:extLst>
            <a:ext uri="{FF2B5EF4-FFF2-40B4-BE49-F238E27FC236}">
              <a16:creationId xmlns:a16="http://schemas.microsoft.com/office/drawing/2014/main" id="{84C72826-8F19-48DC-9ACE-FC4C425B89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4" name="Text Box 6943">
          <a:extLst>
            <a:ext uri="{FF2B5EF4-FFF2-40B4-BE49-F238E27FC236}">
              <a16:creationId xmlns:a16="http://schemas.microsoft.com/office/drawing/2014/main" id="{445636DA-E06F-49D2-B998-CDC8FE0DAB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5" name="Text Box 6943">
          <a:extLst>
            <a:ext uri="{FF2B5EF4-FFF2-40B4-BE49-F238E27FC236}">
              <a16:creationId xmlns:a16="http://schemas.microsoft.com/office/drawing/2014/main" id="{D2FE21BA-E0B5-4410-8F1D-0BD5DD9CAF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6" name="Text Box 6943">
          <a:extLst>
            <a:ext uri="{FF2B5EF4-FFF2-40B4-BE49-F238E27FC236}">
              <a16:creationId xmlns:a16="http://schemas.microsoft.com/office/drawing/2014/main" id="{AF471AA3-7C8E-4F5D-8997-6154D961B0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7" name="Text Box 6943">
          <a:extLst>
            <a:ext uri="{FF2B5EF4-FFF2-40B4-BE49-F238E27FC236}">
              <a16:creationId xmlns:a16="http://schemas.microsoft.com/office/drawing/2014/main" id="{6C5EE2AE-D5BE-4C18-ACE8-A8DC71F419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8" name="Text Box 6943">
          <a:extLst>
            <a:ext uri="{FF2B5EF4-FFF2-40B4-BE49-F238E27FC236}">
              <a16:creationId xmlns:a16="http://schemas.microsoft.com/office/drawing/2014/main" id="{D0921C49-7BC2-460D-BFF2-902BF74A3A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59" name="Text Box 6943">
          <a:extLst>
            <a:ext uri="{FF2B5EF4-FFF2-40B4-BE49-F238E27FC236}">
              <a16:creationId xmlns:a16="http://schemas.microsoft.com/office/drawing/2014/main" id="{6689DF2A-3ED8-4BF1-8701-AB2CB5B625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0" name="Text Box 6943">
          <a:extLst>
            <a:ext uri="{FF2B5EF4-FFF2-40B4-BE49-F238E27FC236}">
              <a16:creationId xmlns:a16="http://schemas.microsoft.com/office/drawing/2014/main" id="{16EF91A9-AE71-4C92-A0C0-B6F6CD8E90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1" name="Text Box 6943">
          <a:extLst>
            <a:ext uri="{FF2B5EF4-FFF2-40B4-BE49-F238E27FC236}">
              <a16:creationId xmlns:a16="http://schemas.microsoft.com/office/drawing/2014/main" id="{A69A9C0D-D317-4206-81DE-814961F5BA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2" name="Text Box 6943">
          <a:extLst>
            <a:ext uri="{FF2B5EF4-FFF2-40B4-BE49-F238E27FC236}">
              <a16:creationId xmlns:a16="http://schemas.microsoft.com/office/drawing/2014/main" id="{9AD0D837-8482-42EE-AC0E-10A695466A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3" name="Text Box 6943">
          <a:extLst>
            <a:ext uri="{FF2B5EF4-FFF2-40B4-BE49-F238E27FC236}">
              <a16:creationId xmlns:a16="http://schemas.microsoft.com/office/drawing/2014/main" id="{D93661E0-86C4-4E3F-870D-969C8F61D2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4" name="Text Box 6943">
          <a:extLst>
            <a:ext uri="{FF2B5EF4-FFF2-40B4-BE49-F238E27FC236}">
              <a16:creationId xmlns:a16="http://schemas.microsoft.com/office/drawing/2014/main" id="{E3EC66F1-1086-4AA7-BCFA-0EE71D790D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5" name="Text Box 6943">
          <a:extLst>
            <a:ext uri="{FF2B5EF4-FFF2-40B4-BE49-F238E27FC236}">
              <a16:creationId xmlns:a16="http://schemas.microsoft.com/office/drawing/2014/main" id="{05FCEE21-5E76-45F5-820B-ED52C95863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6" name="Text Box 6943">
          <a:extLst>
            <a:ext uri="{FF2B5EF4-FFF2-40B4-BE49-F238E27FC236}">
              <a16:creationId xmlns:a16="http://schemas.microsoft.com/office/drawing/2014/main" id="{45753B74-5684-4216-86D5-9098E9393B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7" name="Text Box 6943">
          <a:extLst>
            <a:ext uri="{FF2B5EF4-FFF2-40B4-BE49-F238E27FC236}">
              <a16:creationId xmlns:a16="http://schemas.microsoft.com/office/drawing/2014/main" id="{259C72B7-E45B-41FB-A808-ED144D5CEE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8" name="Text Box 6943">
          <a:extLst>
            <a:ext uri="{FF2B5EF4-FFF2-40B4-BE49-F238E27FC236}">
              <a16:creationId xmlns:a16="http://schemas.microsoft.com/office/drawing/2014/main" id="{BC1D533C-3E78-49B2-A237-C796625EA3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69" name="Text Box 6943">
          <a:extLst>
            <a:ext uri="{FF2B5EF4-FFF2-40B4-BE49-F238E27FC236}">
              <a16:creationId xmlns:a16="http://schemas.microsoft.com/office/drawing/2014/main" id="{698F48B8-E1C5-4B04-AE04-BDFCFD8EC7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0" name="Text Box 6943">
          <a:extLst>
            <a:ext uri="{FF2B5EF4-FFF2-40B4-BE49-F238E27FC236}">
              <a16:creationId xmlns:a16="http://schemas.microsoft.com/office/drawing/2014/main" id="{F5737EF8-115D-4D63-A5B9-F121F361D1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1" name="Text Box 6943">
          <a:extLst>
            <a:ext uri="{FF2B5EF4-FFF2-40B4-BE49-F238E27FC236}">
              <a16:creationId xmlns:a16="http://schemas.microsoft.com/office/drawing/2014/main" id="{CD2CC343-E8E8-4CA9-8AEB-08E8150620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2" name="Text Box 6943">
          <a:extLst>
            <a:ext uri="{FF2B5EF4-FFF2-40B4-BE49-F238E27FC236}">
              <a16:creationId xmlns:a16="http://schemas.microsoft.com/office/drawing/2014/main" id="{2A2DDD7D-9BDD-4E61-A565-A0B03F6CCA3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3" name="Text Box 6943">
          <a:extLst>
            <a:ext uri="{FF2B5EF4-FFF2-40B4-BE49-F238E27FC236}">
              <a16:creationId xmlns:a16="http://schemas.microsoft.com/office/drawing/2014/main" id="{506E1277-9507-4CA0-86EF-03A8064FE8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4" name="Text Box 6943">
          <a:extLst>
            <a:ext uri="{FF2B5EF4-FFF2-40B4-BE49-F238E27FC236}">
              <a16:creationId xmlns:a16="http://schemas.microsoft.com/office/drawing/2014/main" id="{8A64E095-2232-40E8-8BAB-EFBA2BC2F6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5" name="Text Box 6943">
          <a:extLst>
            <a:ext uri="{FF2B5EF4-FFF2-40B4-BE49-F238E27FC236}">
              <a16:creationId xmlns:a16="http://schemas.microsoft.com/office/drawing/2014/main" id="{BE106CD6-A9BD-4673-A387-880E68886B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6" name="Text Box 6943">
          <a:extLst>
            <a:ext uri="{FF2B5EF4-FFF2-40B4-BE49-F238E27FC236}">
              <a16:creationId xmlns:a16="http://schemas.microsoft.com/office/drawing/2014/main" id="{69B2B14A-E637-4BAC-91A2-00EA033E7F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7" name="Text Box 6943">
          <a:extLst>
            <a:ext uri="{FF2B5EF4-FFF2-40B4-BE49-F238E27FC236}">
              <a16:creationId xmlns:a16="http://schemas.microsoft.com/office/drawing/2014/main" id="{899D6195-9AC2-47AA-A40E-7199539C8A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8" name="Text Box 6943">
          <a:extLst>
            <a:ext uri="{FF2B5EF4-FFF2-40B4-BE49-F238E27FC236}">
              <a16:creationId xmlns:a16="http://schemas.microsoft.com/office/drawing/2014/main" id="{FE8470AC-E95B-4194-A9FA-A39F28A00D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79" name="Text Box 6943">
          <a:extLst>
            <a:ext uri="{FF2B5EF4-FFF2-40B4-BE49-F238E27FC236}">
              <a16:creationId xmlns:a16="http://schemas.microsoft.com/office/drawing/2014/main" id="{5C732CF7-A04F-4014-9CAE-69A8FED178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0" name="Text Box 6943">
          <a:extLst>
            <a:ext uri="{FF2B5EF4-FFF2-40B4-BE49-F238E27FC236}">
              <a16:creationId xmlns:a16="http://schemas.microsoft.com/office/drawing/2014/main" id="{A235CADF-01F2-40AE-ACB8-99FFF97E60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1" name="Text Box 6943">
          <a:extLst>
            <a:ext uri="{FF2B5EF4-FFF2-40B4-BE49-F238E27FC236}">
              <a16:creationId xmlns:a16="http://schemas.microsoft.com/office/drawing/2014/main" id="{0B220AA6-4AFE-4794-A810-43DCB2782D9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2" name="Text Box 6943">
          <a:extLst>
            <a:ext uri="{FF2B5EF4-FFF2-40B4-BE49-F238E27FC236}">
              <a16:creationId xmlns:a16="http://schemas.microsoft.com/office/drawing/2014/main" id="{C2D09AB3-A9F8-482F-928A-4F378B5FE0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3" name="Text Box 6943">
          <a:extLst>
            <a:ext uri="{FF2B5EF4-FFF2-40B4-BE49-F238E27FC236}">
              <a16:creationId xmlns:a16="http://schemas.microsoft.com/office/drawing/2014/main" id="{3D69412E-F10B-4B07-B0A9-98F87557B3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4" name="Text Box 6943">
          <a:extLst>
            <a:ext uri="{FF2B5EF4-FFF2-40B4-BE49-F238E27FC236}">
              <a16:creationId xmlns:a16="http://schemas.microsoft.com/office/drawing/2014/main" id="{EFABA3B9-7BFB-4378-B862-FBBACBE9A8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5" name="Text Box 6943">
          <a:extLst>
            <a:ext uri="{FF2B5EF4-FFF2-40B4-BE49-F238E27FC236}">
              <a16:creationId xmlns:a16="http://schemas.microsoft.com/office/drawing/2014/main" id="{DC63873B-5AD7-4F4D-A393-E88BD89B53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6" name="Text Box 6943">
          <a:extLst>
            <a:ext uri="{FF2B5EF4-FFF2-40B4-BE49-F238E27FC236}">
              <a16:creationId xmlns:a16="http://schemas.microsoft.com/office/drawing/2014/main" id="{E65B303E-78AC-4E2E-B21B-70AABB6245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7" name="Text Box 6943">
          <a:extLst>
            <a:ext uri="{FF2B5EF4-FFF2-40B4-BE49-F238E27FC236}">
              <a16:creationId xmlns:a16="http://schemas.microsoft.com/office/drawing/2014/main" id="{E4764A0C-EC29-43D4-9D10-0E017CE495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8" name="Text Box 6943">
          <a:extLst>
            <a:ext uri="{FF2B5EF4-FFF2-40B4-BE49-F238E27FC236}">
              <a16:creationId xmlns:a16="http://schemas.microsoft.com/office/drawing/2014/main" id="{F3E33569-A872-4E08-956C-B3DDFDDD41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89" name="Text Box 6943">
          <a:extLst>
            <a:ext uri="{FF2B5EF4-FFF2-40B4-BE49-F238E27FC236}">
              <a16:creationId xmlns:a16="http://schemas.microsoft.com/office/drawing/2014/main" id="{BA8541D2-BC0C-4140-8EF9-4C892B72F4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0" name="Text Box 6943">
          <a:extLst>
            <a:ext uri="{FF2B5EF4-FFF2-40B4-BE49-F238E27FC236}">
              <a16:creationId xmlns:a16="http://schemas.microsoft.com/office/drawing/2014/main" id="{7D71532F-6777-48BD-A6E3-D195F89C97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1" name="Text Box 6943">
          <a:extLst>
            <a:ext uri="{FF2B5EF4-FFF2-40B4-BE49-F238E27FC236}">
              <a16:creationId xmlns:a16="http://schemas.microsoft.com/office/drawing/2014/main" id="{4631B97A-02EC-4170-A94B-CF72E0255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2" name="Text Box 6943">
          <a:extLst>
            <a:ext uri="{FF2B5EF4-FFF2-40B4-BE49-F238E27FC236}">
              <a16:creationId xmlns:a16="http://schemas.microsoft.com/office/drawing/2014/main" id="{5663B942-AB54-4564-84EC-377FC8C6A1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3" name="Text Box 6943">
          <a:extLst>
            <a:ext uri="{FF2B5EF4-FFF2-40B4-BE49-F238E27FC236}">
              <a16:creationId xmlns:a16="http://schemas.microsoft.com/office/drawing/2014/main" id="{D7967058-3704-4B84-A103-11E79C11D6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4" name="Text Box 6943">
          <a:extLst>
            <a:ext uri="{FF2B5EF4-FFF2-40B4-BE49-F238E27FC236}">
              <a16:creationId xmlns:a16="http://schemas.microsoft.com/office/drawing/2014/main" id="{E10B0B69-E332-4909-9973-CC2DCB2EFE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5" name="Text Box 6943">
          <a:extLst>
            <a:ext uri="{FF2B5EF4-FFF2-40B4-BE49-F238E27FC236}">
              <a16:creationId xmlns:a16="http://schemas.microsoft.com/office/drawing/2014/main" id="{9704F22D-ED23-4C6E-9AC0-43F6E2A056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6" name="Text Box 6943">
          <a:extLst>
            <a:ext uri="{FF2B5EF4-FFF2-40B4-BE49-F238E27FC236}">
              <a16:creationId xmlns:a16="http://schemas.microsoft.com/office/drawing/2014/main" id="{C0448668-C34F-4C2A-B132-4DF3D95F98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7" name="Text Box 6943">
          <a:extLst>
            <a:ext uri="{FF2B5EF4-FFF2-40B4-BE49-F238E27FC236}">
              <a16:creationId xmlns:a16="http://schemas.microsoft.com/office/drawing/2014/main" id="{C565F1BA-4AB1-4431-9DC7-DAE5773590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8" name="Text Box 6943">
          <a:extLst>
            <a:ext uri="{FF2B5EF4-FFF2-40B4-BE49-F238E27FC236}">
              <a16:creationId xmlns:a16="http://schemas.microsoft.com/office/drawing/2014/main" id="{6E482E5F-AFED-4557-AFD9-ACCBF01D6A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5999" name="Text Box 6943">
          <a:extLst>
            <a:ext uri="{FF2B5EF4-FFF2-40B4-BE49-F238E27FC236}">
              <a16:creationId xmlns:a16="http://schemas.microsoft.com/office/drawing/2014/main" id="{F6C727BD-013A-43EB-B28F-CFA4A88B7C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0" name="Text Box 6943">
          <a:extLst>
            <a:ext uri="{FF2B5EF4-FFF2-40B4-BE49-F238E27FC236}">
              <a16:creationId xmlns:a16="http://schemas.microsoft.com/office/drawing/2014/main" id="{AC4C1552-E817-4F93-AB3B-81076898BE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1" name="Text Box 6943">
          <a:extLst>
            <a:ext uri="{FF2B5EF4-FFF2-40B4-BE49-F238E27FC236}">
              <a16:creationId xmlns:a16="http://schemas.microsoft.com/office/drawing/2014/main" id="{95B2AE6C-8616-4EC1-87C4-D1934F6955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2" name="Text Box 6943">
          <a:extLst>
            <a:ext uri="{FF2B5EF4-FFF2-40B4-BE49-F238E27FC236}">
              <a16:creationId xmlns:a16="http://schemas.microsoft.com/office/drawing/2014/main" id="{218D9C36-10C1-453E-A846-3E89852438E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3" name="Text Box 6943">
          <a:extLst>
            <a:ext uri="{FF2B5EF4-FFF2-40B4-BE49-F238E27FC236}">
              <a16:creationId xmlns:a16="http://schemas.microsoft.com/office/drawing/2014/main" id="{94A27D66-7B2D-4B29-8648-48BDD60EFE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4" name="Text Box 6943">
          <a:extLst>
            <a:ext uri="{FF2B5EF4-FFF2-40B4-BE49-F238E27FC236}">
              <a16:creationId xmlns:a16="http://schemas.microsoft.com/office/drawing/2014/main" id="{21D9DBB6-B99B-4707-8C31-8159D281EF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5" name="Text Box 6943">
          <a:extLst>
            <a:ext uri="{FF2B5EF4-FFF2-40B4-BE49-F238E27FC236}">
              <a16:creationId xmlns:a16="http://schemas.microsoft.com/office/drawing/2014/main" id="{2B20C77B-5A5B-4A80-98B6-E96E72D7F1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6" name="Text Box 6943">
          <a:extLst>
            <a:ext uri="{FF2B5EF4-FFF2-40B4-BE49-F238E27FC236}">
              <a16:creationId xmlns:a16="http://schemas.microsoft.com/office/drawing/2014/main" id="{F6A6BB1B-B340-496C-AE3A-DD20B5A1E2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7" name="Text Box 6943">
          <a:extLst>
            <a:ext uri="{FF2B5EF4-FFF2-40B4-BE49-F238E27FC236}">
              <a16:creationId xmlns:a16="http://schemas.microsoft.com/office/drawing/2014/main" id="{02C95221-A1E1-47BA-9633-DC10EA9ED7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8" name="Text Box 6943">
          <a:extLst>
            <a:ext uri="{FF2B5EF4-FFF2-40B4-BE49-F238E27FC236}">
              <a16:creationId xmlns:a16="http://schemas.microsoft.com/office/drawing/2014/main" id="{EDC2743A-3A01-49D5-9FFC-B3BDC12356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09" name="Text Box 6943">
          <a:extLst>
            <a:ext uri="{FF2B5EF4-FFF2-40B4-BE49-F238E27FC236}">
              <a16:creationId xmlns:a16="http://schemas.microsoft.com/office/drawing/2014/main" id="{31931701-5F4B-48A6-89EE-9DD806C8CB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0" name="Text Box 6943">
          <a:extLst>
            <a:ext uri="{FF2B5EF4-FFF2-40B4-BE49-F238E27FC236}">
              <a16:creationId xmlns:a16="http://schemas.microsoft.com/office/drawing/2014/main" id="{2EC4ACB3-0A20-46CF-A25D-23C0A655E7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1" name="Text Box 6943">
          <a:extLst>
            <a:ext uri="{FF2B5EF4-FFF2-40B4-BE49-F238E27FC236}">
              <a16:creationId xmlns:a16="http://schemas.microsoft.com/office/drawing/2014/main" id="{3D87E115-6F3D-470E-B8CF-74C49DC7BC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2" name="Text Box 6943">
          <a:extLst>
            <a:ext uri="{FF2B5EF4-FFF2-40B4-BE49-F238E27FC236}">
              <a16:creationId xmlns:a16="http://schemas.microsoft.com/office/drawing/2014/main" id="{400ACAA3-C733-48D9-9E56-4AEF959E75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3" name="Text Box 6943">
          <a:extLst>
            <a:ext uri="{FF2B5EF4-FFF2-40B4-BE49-F238E27FC236}">
              <a16:creationId xmlns:a16="http://schemas.microsoft.com/office/drawing/2014/main" id="{85EA941A-81F7-4789-A980-35FBD6EDFE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4" name="Text Box 6943">
          <a:extLst>
            <a:ext uri="{FF2B5EF4-FFF2-40B4-BE49-F238E27FC236}">
              <a16:creationId xmlns:a16="http://schemas.microsoft.com/office/drawing/2014/main" id="{17958199-1126-4681-87FC-57F3C21538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5" name="Text Box 6943">
          <a:extLst>
            <a:ext uri="{FF2B5EF4-FFF2-40B4-BE49-F238E27FC236}">
              <a16:creationId xmlns:a16="http://schemas.microsoft.com/office/drawing/2014/main" id="{676689FA-081E-4F39-BEF4-E8C3CC42D9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6" name="Text Box 6943">
          <a:extLst>
            <a:ext uri="{FF2B5EF4-FFF2-40B4-BE49-F238E27FC236}">
              <a16:creationId xmlns:a16="http://schemas.microsoft.com/office/drawing/2014/main" id="{DE2C4EC9-721D-42FC-AD63-1FE8357FB8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7" name="Text Box 6943">
          <a:extLst>
            <a:ext uri="{FF2B5EF4-FFF2-40B4-BE49-F238E27FC236}">
              <a16:creationId xmlns:a16="http://schemas.microsoft.com/office/drawing/2014/main" id="{157121D4-DD12-480E-A1E3-7AC66ECFA9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8" name="Text Box 6943">
          <a:extLst>
            <a:ext uri="{FF2B5EF4-FFF2-40B4-BE49-F238E27FC236}">
              <a16:creationId xmlns:a16="http://schemas.microsoft.com/office/drawing/2014/main" id="{6D9A6FA4-4C18-4E84-A8A4-D825AEFC37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19" name="Text Box 6943">
          <a:extLst>
            <a:ext uri="{FF2B5EF4-FFF2-40B4-BE49-F238E27FC236}">
              <a16:creationId xmlns:a16="http://schemas.microsoft.com/office/drawing/2014/main" id="{F010CA31-C334-4DDD-B677-56AB9EB8AB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0" name="Text Box 6943">
          <a:extLst>
            <a:ext uri="{FF2B5EF4-FFF2-40B4-BE49-F238E27FC236}">
              <a16:creationId xmlns:a16="http://schemas.microsoft.com/office/drawing/2014/main" id="{E38BAAD3-0745-4E82-9253-7A81A71C64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1" name="Text Box 6943">
          <a:extLst>
            <a:ext uri="{FF2B5EF4-FFF2-40B4-BE49-F238E27FC236}">
              <a16:creationId xmlns:a16="http://schemas.microsoft.com/office/drawing/2014/main" id="{5F4943C4-84F3-4A6C-989D-7F5ED68EAB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2" name="Text Box 6943">
          <a:extLst>
            <a:ext uri="{FF2B5EF4-FFF2-40B4-BE49-F238E27FC236}">
              <a16:creationId xmlns:a16="http://schemas.microsoft.com/office/drawing/2014/main" id="{5DAC9CB9-A6A5-43BC-8544-15430E2C13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3" name="Text Box 6943">
          <a:extLst>
            <a:ext uri="{FF2B5EF4-FFF2-40B4-BE49-F238E27FC236}">
              <a16:creationId xmlns:a16="http://schemas.microsoft.com/office/drawing/2014/main" id="{29B193AA-DA1C-4309-90F3-B412B8E1DC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4" name="Text Box 6943">
          <a:extLst>
            <a:ext uri="{FF2B5EF4-FFF2-40B4-BE49-F238E27FC236}">
              <a16:creationId xmlns:a16="http://schemas.microsoft.com/office/drawing/2014/main" id="{AA1CFC3F-B9BA-45E1-ADA2-8EFC721A01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5" name="Text Box 6943">
          <a:extLst>
            <a:ext uri="{FF2B5EF4-FFF2-40B4-BE49-F238E27FC236}">
              <a16:creationId xmlns:a16="http://schemas.microsoft.com/office/drawing/2014/main" id="{C92DBBE9-2A33-4679-9EB7-C8450283C9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6" name="Text Box 6943">
          <a:extLst>
            <a:ext uri="{FF2B5EF4-FFF2-40B4-BE49-F238E27FC236}">
              <a16:creationId xmlns:a16="http://schemas.microsoft.com/office/drawing/2014/main" id="{83640EF7-B680-40B4-A717-21DFEF70AA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7" name="Text Box 6943">
          <a:extLst>
            <a:ext uri="{FF2B5EF4-FFF2-40B4-BE49-F238E27FC236}">
              <a16:creationId xmlns:a16="http://schemas.microsoft.com/office/drawing/2014/main" id="{53266A68-091A-4800-9A60-6C5629C1418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8" name="Text Box 6943">
          <a:extLst>
            <a:ext uri="{FF2B5EF4-FFF2-40B4-BE49-F238E27FC236}">
              <a16:creationId xmlns:a16="http://schemas.microsoft.com/office/drawing/2014/main" id="{BCAEE235-872B-4869-AFC6-04CABDD6E9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29" name="Text Box 6943">
          <a:extLst>
            <a:ext uri="{FF2B5EF4-FFF2-40B4-BE49-F238E27FC236}">
              <a16:creationId xmlns:a16="http://schemas.microsoft.com/office/drawing/2014/main" id="{CD971EC1-3F5F-4756-B38B-3505F686CB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0" name="Text Box 6943">
          <a:extLst>
            <a:ext uri="{FF2B5EF4-FFF2-40B4-BE49-F238E27FC236}">
              <a16:creationId xmlns:a16="http://schemas.microsoft.com/office/drawing/2014/main" id="{63F33A09-D649-4610-A4B0-15464B0925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1" name="Text Box 6943">
          <a:extLst>
            <a:ext uri="{FF2B5EF4-FFF2-40B4-BE49-F238E27FC236}">
              <a16:creationId xmlns:a16="http://schemas.microsoft.com/office/drawing/2014/main" id="{55F189AA-C1AE-4567-8970-D0C4FDDDEF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2" name="Text Box 6943">
          <a:extLst>
            <a:ext uri="{FF2B5EF4-FFF2-40B4-BE49-F238E27FC236}">
              <a16:creationId xmlns:a16="http://schemas.microsoft.com/office/drawing/2014/main" id="{AD96739F-0FBC-410C-BEF6-6C0E1D11F7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3" name="Text Box 6943">
          <a:extLst>
            <a:ext uri="{FF2B5EF4-FFF2-40B4-BE49-F238E27FC236}">
              <a16:creationId xmlns:a16="http://schemas.microsoft.com/office/drawing/2014/main" id="{8432E184-D13A-445E-B75D-67436B797D7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4" name="Text Box 6943">
          <a:extLst>
            <a:ext uri="{FF2B5EF4-FFF2-40B4-BE49-F238E27FC236}">
              <a16:creationId xmlns:a16="http://schemas.microsoft.com/office/drawing/2014/main" id="{7DDA7DDD-22F5-46D1-8AA9-311ACD2B5C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5" name="Text Box 6943">
          <a:extLst>
            <a:ext uri="{FF2B5EF4-FFF2-40B4-BE49-F238E27FC236}">
              <a16:creationId xmlns:a16="http://schemas.microsoft.com/office/drawing/2014/main" id="{FF7F451E-3375-4914-B26F-81397A0C0D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6" name="Text Box 6943">
          <a:extLst>
            <a:ext uri="{FF2B5EF4-FFF2-40B4-BE49-F238E27FC236}">
              <a16:creationId xmlns:a16="http://schemas.microsoft.com/office/drawing/2014/main" id="{F7726857-5D7C-4620-8E6F-F84754E0B6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7" name="Text Box 6943">
          <a:extLst>
            <a:ext uri="{FF2B5EF4-FFF2-40B4-BE49-F238E27FC236}">
              <a16:creationId xmlns:a16="http://schemas.microsoft.com/office/drawing/2014/main" id="{589E4F60-E409-4140-B29E-A481B75BDE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8" name="Text Box 6943">
          <a:extLst>
            <a:ext uri="{FF2B5EF4-FFF2-40B4-BE49-F238E27FC236}">
              <a16:creationId xmlns:a16="http://schemas.microsoft.com/office/drawing/2014/main" id="{D98FB544-0AD6-4519-9E5C-47BD10626F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39" name="Text Box 6943">
          <a:extLst>
            <a:ext uri="{FF2B5EF4-FFF2-40B4-BE49-F238E27FC236}">
              <a16:creationId xmlns:a16="http://schemas.microsoft.com/office/drawing/2014/main" id="{AE108EAD-C138-48E7-9E19-7314452FB0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0" name="Text Box 6943">
          <a:extLst>
            <a:ext uri="{FF2B5EF4-FFF2-40B4-BE49-F238E27FC236}">
              <a16:creationId xmlns:a16="http://schemas.microsoft.com/office/drawing/2014/main" id="{F1E8D918-4C29-40D8-A5B8-55D298244A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1" name="Text Box 6943">
          <a:extLst>
            <a:ext uri="{FF2B5EF4-FFF2-40B4-BE49-F238E27FC236}">
              <a16:creationId xmlns:a16="http://schemas.microsoft.com/office/drawing/2014/main" id="{A21A35D0-6164-49AD-8535-A50D64ED41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2" name="Text Box 6943">
          <a:extLst>
            <a:ext uri="{FF2B5EF4-FFF2-40B4-BE49-F238E27FC236}">
              <a16:creationId xmlns:a16="http://schemas.microsoft.com/office/drawing/2014/main" id="{DC9D180F-DB7C-4BEA-B9F2-AEC5DB24AD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3" name="Text Box 6943">
          <a:extLst>
            <a:ext uri="{FF2B5EF4-FFF2-40B4-BE49-F238E27FC236}">
              <a16:creationId xmlns:a16="http://schemas.microsoft.com/office/drawing/2014/main" id="{4B614EBD-054F-4E15-A992-F7410BEC906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4" name="Text Box 6943">
          <a:extLst>
            <a:ext uri="{FF2B5EF4-FFF2-40B4-BE49-F238E27FC236}">
              <a16:creationId xmlns:a16="http://schemas.microsoft.com/office/drawing/2014/main" id="{672E9016-7EF4-487E-8CCE-7918647B21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5" name="Text Box 6943">
          <a:extLst>
            <a:ext uri="{FF2B5EF4-FFF2-40B4-BE49-F238E27FC236}">
              <a16:creationId xmlns:a16="http://schemas.microsoft.com/office/drawing/2014/main" id="{87D22B35-6CE2-4BE9-B1FC-D2CF609A2E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6" name="Text Box 6943">
          <a:extLst>
            <a:ext uri="{FF2B5EF4-FFF2-40B4-BE49-F238E27FC236}">
              <a16:creationId xmlns:a16="http://schemas.microsoft.com/office/drawing/2014/main" id="{1BA121DA-C811-45DE-A26E-2E100787B48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7" name="Text Box 6943">
          <a:extLst>
            <a:ext uri="{FF2B5EF4-FFF2-40B4-BE49-F238E27FC236}">
              <a16:creationId xmlns:a16="http://schemas.microsoft.com/office/drawing/2014/main" id="{4761AA2B-B381-48FD-B51E-419B110E79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8" name="Text Box 6943">
          <a:extLst>
            <a:ext uri="{FF2B5EF4-FFF2-40B4-BE49-F238E27FC236}">
              <a16:creationId xmlns:a16="http://schemas.microsoft.com/office/drawing/2014/main" id="{FDFF7F9C-5F2B-4DD2-AE4E-61B7E29D7E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49" name="Text Box 6943">
          <a:extLst>
            <a:ext uri="{FF2B5EF4-FFF2-40B4-BE49-F238E27FC236}">
              <a16:creationId xmlns:a16="http://schemas.microsoft.com/office/drawing/2014/main" id="{CC47481F-6C5E-4E1D-9154-4AD63AE912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0" name="Text Box 6943">
          <a:extLst>
            <a:ext uri="{FF2B5EF4-FFF2-40B4-BE49-F238E27FC236}">
              <a16:creationId xmlns:a16="http://schemas.microsoft.com/office/drawing/2014/main" id="{93ADD3C1-8593-4263-BD71-5CE8CFFFF5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1" name="Text Box 6943">
          <a:extLst>
            <a:ext uri="{FF2B5EF4-FFF2-40B4-BE49-F238E27FC236}">
              <a16:creationId xmlns:a16="http://schemas.microsoft.com/office/drawing/2014/main" id="{EAC09292-7D61-4B48-8814-9E77DC7726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2" name="Text Box 6943">
          <a:extLst>
            <a:ext uri="{FF2B5EF4-FFF2-40B4-BE49-F238E27FC236}">
              <a16:creationId xmlns:a16="http://schemas.microsoft.com/office/drawing/2014/main" id="{381E0F8F-479A-4486-9469-6BE98E4F7D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3" name="Text Box 6943">
          <a:extLst>
            <a:ext uri="{FF2B5EF4-FFF2-40B4-BE49-F238E27FC236}">
              <a16:creationId xmlns:a16="http://schemas.microsoft.com/office/drawing/2014/main" id="{60DE33C9-0D87-4E48-BCD5-FCBFB8772F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4" name="Text Box 6943">
          <a:extLst>
            <a:ext uri="{FF2B5EF4-FFF2-40B4-BE49-F238E27FC236}">
              <a16:creationId xmlns:a16="http://schemas.microsoft.com/office/drawing/2014/main" id="{F1E55291-EF9E-44F3-B4A7-AC21AA8E8C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5" name="Text Box 6943">
          <a:extLst>
            <a:ext uri="{FF2B5EF4-FFF2-40B4-BE49-F238E27FC236}">
              <a16:creationId xmlns:a16="http://schemas.microsoft.com/office/drawing/2014/main" id="{57F937C6-D39E-4869-8C37-20D1B7C159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6" name="Text Box 6943">
          <a:extLst>
            <a:ext uri="{FF2B5EF4-FFF2-40B4-BE49-F238E27FC236}">
              <a16:creationId xmlns:a16="http://schemas.microsoft.com/office/drawing/2014/main" id="{FD87EC5F-18F6-4B73-BC27-47CC6025B4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7" name="Text Box 6943">
          <a:extLst>
            <a:ext uri="{FF2B5EF4-FFF2-40B4-BE49-F238E27FC236}">
              <a16:creationId xmlns:a16="http://schemas.microsoft.com/office/drawing/2014/main" id="{4628787F-D7EF-4AAC-AD54-79E2DC58F1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8" name="Text Box 6943">
          <a:extLst>
            <a:ext uri="{FF2B5EF4-FFF2-40B4-BE49-F238E27FC236}">
              <a16:creationId xmlns:a16="http://schemas.microsoft.com/office/drawing/2014/main" id="{83B7E022-10C5-4AA4-943B-2A64D96699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59" name="Text Box 6943">
          <a:extLst>
            <a:ext uri="{FF2B5EF4-FFF2-40B4-BE49-F238E27FC236}">
              <a16:creationId xmlns:a16="http://schemas.microsoft.com/office/drawing/2014/main" id="{2AC4FD5F-017B-4CC4-B73B-2F15CCBE3C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0" name="Text Box 6943">
          <a:extLst>
            <a:ext uri="{FF2B5EF4-FFF2-40B4-BE49-F238E27FC236}">
              <a16:creationId xmlns:a16="http://schemas.microsoft.com/office/drawing/2014/main" id="{4429E3CB-D680-452F-9F09-F0D765C997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1" name="Text Box 6943">
          <a:extLst>
            <a:ext uri="{FF2B5EF4-FFF2-40B4-BE49-F238E27FC236}">
              <a16:creationId xmlns:a16="http://schemas.microsoft.com/office/drawing/2014/main" id="{6150075F-08E2-4B17-B475-8B177CCFD9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2" name="Text Box 6943">
          <a:extLst>
            <a:ext uri="{FF2B5EF4-FFF2-40B4-BE49-F238E27FC236}">
              <a16:creationId xmlns:a16="http://schemas.microsoft.com/office/drawing/2014/main" id="{092CC2C8-B9A0-4988-8DAE-75DDB6626F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3" name="Text Box 6943">
          <a:extLst>
            <a:ext uri="{FF2B5EF4-FFF2-40B4-BE49-F238E27FC236}">
              <a16:creationId xmlns:a16="http://schemas.microsoft.com/office/drawing/2014/main" id="{68EA506A-23E1-44F5-80E1-C4BF52917F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4" name="Text Box 6943">
          <a:extLst>
            <a:ext uri="{FF2B5EF4-FFF2-40B4-BE49-F238E27FC236}">
              <a16:creationId xmlns:a16="http://schemas.microsoft.com/office/drawing/2014/main" id="{29A586C0-CA23-4112-B365-E29DA61579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5" name="Text Box 6943">
          <a:extLst>
            <a:ext uri="{FF2B5EF4-FFF2-40B4-BE49-F238E27FC236}">
              <a16:creationId xmlns:a16="http://schemas.microsoft.com/office/drawing/2014/main" id="{1E89375D-8409-4470-A455-F11D57E4B2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6" name="Text Box 6943">
          <a:extLst>
            <a:ext uri="{FF2B5EF4-FFF2-40B4-BE49-F238E27FC236}">
              <a16:creationId xmlns:a16="http://schemas.microsoft.com/office/drawing/2014/main" id="{CED8D450-4A67-4DC7-95AA-86493441ED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7" name="Text Box 6943">
          <a:extLst>
            <a:ext uri="{FF2B5EF4-FFF2-40B4-BE49-F238E27FC236}">
              <a16:creationId xmlns:a16="http://schemas.microsoft.com/office/drawing/2014/main" id="{4EE64C97-9351-496B-BCEA-09A2496E3A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8" name="Text Box 6943">
          <a:extLst>
            <a:ext uri="{FF2B5EF4-FFF2-40B4-BE49-F238E27FC236}">
              <a16:creationId xmlns:a16="http://schemas.microsoft.com/office/drawing/2014/main" id="{E7D686A7-2915-448E-8E4B-9B51851940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69" name="Text Box 6943">
          <a:extLst>
            <a:ext uri="{FF2B5EF4-FFF2-40B4-BE49-F238E27FC236}">
              <a16:creationId xmlns:a16="http://schemas.microsoft.com/office/drawing/2014/main" id="{69EA3755-CAF7-4F85-ABF5-E3067DFAE8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0" name="Text Box 6943">
          <a:extLst>
            <a:ext uri="{FF2B5EF4-FFF2-40B4-BE49-F238E27FC236}">
              <a16:creationId xmlns:a16="http://schemas.microsoft.com/office/drawing/2014/main" id="{F1B2C576-F728-43A0-948A-A9ED6DDBBF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1" name="Text Box 6943">
          <a:extLst>
            <a:ext uri="{FF2B5EF4-FFF2-40B4-BE49-F238E27FC236}">
              <a16:creationId xmlns:a16="http://schemas.microsoft.com/office/drawing/2014/main" id="{86EF9CE0-A6FA-4428-AFF7-3CC83CCBD9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2" name="Text Box 6943">
          <a:extLst>
            <a:ext uri="{FF2B5EF4-FFF2-40B4-BE49-F238E27FC236}">
              <a16:creationId xmlns:a16="http://schemas.microsoft.com/office/drawing/2014/main" id="{7EA7602F-C0A9-48AD-8FEF-40223C1CAB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3" name="Text Box 6943">
          <a:extLst>
            <a:ext uri="{FF2B5EF4-FFF2-40B4-BE49-F238E27FC236}">
              <a16:creationId xmlns:a16="http://schemas.microsoft.com/office/drawing/2014/main" id="{5CBE8454-E93C-443F-9702-08A8B8CBEE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4" name="Text Box 6943">
          <a:extLst>
            <a:ext uri="{FF2B5EF4-FFF2-40B4-BE49-F238E27FC236}">
              <a16:creationId xmlns:a16="http://schemas.microsoft.com/office/drawing/2014/main" id="{1C2097AE-C5BE-47AB-9AED-D5257E277A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5" name="Text Box 6943">
          <a:extLst>
            <a:ext uri="{FF2B5EF4-FFF2-40B4-BE49-F238E27FC236}">
              <a16:creationId xmlns:a16="http://schemas.microsoft.com/office/drawing/2014/main" id="{4F8156D0-ABBC-4B97-A8C6-22E8E75BA5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6" name="Text Box 6943">
          <a:extLst>
            <a:ext uri="{FF2B5EF4-FFF2-40B4-BE49-F238E27FC236}">
              <a16:creationId xmlns:a16="http://schemas.microsoft.com/office/drawing/2014/main" id="{2680DC71-A59C-4FC6-901A-9E057AB9DA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7" name="Text Box 6943">
          <a:extLst>
            <a:ext uri="{FF2B5EF4-FFF2-40B4-BE49-F238E27FC236}">
              <a16:creationId xmlns:a16="http://schemas.microsoft.com/office/drawing/2014/main" id="{6262BDF8-5790-4DB6-9861-2C26868744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8" name="Text Box 6943">
          <a:extLst>
            <a:ext uri="{FF2B5EF4-FFF2-40B4-BE49-F238E27FC236}">
              <a16:creationId xmlns:a16="http://schemas.microsoft.com/office/drawing/2014/main" id="{C7C2675D-78A2-48A4-BFE1-42C8D36F3D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79" name="Text Box 6943">
          <a:extLst>
            <a:ext uri="{FF2B5EF4-FFF2-40B4-BE49-F238E27FC236}">
              <a16:creationId xmlns:a16="http://schemas.microsoft.com/office/drawing/2014/main" id="{A657CFBD-1A2D-4548-93F1-F5F6939D3F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0" name="Text Box 6943">
          <a:extLst>
            <a:ext uri="{FF2B5EF4-FFF2-40B4-BE49-F238E27FC236}">
              <a16:creationId xmlns:a16="http://schemas.microsoft.com/office/drawing/2014/main" id="{3E845DD9-E590-4C38-A400-031B1CDBE9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1" name="Text Box 6943">
          <a:extLst>
            <a:ext uri="{FF2B5EF4-FFF2-40B4-BE49-F238E27FC236}">
              <a16:creationId xmlns:a16="http://schemas.microsoft.com/office/drawing/2014/main" id="{35B5DB93-665A-453C-85C7-062261069D6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2" name="Text Box 6943">
          <a:extLst>
            <a:ext uri="{FF2B5EF4-FFF2-40B4-BE49-F238E27FC236}">
              <a16:creationId xmlns:a16="http://schemas.microsoft.com/office/drawing/2014/main" id="{87DFAF5A-144D-418D-A22D-D9A45622AC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3" name="Text Box 6943">
          <a:extLst>
            <a:ext uri="{FF2B5EF4-FFF2-40B4-BE49-F238E27FC236}">
              <a16:creationId xmlns:a16="http://schemas.microsoft.com/office/drawing/2014/main" id="{E7A4064C-4B11-4AD1-95B0-2BAA7C14D9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4" name="Text Box 6943">
          <a:extLst>
            <a:ext uri="{FF2B5EF4-FFF2-40B4-BE49-F238E27FC236}">
              <a16:creationId xmlns:a16="http://schemas.microsoft.com/office/drawing/2014/main" id="{63A4EC44-A9C5-4743-9C90-69D0513843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5" name="Text Box 6943">
          <a:extLst>
            <a:ext uri="{FF2B5EF4-FFF2-40B4-BE49-F238E27FC236}">
              <a16:creationId xmlns:a16="http://schemas.microsoft.com/office/drawing/2014/main" id="{BC2A776C-7EBD-48F3-9E9D-5ECF20ACCF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6" name="Text Box 6943">
          <a:extLst>
            <a:ext uri="{FF2B5EF4-FFF2-40B4-BE49-F238E27FC236}">
              <a16:creationId xmlns:a16="http://schemas.microsoft.com/office/drawing/2014/main" id="{5B6A886E-1647-4948-8FA5-2468AEA595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7" name="Text Box 6943">
          <a:extLst>
            <a:ext uri="{FF2B5EF4-FFF2-40B4-BE49-F238E27FC236}">
              <a16:creationId xmlns:a16="http://schemas.microsoft.com/office/drawing/2014/main" id="{CBF871FB-997D-4FB0-AFF6-6C5C4109E8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8" name="Text Box 6943">
          <a:extLst>
            <a:ext uri="{FF2B5EF4-FFF2-40B4-BE49-F238E27FC236}">
              <a16:creationId xmlns:a16="http://schemas.microsoft.com/office/drawing/2014/main" id="{DA6FF9E3-8E39-426B-9375-FA48836178B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89" name="Text Box 6943">
          <a:extLst>
            <a:ext uri="{FF2B5EF4-FFF2-40B4-BE49-F238E27FC236}">
              <a16:creationId xmlns:a16="http://schemas.microsoft.com/office/drawing/2014/main" id="{5C3596DE-436D-47F9-A351-40831D61FB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0" name="Text Box 6943">
          <a:extLst>
            <a:ext uri="{FF2B5EF4-FFF2-40B4-BE49-F238E27FC236}">
              <a16:creationId xmlns:a16="http://schemas.microsoft.com/office/drawing/2014/main" id="{06895E87-BAA5-4EA2-BE30-AB204F12F8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1" name="Text Box 6943">
          <a:extLst>
            <a:ext uri="{FF2B5EF4-FFF2-40B4-BE49-F238E27FC236}">
              <a16:creationId xmlns:a16="http://schemas.microsoft.com/office/drawing/2014/main" id="{B0251631-E6E3-4A7F-9EE0-DAD5FF922A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2" name="Text Box 6943">
          <a:extLst>
            <a:ext uri="{FF2B5EF4-FFF2-40B4-BE49-F238E27FC236}">
              <a16:creationId xmlns:a16="http://schemas.microsoft.com/office/drawing/2014/main" id="{A48CA937-D0E3-40AC-98AA-13072D09432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3" name="Text Box 6943">
          <a:extLst>
            <a:ext uri="{FF2B5EF4-FFF2-40B4-BE49-F238E27FC236}">
              <a16:creationId xmlns:a16="http://schemas.microsoft.com/office/drawing/2014/main" id="{0AEF810E-CC5D-4DED-9FFA-1F146F6743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4" name="Text Box 6943">
          <a:extLst>
            <a:ext uri="{FF2B5EF4-FFF2-40B4-BE49-F238E27FC236}">
              <a16:creationId xmlns:a16="http://schemas.microsoft.com/office/drawing/2014/main" id="{1A9A4562-A08A-46E2-B51D-1F8E71E5FB3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5" name="Text Box 6943">
          <a:extLst>
            <a:ext uri="{FF2B5EF4-FFF2-40B4-BE49-F238E27FC236}">
              <a16:creationId xmlns:a16="http://schemas.microsoft.com/office/drawing/2014/main" id="{9C167EB9-C1F5-4ED9-95CD-1C9E57C916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6" name="Text Box 6943">
          <a:extLst>
            <a:ext uri="{FF2B5EF4-FFF2-40B4-BE49-F238E27FC236}">
              <a16:creationId xmlns:a16="http://schemas.microsoft.com/office/drawing/2014/main" id="{8FE030CF-D6CC-4AE4-B351-7CC0CEC2C9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7" name="Text Box 6943">
          <a:extLst>
            <a:ext uri="{FF2B5EF4-FFF2-40B4-BE49-F238E27FC236}">
              <a16:creationId xmlns:a16="http://schemas.microsoft.com/office/drawing/2014/main" id="{D41BBB1C-4F1C-44EB-AD3D-4AA02F271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8" name="Text Box 6943">
          <a:extLst>
            <a:ext uri="{FF2B5EF4-FFF2-40B4-BE49-F238E27FC236}">
              <a16:creationId xmlns:a16="http://schemas.microsoft.com/office/drawing/2014/main" id="{F3E74DC4-4737-4292-A884-C83A9BB0FF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099" name="Text Box 6943">
          <a:extLst>
            <a:ext uri="{FF2B5EF4-FFF2-40B4-BE49-F238E27FC236}">
              <a16:creationId xmlns:a16="http://schemas.microsoft.com/office/drawing/2014/main" id="{20EE492C-72F3-4142-A2E9-5AC7DB374E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0" name="Text Box 6943">
          <a:extLst>
            <a:ext uri="{FF2B5EF4-FFF2-40B4-BE49-F238E27FC236}">
              <a16:creationId xmlns:a16="http://schemas.microsoft.com/office/drawing/2014/main" id="{4E84D877-7273-44AB-87C2-F13CC323AD0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1" name="Text Box 6943">
          <a:extLst>
            <a:ext uri="{FF2B5EF4-FFF2-40B4-BE49-F238E27FC236}">
              <a16:creationId xmlns:a16="http://schemas.microsoft.com/office/drawing/2014/main" id="{DD4C4668-6EEA-4425-8CFA-516BAC775A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2" name="Text Box 6943">
          <a:extLst>
            <a:ext uri="{FF2B5EF4-FFF2-40B4-BE49-F238E27FC236}">
              <a16:creationId xmlns:a16="http://schemas.microsoft.com/office/drawing/2014/main" id="{98B080D7-9638-42DA-9642-41B5082E67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3" name="Text Box 6943">
          <a:extLst>
            <a:ext uri="{FF2B5EF4-FFF2-40B4-BE49-F238E27FC236}">
              <a16:creationId xmlns:a16="http://schemas.microsoft.com/office/drawing/2014/main" id="{77DC50FF-61B3-4729-B607-C1B5D13458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4" name="Text Box 6943">
          <a:extLst>
            <a:ext uri="{FF2B5EF4-FFF2-40B4-BE49-F238E27FC236}">
              <a16:creationId xmlns:a16="http://schemas.microsoft.com/office/drawing/2014/main" id="{4E6D5DB2-4E45-4095-9AD2-D56B29BA61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5" name="Text Box 6943">
          <a:extLst>
            <a:ext uri="{FF2B5EF4-FFF2-40B4-BE49-F238E27FC236}">
              <a16:creationId xmlns:a16="http://schemas.microsoft.com/office/drawing/2014/main" id="{CFA015AE-E2C7-4312-9652-19C2543E2A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6" name="Text Box 6943">
          <a:extLst>
            <a:ext uri="{FF2B5EF4-FFF2-40B4-BE49-F238E27FC236}">
              <a16:creationId xmlns:a16="http://schemas.microsoft.com/office/drawing/2014/main" id="{BF07C0B7-A7FC-4F5E-83D9-8E74787B1C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7" name="Text Box 6943">
          <a:extLst>
            <a:ext uri="{FF2B5EF4-FFF2-40B4-BE49-F238E27FC236}">
              <a16:creationId xmlns:a16="http://schemas.microsoft.com/office/drawing/2014/main" id="{7794A836-71AD-4FBA-9AFD-3D4B104EF8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8" name="Text Box 6943">
          <a:extLst>
            <a:ext uri="{FF2B5EF4-FFF2-40B4-BE49-F238E27FC236}">
              <a16:creationId xmlns:a16="http://schemas.microsoft.com/office/drawing/2014/main" id="{F389C415-B653-4569-8AE8-DEC4956C6C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09" name="Text Box 6943">
          <a:extLst>
            <a:ext uri="{FF2B5EF4-FFF2-40B4-BE49-F238E27FC236}">
              <a16:creationId xmlns:a16="http://schemas.microsoft.com/office/drawing/2014/main" id="{D3D1C1DA-99DC-48CC-A782-6EE7528A35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0" name="Text Box 6943">
          <a:extLst>
            <a:ext uri="{FF2B5EF4-FFF2-40B4-BE49-F238E27FC236}">
              <a16:creationId xmlns:a16="http://schemas.microsoft.com/office/drawing/2014/main" id="{C2AEAC76-6457-4DC8-9B00-B493B1E9EB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1" name="Text Box 6943">
          <a:extLst>
            <a:ext uri="{FF2B5EF4-FFF2-40B4-BE49-F238E27FC236}">
              <a16:creationId xmlns:a16="http://schemas.microsoft.com/office/drawing/2014/main" id="{AD23DD91-4A41-4BC4-B753-04EE8284EB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2" name="Text Box 6943">
          <a:extLst>
            <a:ext uri="{FF2B5EF4-FFF2-40B4-BE49-F238E27FC236}">
              <a16:creationId xmlns:a16="http://schemas.microsoft.com/office/drawing/2014/main" id="{5C334EE3-B8CF-4B9C-A7DD-83374E87AD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3" name="Text Box 6943">
          <a:extLst>
            <a:ext uri="{FF2B5EF4-FFF2-40B4-BE49-F238E27FC236}">
              <a16:creationId xmlns:a16="http://schemas.microsoft.com/office/drawing/2014/main" id="{FB249B12-D31A-4853-B8E6-FC2B28ABA5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4" name="Text Box 6943">
          <a:extLst>
            <a:ext uri="{FF2B5EF4-FFF2-40B4-BE49-F238E27FC236}">
              <a16:creationId xmlns:a16="http://schemas.microsoft.com/office/drawing/2014/main" id="{0F7DCD05-2B6B-4F97-BA95-0DBEEC2070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5" name="Text Box 6943">
          <a:extLst>
            <a:ext uri="{FF2B5EF4-FFF2-40B4-BE49-F238E27FC236}">
              <a16:creationId xmlns:a16="http://schemas.microsoft.com/office/drawing/2014/main" id="{87D6C687-892E-4E1C-82FB-7F79952370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6" name="Text Box 6943">
          <a:extLst>
            <a:ext uri="{FF2B5EF4-FFF2-40B4-BE49-F238E27FC236}">
              <a16:creationId xmlns:a16="http://schemas.microsoft.com/office/drawing/2014/main" id="{73CEE775-7FBA-4948-B664-5FF9B246D7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7" name="Text Box 6943">
          <a:extLst>
            <a:ext uri="{FF2B5EF4-FFF2-40B4-BE49-F238E27FC236}">
              <a16:creationId xmlns:a16="http://schemas.microsoft.com/office/drawing/2014/main" id="{8FC5BFCA-B192-44D1-8338-2784756F7C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8" name="Text Box 6943">
          <a:extLst>
            <a:ext uri="{FF2B5EF4-FFF2-40B4-BE49-F238E27FC236}">
              <a16:creationId xmlns:a16="http://schemas.microsoft.com/office/drawing/2014/main" id="{D1A2A21B-ADC0-4251-9155-ED4E351D9F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19" name="Text Box 6943">
          <a:extLst>
            <a:ext uri="{FF2B5EF4-FFF2-40B4-BE49-F238E27FC236}">
              <a16:creationId xmlns:a16="http://schemas.microsoft.com/office/drawing/2014/main" id="{63DCFF15-E21F-4794-A378-D0A8D72C34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0" name="Text Box 6943">
          <a:extLst>
            <a:ext uri="{FF2B5EF4-FFF2-40B4-BE49-F238E27FC236}">
              <a16:creationId xmlns:a16="http://schemas.microsoft.com/office/drawing/2014/main" id="{6C0055F9-A0B7-4485-B1A5-10CCA23A1D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1" name="Text Box 6943">
          <a:extLst>
            <a:ext uri="{FF2B5EF4-FFF2-40B4-BE49-F238E27FC236}">
              <a16:creationId xmlns:a16="http://schemas.microsoft.com/office/drawing/2014/main" id="{F3917AD8-139B-4076-8708-D8FC16233B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2" name="Text Box 6943">
          <a:extLst>
            <a:ext uri="{FF2B5EF4-FFF2-40B4-BE49-F238E27FC236}">
              <a16:creationId xmlns:a16="http://schemas.microsoft.com/office/drawing/2014/main" id="{114CE38F-C96F-4BC8-9A74-81EFFBB196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3" name="Text Box 6943">
          <a:extLst>
            <a:ext uri="{FF2B5EF4-FFF2-40B4-BE49-F238E27FC236}">
              <a16:creationId xmlns:a16="http://schemas.microsoft.com/office/drawing/2014/main" id="{DEE4B772-50E6-471F-B033-8EDABEF157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4" name="Text Box 6943">
          <a:extLst>
            <a:ext uri="{FF2B5EF4-FFF2-40B4-BE49-F238E27FC236}">
              <a16:creationId xmlns:a16="http://schemas.microsoft.com/office/drawing/2014/main" id="{80F7161C-9E1D-4FB1-B989-DDDB10493E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5" name="Text Box 6943">
          <a:extLst>
            <a:ext uri="{FF2B5EF4-FFF2-40B4-BE49-F238E27FC236}">
              <a16:creationId xmlns:a16="http://schemas.microsoft.com/office/drawing/2014/main" id="{F1771D30-6821-48B5-88B3-0F5A5B3972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6" name="Text Box 6943">
          <a:extLst>
            <a:ext uri="{FF2B5EF4-FFF2-40B4-BE49-F238E27FC236}">
              <a16:creationId xmlns:a16="http://schemas.microsoft.com/office/drawing/2014/main" id="{0FC8FDDF-F84D-405E-9360-AD77D59984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7" name="Text Box 6943">
          <a:extLst>
            <a:ext uri="{FF2B5EF4-FFF2-40B4-BE49-F238E27FC236}">
              <a16:creationId xmlns:a16="http://schemas.microsoft.com/office/drawing/2014/main" id="{B09FF10B-7569-441D-8DA9-41C1F4B5C5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8" name="Text Box 6943">
          <a:extLst>
            <a:ext uri="{FF2B5EF4-FFF2-40B4-BE49-F238E27FC236}">
              <a16:creationId xmlns:a16="http://schemas.microsoft.com/office/drawing/2014/main" id="{691A108A-4A7F-410E-B3B4-F41282EB44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29" name="Text Box 6943">
          <a:extLst>
            <a:ext uri="{FF2B5EF4-FFF2-40B4-BE49-F238E27FC236}">
              <a16:creationId xmlns:a16="http://schemas.microsoft.com/office/drawing/2014/main" id="{185F0004-EF51-47E4-ADE1-864B0CBFB6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0" name="Text Box 6943">
          <a:extLst>
            <a:ext uri="{FF2B5EF4-FFF2-40B4-BE49-F238E27FC236}">
              <a16:creationId xmlns:a16="http://schemas.microsoft.com/office/drawing/2014/main" id="{FC81C16D-B9DD-43E0-95EC-FF74F15E3B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1" name="Text Box 6943">
          <a:extLst>
            <a:ext uri="{FF2B5EF4-FFF2-40B4-BE49-F238E27FC236}">
              <a16:creationId xmlns:a16="http://schemas.microsoft.com/office/drawing/2014/main" id="{7E3D147C-B928-4E3D-8B39-F645B72408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2" name="Text Box 6943">
          <a:extLst>
            <a:ext uri="{FF2B5EF4-FFF2-40B4-BE49-F238E27FC236}">
              <a16:creationId xmlns:a16="http://schemas.microsoft.com/office/drawing/2014/main" id="{D1DADF24-F3D1-48E9-8B0D-7D33343C1B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3" name="Text Box 6943">
          <a:extLst>
            <a:ext uri="{FF2B5EF4-FFF2-40B4-BE49-F238E27FC236}">
              <a16:creationId xmlns:a16="http://schemas.microsoft.com/office/drawing/2014/main" id="{D6D6601D-7507-4FC4-896A-018E07A240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4" name="Text Box 6943">
          <a:extLst>
            <a:ext uri="{FF2B5EF4-FFF2-40B4-BE49-F238E27FC236}">
              <a16:creationId xmlns:a16="http://schemas.microsoft.com/office/drawing/2014/main" id="{D11E0528-7CEC-4E1C-9A5D-A660E90F71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5" name="Text Box 6943">
          <a:extLst>
            <a:ext uri="{FF2B5EF4-FFF2-40B4-BE49-F238E27FC236}">
              <a16:creationId xmlns:a16="http://schemas.microsoft.com/office/drawing/2014/main" id="{D8A91E21-B067-414F-837F-C02E6AE6AD9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6" name="Text Box 6943">
          <a:extLst>
            <a:ext uri="{FF2B5EF4-FFF2-40B4-BE49-F238E27FC236}">
              <a16:creationId xmlns:a16="http://schemas.microsoft.com/office/drawing/2014/main" id="{E0A69C6E-A016-4297-B249-33AF1375BE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7" name="Text Box 6943">
          <a:extLst>
            <a:ext uri="{FF2B5EF4-FFF2-40B4-BE49-F238E27FC236}">
              <a16:creationId xmlns:a16="http://schemas.microsoft.com/office/drawing/2014/main" id="{96123C31-64CC-48E6-B267-8B8C6866E1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8" name="Text Box 6943">
          <a:extLst>
            <a:ext uri="{FF2B5EF4-FFF2-40B4-BE49-F238E27FC236}">
              <a16:creationId xmlns:a16="http://schemas.microsoft.com/office/drawing/2014/main" id="{343D3632-5FF8-4B6E-8D70-F8982A2CC7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39" name="Text Box 6943">
          <a:extLst>
            <a:ext uri="{FF2B5EF4-FFF2-40B4-BE49-F238E27FC236}">
              <a16:creationId xmlns:a16="http://schemas.microsoft.com/office/drawing/2014/main" id="{6BDF6643-6FC2-4A27-AC1A-54294A2D4BF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0" name="Text Box 6943">
          <a:extLst>
            <a:ext uri="{FF2B5EF4-FFF2-40B4-BE49-F238E27FC236}">
              <a16:creationId xmlns:a16="http://schemas.microsoft.com/office/drawing/2014/main" id="{8B2EC524-955E-491C-882C-718C243B4A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1" name="Text Box 6943">
          <a:extLst>
            <a:ext uri="{FF2B5EF4-FFF2-40B4-BE49-F238E27FC236}">
              <a16:creationId xmlns:a16="http://schemas.microsoft.com/office/drawing/2014/main" id="{EFA9CFA1-D7FB-4189-BB3D-A97E2511DB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2" name="Text Box 6943">
          <a:extLst>
            <a:ext uri="{FF2B5EF4-FFF2-40B4-BE49-F238E27FC236}">
              <a16:creationId xmlns:a16="http://schemas.microsoft.com/office/drawing/2014/main" id="{0FF8EA2B-0FB7-4C16-BA8E-F444C6DCEF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3" name="Text Box 6943">
          <a:extLst>
            <a:ext uri="{FF2B5EF4-FFF2-40B4-BE49-F238E27FC236}">
              <a16:creationId xmlns:a16="http://schemas.microsoft.com/office/drawing/2014/main" id="{D8FFBEAD-530B-43C1-869E-041AFBCD8B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4" name="Text Box 6943">
          <a:extLst>
            <a:ext uri="{FF2B5EF4-FFF2-40B4-BE49-F238E27FC236}">
              <a16:creationId xmlns:a16="http://schemas.microsoft.com/office/drawing/2014/main" id="{3011EA5D-BFAE-4B31-A057-9C187D3479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5" name="Text Box 6943">
          <a:extLst>
            <a:ext uri="{FF2B5EF4-FFF2-40B4-BE49-F238E27FC236}">
              <a16:creationId xmlns:a16="http://schemas.microsoft.com/office/drawing/2014/main" id="{803F43C6-4E2D-4812-BFE3-AA7E2379D5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6" name="Text Box 6943">
          <a:extLst>
            <a:ext uri="{FF2B5EF4-FFF2-40B4-BE49-F238E27FC236}">
              <a16:creationId xmlns:a16="http://schemas.microsoft.com/office/drawing/2014/main" id="{20ACE46B-3967-4D29-B889-64AB8E1578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7" name="Text Box 6943">
          <a:extLst>
            <a:ext uri="{FF2B5EF4-FFF2-40B4-BE49-F238E27FC236}">
              <a16:creationId xmlns:a16="http://schemas.microsoft.com/office/drawing/2014/main" id="{372D1390-68E7-4A61-9FB7-4B6705B2BD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8" name="Text Box 6943">
          <a:extLst>
            <a:ext uri="{FF2B5EF4-FFF2-40B4-BE49-F238E27FC236}">
              <a16:creationId xmlns:a16="http://schemas.microsoft.com/office/drawing/2014/main" id="{184392F1-2975-49D2-B8E5-CAECB7F444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49" name="Text Box 6943">
          <a:extLst>
            <a:ext uri="{FF2B5EF4-FFF2-40B4-BE49-F238E27FC236}">
              <a16:creationId xmlns:a16="http://schemas.microsoft.com/office/drawing/2014/main" id="{3741419A-90B9-47BC-9947-0C775209A4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0" name="Text Box 6943">
          <a:extLst>
            <a:ext uri="{FF2B5EF4-FFF2-40B4-BE49-F238E27FC236}">
              <a16:creationId xmlns:a16="http://schemas.microsoft.com/office/drawing/2014/main" id="{D42BF822-F42F-4B68-86D2-0121438722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1" name="Text Box 6943">
          <a:extLst>
            <a:ext uri="{FF2B5EF4-FFF2-40B4-BE49-F238E27FC236}">
              <a16:creationId xmlns:a16="http://schemas.microsoft.com/office/drawing/2014/main" id="{EB690899-5472-4F66-8862-32FD137495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2" name="Text Box 6943">
          <a:extLst>
            <a:ext uri="{FF2B5EF4-FFF2-40B4-BE49-F238E27FC236}">
              <a16:creationId xmlns:a16="http://schemas.microsoft.com/office/drawing/2014/main" id="{BEF71B0E-569A-4154-B435-5979070C89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3" name="Text Box 6943">
          <a:extLst>
            <a:ext uri="{FF2B5EF4-FFF2-40B4-BE49-F238E27FC236}">
              <a16:creationId xmlns:a16="http://schemas.microsoft.com/office/drawing/2014/main" id="{B15E01E3-22D1-4FB4-B7C9-8E4FBB5F9D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4" name="Text Box 6943">
          <a:extLst>
            <a:ext uri="{FF2B5EF4-FFF2-40B4-BE49-F238E27FC236}">
              <a16:creationId xmlns:a16="http://schemas.microsoft.com/office/drawing/2014/main" id="{52AAED1E-73F1-4886-993D-8BE2B125A5C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5" name="Text Box 6943">
          <a:extLst>
            <a:ext uri="{FF2B5EF4-FFF2-40B4-BE49-F238E27FC236}">
              <a16:creationId xmlns:a16="http://schemas.microsoft.com/office/drawing/2014/main" id="{43CFBA42-6150-4FB0-8D91-8291B5E2C5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6" name="Text Box 6943">
          <a:extLst>
            <a:ext uri="{FF2B5EF4-FFF2-40B4-BE49-F238E27FC236}">
              <a16:creationId xmlns:a16="http://schemas.microsoft.com/office/drawing/2014/main" id="{7721B774-306F-494C-84A2-3827BA9755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7" name="Text Box 6943">
          <a:extLst>
            <a:ext uri="{FF2B5EF4-FFF2-40B4-BE49-F238E27FC236}">
              <a16:creationId xmlns:a16="http://schemas.microsoft.com/office/drawing/2014/main" id="{04CF1811-12B3-418E-B9B6-9BD33206C3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8" name="Text Box 6943">
          <a:extLst>
            <a:ext uri="{FF2B5EF4-FFF2-40B4-BE49-F238E27FC236}">
              <a16:creationId xmlns:a16="http://schemas.microsoft.com/office/drawing/2014/main" id="{E73FE49D-8733-49E1-A33B-165C8F3D36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59" name="Text Box 6943">
          <a:extLst>
            <a:ext uri="{FF2B5EF4-FFF2-40B4-BE49-F238E27FC236}">
              <a16:creationId xmlns:a16="http://schemas.microsoft.com/office/drawing/2014/main" id="{13F09CC9-956D-471D-B6E9-EB397C81F2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0" name="Text Box 6943">
          <a:extLst>
            <a:ext uri="{FF2B5EF4-FFF2-40B4-BE49-F238E27FC236}">
              <a16:creationId xmlns:a16="http://schemas.microsoft.com/office/drawing/2014/main" id="{E479B6A7-CC58-440D-BA32-8AACBB6A393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1" name="Text Box 6943">
          <a:extLst>
            <a:ext uri="{FF2B5EF4-FFF2-40B4-BE49-F238E27FC236}">
              <a16:creationId xmlns:a16="http://schemas.microsoft.com/office/drawing/2014/main" id="{46005ED6-615A-476D-9CE2-0355A0177F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2" name="Text Box 6943">
          <a:extLst>
            <a:ext uri="{FF2B5EF4-FFF2-40B4-BE49-F238E27FC236}">
              <a16:creationId xmlns:a16="http://schemas.microsoft.com/office/drawing/2014/main" id="{35E3C975-C568-417F-BE6E-C041A9E214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3" name="Text Box 6943">
          <a:extLst>
            <a:ext uri="{FF2B5EF4-FFF2-40B4-BE49-F238E27FC236}">
              <a16:creationId xmlns:a16="http://schemas.microsoft.com/office/drawing/2014/main" id="{AED57258-10F6-4CDD-A58D-2E5A5274DA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4" name="Text Box 6943">
          <a:extLst>
            <a:ext uri="{FF2B5EF4-FFF2-40B4-BE49-F238E27FC236}">
              <a16:creationId xmlns:a16="http://schemas.microsoft.com/office/drawing/2014/main" id="{4B0B99FE-3A95-44AB-A943-DDBD21F6E1C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5" name="Text Box 6943">
          <a:extLst>
            <a:ext uri="{FF2B5EF4-FFF2-40B4-BE49-F238E27FC236}">
              <a16:creationId xmlns:a16="http://schemas.microsoft.com/office/drawing/2014/main" id="{979AD936-6141-44C5-8DC3-888FA57AD5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6" name="Text Box 6943">
          <a:extLst>
            <a:ext uri="{FF2B5EF4-FFF2-40B4-BE49-F238E27FC236}">
              <a16:creationId xmlns:a16="http://schemas.microsoft.com/office/drawing/2014/main" id="{0DE45187-5FC0-4FCA-B77C-81280A43DE5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7" name="Text Box 6943">
          <a:extLst>
            <a:ext uri="{FF2B5EF4-FFF2-40B4-BE49-F238E27FC236}">
              <a16:creationId xmlns:a16="http://schemas.microsoft.com/office/drawing/2014/main" id="{72DC30D1-299C-45F6-8F90-157BC683A6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8" name="Text Box 6943">
          <a:extLst>
            <a:ext uri="{FF2B5EF4-FFF2-40B4-BE49-F238E27FC236}">
              <a16:creationId xmlns:a16="http://schemas.microsoft.com/office/drawing/2014/main" id="{657F2C21-7ABD-4677-9B45-4A409B7160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69" name="Text Box 6943">
          <a:extLst>
            <a:ext uri="{FF2B5EF4-FFF2-40B4-BE49-F238E27FC236}">
              <a16:creationId xmlns:a16="http://schemas.microsoft.com/office/drawing/2014/main" id="{858D0E4E-14E2-48BA-9CA7-9959189524A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0" name="Text Box 6943">
          <a:extLst>
            <a:ext uri="{FF2B5EF4-FFF2-40B4-BE49-F238E27FC236}">
              <a16:creationId xmlns:a16="http://schemas.microsoft.com/office/drawing/2014/main" id="{F9D9C493-39E6-4DA3-BDA0-BF8BDD9296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1" name="Text Box 6943">
          <a:extLst>
            <a:ext uri="{FF2B5EF4-FFF2-40B4-BE49-F238E27FC236}">
              <a16:creationId xmlns:a16="http://schemas.microsoft.com/office/drawing/2014/main" id="{39A1CFC0-4F4C-48C3-905F-065D8E9B19C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2" name="Text Box 6943">
          <a:extLst>
            <a:ext uri="{FF2B5EF4-FFF2-40B4-BE49-F238E27FC236}">
              <a16:creationId xmlns:a16="http://schemas.microsoft.com/office/drawing/2014/main" id="{BCA29970-2E9A-4652-8D34-F8C7047E71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3" name="Text Box 6943">
          <a:extLst>
            <a:ext uri="{FF2B5EF4-FFF2-40B4-BE49-F238E27FC236}">
              <a16:creationId xmlns:a16="http://schemas.microsoft.com/office/drawing/2014/main" id="{25178A4A-5ECB-4687-A4E0-5E81179162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4" name="Text Box 6943">
          <a:extLst>
            <a:ext uri="{FF2B5EF4-FFF2-40B4-BE49-F238E27FC236}">
              <a16:creationId xmlns:a16="http://schemas.microsoft.com/office/drawing/2014/main" id="{77D8A451-D42C-4E34-994E-3AD696F371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5" name="Text Box 6943">
          <a:extLst>
            <a:ext uri="{FF2B5EF4-FFF2-40B4-BE49-F238E27FC236}">
              <a16:creationId xmlns:a16="http://schemas.microsoft.com/office/drawing/2014/main" id="{06DC106C-3102-412F-B0DE-6783AC4EB5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6" name="Text Box 6943">
          <a:extLst>
            <a:ext uri="{FF2B5EF4-FFF2-40B4-BE49-F238E27FC236}">
              <a16:creationId xmlns:a16="http://schemas.microsoft.com/office/drawing/2014/main" id="{6CC555B4-BBDA-4056-9B8F-4DB17184E7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7" name="Text Box 6943">
          <a:extLst>
            <a:ext uri="{FF2B5EF4-FFF2-40B4-BE49-F238E27FC236}">
              <a16:creationId xmlns:a16="http://schemas.microsoft.com/office/drawing/2014/main" id="{846345B1-385E-417B-BC1B-54A0E3C534F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8" name="Text Box 6943">
          <a:extLst>
            <a:ext uri="{FF2B5EF4-FFF2-40B4-BE49-F238E27FC236}">
              <a16:creationId xmlns:a16="http://schemas.microsoft.com/office/drawing/2014/main" id="{12B6F3FF-3B77-4FF8-962D-34CF3BC20E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79" name="Text Box 6943">
          <a:extLst>
            <a:ext uri="{FF2B5EF4-FFF2-40B4-BE49-F238E27FC236}">
              <a16:creationId xmlns:a16="http://schemas.microsoft.com/office/drawing/2014/main" id="{11A74054-2991-42F8-8363-461163E43E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0" name="Text Box 6943">
          <a:extLst>
            <a:ext uri="{FF2B5EF4-FFF2-40B4-BE49-F238E27FC236}">
              <a16:creationId xmlns:a16="http://schemas.microsoft.com/office/drawing/2014/main" id="{B0ACA94B-EDC3-4BB8-A6F1-9F1EFDEAC12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1" name="Text Box 6943">
          <a:extLst>
            <a:ext uri="{FF2B5EF4-FFF2-40B4-BE49-F238E27FC236}">
              <a16:creationId xmlns:a16="http://schemas.microsoft.com/office/drawing/2014/main" id="{E1DAFC77-6088-4B26-A8AC-73C99274B6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2" name="Text Box 6943">
          <a:extLst>
            <a:ext uri="{FF2B5EF4-FFF2-40B4-BE49-F238E27FC236}">
              <a16:creationId xmlns:a16="http://schemas.microsoft.com/office/drawing/2014/main" id="{D1059F0F-C875-4F00-8697-477D24C3E0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3" name="Text Box 6943">
          <a:extLst>
            <a:ext uri="{FF2B5EF4-FFF2-40B4-BE49-F238E27FC236}">
              <a16:creationId xmlns:a16="http://schemas.microsoft.com/office/drawing/2014/main" id="{DC3920FA-885C-4867-801E-FF28C53BDDD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4" name="Text Box 6943">
          <a:extLst>
            <a:ext uri="{FF2B5EF4-FFF2-40B4-BE49-F238E27FC236}">
              <a16:creationId xmlns:a16="http://schemas.microsoft.com/office/drawing/2014/main" id="{C1E35D94-AA4E-4664-B419-06C84E6FF5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5" name="Text Box 6943">
          <a:extLst>
            <a:ext uri="{FF2B5EF4-FFF2-40B4-BE49-F238E27FC236}">
              <a16:creationId xmlns:a16="http://schemas.microsoft.com/office/drawing/2014/main" id="{5D5580BF-B1AA-48EB-9A14-EB2E7E030B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6" name="Text Box 6943">
          <a:extLst>
            <a:ext uri="{FF2B5EF4-FFF2-40B4-BE49-F238E27FC236}">
              <a16:creationId xmlns:a16="http://schemas.microsoft.com/office/drawing/2014/main" id="{A40315BA-E498-40BC-B807-F2A3C579E96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7" name="Text Box 6943">
          <a:extLst>
            <a:ext uri="{FF2B5EF4-FFF2-40B4-BE49-F238E27FC236}">
              <a16:creationId xmlns:a16="http://schemas.microsoft.com/office/drawing/2014/main" id="{CF53A090-CF97-47E2-AD84-46CBF20BA0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8" name="Text Box 6943">
          <a:extLst>
            <a:ext uri="{FF2B5EF4-FFF2-40B4-BE49-F238E27FC236}">
              <a16:creationId xmlns:a16="http://schemas.microsoft.com/office/drawing/2014/main" id="{140877DD-1F08-4296-934D-DAE17690B7B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89" name="Text Box 6943">
          <a:extLst>
            <a:ext uri="{FF2B5EF4-FFF2-40B4-BE49-F238E27FC236}">
              <a16:creationId xmlns:a16="http://schemas.microsoft.com/office/drawing/2014/main" id="{BD4976C5-AE4E-41BA-9B41-AA02F3BC02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0" name="Text Box 6943">
          <a:extLst>
            <a:ext uri="{FF2B5EF4-FFF2-40B4-BE49-F238E27FC236}">
              <a16:creationId xmlns:a16="http://schemas.microsoft.com/office/drawing/2014/main" id="{E6CF310E-CE2F-495B-A67F-AE92CB0733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1" name="Text Box 6943">
          <a:extLst>
            <a:ext uri="{FF2B5EF4-FFF2-40B4-BE49-F238E27FC236}">
              <a16:creationId xmlns:a16="http://schemas.microsoft.com/office/drawing/2014/main" id="{651167B8-FC0F-4B54-8395-005C2DCC5B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2" name="Text Box 6943">
          <a:extLst>
            <a:ext uri="{FF2B5EF4-FFF2-40B4-BE49-F238E27FC236}">
              <a16:creationId xmlns:a16="http://schemas.microsoft.com/office/drawing/2014/main" id="{DC591DD9-8DCF-44C2-89A7-2B897829F5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3" name="Text Box 6943">
          <a:extLst>
            <a:ext uri="{FF2B5EF4-FFF2-40B4-BE49-F238E27FC236}">
              <a16:creationId xmlns:a16="http://schemas.microsoft.com/office/drawing/2014/main" id="{5A579B2A-5800-4CC5-B981-DDE1FD462C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4" name="Text Box 6943">
          <a:extLst>
            <a:ext uri="{FF2B5EF4-FFF2-40B4-BE49-F238E27FC236}">
              <a16:creationId xmlns:a16="http://schemas.microsoft.com/office/drawing/2014/main" id="{2EB78623-3D36-4BF2-AFFE-67A945DADF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5" name="Text Box 6943">
          <a:extLst>
            <a:ext uri="{FF2B5EF4-FFF2-40B4-BE49-F238E27FC236}">
              <a16:creationId xmlns:a16="http://schemas.microsoft.com/office/drawing/2014/main" id="{F0A52DFB-237C-4FC5-9C86-5A71ACD0A2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6" name="Text Box 6943">
          <a:extLst>
            <a:ext uri="{FF2B5EF4-FFF2-40B4-BE49-F238E27FC236}">
              <a16:creationId xmlns:a16="http://schemas.microsoft.com/office/drawing/2014/main" id="{F4BCBFE2-F362-45F3-9486-E7299E254F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7" name="Text Box 6943">
          <a:extLst>
            <a:ext uri="{FF2B5EF4-FFF2-40B4-BE49-F238E27FC236}">
              <a16:creationId xmlns:a16="http://schemas.microsoft.com/office/drawing/2014/main" id="{5BC37D4F-8DAB-4B18-AA7C-FC7448A52A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8" name="Text Box 6943">
          <a:extLst>
            <a:ext uri="{FF2B5EF4-FFF2-40B4-BE49-F238E27FC236}">
              <a16:creationId xmlns:a16="http://schemas.microsoft.com/office/drawing/2014/main" id="{DB3548E5-D60F-4F7D-9726-760A63BC79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199" name="Text Box 6943">
          <a:extLst>
            <a:ext uri="{FF2B5EF4-FFF2-40B4-BE49-F238E27FC236}">
              <a16:creationId xmlns:a16="http://schemas.microsoft.com/office/drawing/2014/main" id="{B45FBB60-1D7B-494A-A11E-77FB2269A67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0" name="Text Box 6943">
          <a:extLst>
            <a:ext uri="{FF2B5EF4-FFF2-40B4-BE49-F238E27FC236}">
              <a16:creationId xmlns:a16="http://schemas.microsoft.com/office/drawing/2014/main" id="{8E2F61CD-30A2-4C72-9CF8-03729DE89F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1" name="Text Box 6943">
          <a:extLst>
            <a:ext uri="{FF2B5EF4-FFF2-40B4-BE49-F238E27FC236}">
              <a16:creationId xmlns:a16="http://schemas.microsoft.com/office/drawing/2014/main" id="{3B48D854-4D36-4D88-959A-7F81035204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2" name="Text Box 6943">
          <a:extLst>
            <a:ext uri="{FF2B5EF4-FFF2-40B4-BE49-F238E27FC236}">
              <a16:creationId xmlns:a16="http://schemas.microsoft.com/office/drawing/2014/main" id="{5FD5C15E-A225-428E-BDAA-A7313597D6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3" name="Text Box 6943">
          <a:extLst>
            <a:ext uri="{FF2B5EF4-FFF2-40B4-BE49-F238E27FC236}">
              <a16:creationId xmlns:a16="http://schemas.microsoft.com/office/drawing/2014/main" id="{0C1B79FA-45A2-4FA6-AA68-0318AEA229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4" name="Text Box 6943">
          <a:extLst>
            <a:ext uri="{FF2B5EF4-FFF2-40B4-BE49-F238E27FC236}">
              <a16:creationId xmlns:a16="http://schemas.microsoft.com/office/drawing/2014/main" id="{6F116521-6DD7-4A11-92BE-F305D8986B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5" name="Text Box 6943">
          <a:extLst>
            <a:ext uri="{FF2B5EF4-FFF2-40B4-BE49-F238E27FC236}">
              <a16:creationId xmlns:a16="http://schemas.microsoft.com/office/drawing/2014/main" id="{5DC4BA8B-3F34-43A2-BB11-EB6F6382DD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6" name="Text Box 6943">
          <a:extLst>
            <a:ext uri="{FF2B5EF4-FFF2-40B4-BE49-F238E27FC236}">
              <a16:creationId xmlns:a16="http://schemas.microsoft.com/office/drawing/2014/main" id="{B45EAD15-029F-4785-A340-D22382D389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7" name="Text Box 6943">
          <a:extLst>
            <a:ext uri="{FF2B5EF4-FFF2-40B4-BE49-F238E27FC236}">
              <a16:creationId xmlns:a16="http://schemas.microsoft.com/office/drawing/2014/main" id="{83C8E918-854A-47AF-A1CB-F162470328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8" name="Text Box 6943">
          <a:extLst>
            <a:ext uri="{FF2B5EF4-FFF2-40B4-BE49-F238E27FC236}">
              <a16:creationId xmlns:a16="http://schemas.microsoft.com/office/drawing/2014/main" id="{60B2C85C-75DE-4662-B2B7-41C5440D13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09" name="Text Box 6943">
          <a:extLst>
            <a:ext uri="{FF2B5EF4-FFF2-40B4-BE49-F238E27FC236}">
              <a16:creationId xmlns:a16="http://schemas.microsoft.com/office/drawing/2014/main" id="{B40890DB-C386-4B9A-B49C-C8B40D86BE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0" name="Text Box 6943">
          <a:extLst>
            <a:ext uri="{FF2B5EF4-FFF2-40B4-BE49-F238E27FC236}">
              <a16:creationId xmlns:a16="http://schemas.microsoft.com/office/drawing/2014/main" id="{2B04BD91-6604-4942-AA36-A2CB8420E6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1" name="Text Box 6943">
          <a:extLst>
            <a:ext uri="{FF2B5EF4-FFF2-40B4-BE49-F238E27FC236}">
              <a16:creationId xmlns:a16="http://schemas.microsoft.com/office/drawing/2014/main" id="{A9350743-9310-4FFD-81BC-9A8422DD0F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2" name="Text Box 6943">
          <a:extLst>
            <a:ext uri="{FF2B5EF4-FFF2-40B4-BE49-F238E27FC236}">
              <a16:creationId xmlns:a16="http://schemas.microsoft.com/office/drawing/2014/main" id="{B7E9D206-62D9-447B-B3A7-7D684C35DF2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3" name="Text Box 6943">
          <a:extLst>
            <a:ext uri="{FF2B5EF4-FFF2-40B4-BE49-F238E27FC236}">
              <a16:creationId xmlns:a16="http://schemas.microsoft.com/office/drawing/2014/main" id="{289365CC-CF05-4259-ABE1-8872013EF9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4" name="Text Box 6943">
          <a:extLst>
            <a:ext uri="{FF2B5EF4-FFF2-40B4-BE49-F238E27FC236}">
              <a16:creationId xmlns:a16="http://schemas.microsoft.com/office/drawing/2014/main" id="{B5725006-4CD2-4F2B-BA38-0FDAE9FD15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5" name="Text Box 6943">
          <a:extLst>
            <a:ext uri="{FF2B5EF4-FFF2-40B4-BE49-F238E27FC236}">
              <a16:creationId xmlns:a16="http://schemas.microsoft.com/office/drawing/2014/main" id="{B8528C86-0B00-41CE-A2D0-96D633555B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6" name="Text Box 6943">
          <a:extLst>
            <a:ext uri="{FF2B5EF4-FFF2-40B4-BE49-F238E27FC236}">
              <a16:creationId xmlns:a16="http://schemas.microsoft.com/office/drawing/2014/main" id="{8D74A4E1-774B-47DC-9413-C94E2A2487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7" name="Text Box 6943">
          <a:extLst>
            <a:ext uri="{FF2B5EF4-FFF2-40B4-BE49-F238E27FC236}">
              <a16:creationId xmlns:a16="http://schemas.microsoft.com/office/drawing/2014/main" id="{A4CF2D0A-B60D-4345-87E5-2087571B16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8" name="Text Box 6943">
          <a:extLst>
            <a:ext uri="{FF2B5EF4-FFF2-40B4-BE49-F238E27FC236}">
              <a16:creationId xmlns:a16="http://schemas.microsoft.com/office/drawing/2014/main" id="{B646C42B-D525-464F-9F37-D4B3DF3FC8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19" name="Text Box 6943">
          <a:extLst>
            <a:ext uri="{FF2B5EF4-FFF2-40B4-BE49-F238E27FC236}">
              <a16:creationId xmlns:a16="http://schemas.microsoft.com/office/drawing/2014/main" id="{78D77BCA-7CBD-4535-B579-28D1A45D82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0" name="Text Box 6943">
          <a:extLst>
            <a:ext uri="{FF2B5EF4-FFF2-40B4-BE49-F238E27FC236}">
              <a16:creationId xmlns:a16="http://schemas.microsoft.com/office/drawing/2014/main" id="{46864FBB-AF8B-4C4F-BCBD-E1394C9698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1" name="Text Box 6943">
          <a:extLst>
            <a:ext uri="{FF2B5EF4-FFF2-40B4-BE49-F238E27FC236}">
              <a16:creationId xmlns:a16="http://schemas.microsoft.com/office/drawing/2014/main" id="{AB07B240-C6FD-4DC2-AF42-39B001B1F3B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2" name="Text Box 6943">
          <a:extLst>
            <a:ext uri="{FF2B5EF4-FFF2-40B4-BE49-F238E27FC236}">
              <a16:creationId xmlns:a16="http://schemas.microsoft.com/office/drawing/2014/main" id="{A3004B63-636C-4D70-9110-E1ACC4B906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3" name="Text Box 6943">
          <a:extLst>
            <a:ext uri="{FF2B5EF4-FFF2-40B4-BE49-F238E27FC236}">
              <a16:creationId xmlns:a16="http://schemas.microsoft.com/office/drawing/2014/main" id="{374C0B85-7062-426F-9041-5C180FB47A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4" name="Text Box 6943">
          <a:extLst>
            <a:ext uri="{FF2B5EF4-FFF2-40B4-BE49-F238E27FC236}">
              <a16:creationId xmlns:a16="http://schemas.microsoft.com/office/drawing/2014/main" id="{35DC605B-AC2D-4FB3-92BE-7BBD4DF0FC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5" name="Text Box 6943">
          <a:extLst>
            <a:ext uri="{FF2B5EF4-FFF2-40B4-BE49-F238E27FC236}">
              <a16:creationId xmlns:a16="http://schemas.microsoft.com/office/drawing/2014/main" id="{E343C804-1174-43CB-8F79-1D5EEE192A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6" name="Text Box 6943">
          <a:extLst>
            <a:ext uri="{FF2B5EF4-FFF2-40B4-BE49-F238E27FC236}">
              <a16:creationId xmlns:a16="http://schemas.microsoft.com/office/drawing/2014/main" id="{F44830F3-33B6-4CBC-918E-DAF125BDE46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7" name="Text Box 6943">
          <a:extLst>
            <a:ext uri="{FF2B5EF4-FFF2-40B4-BE49-F238E27FC236}">
              <a16:creationId xmlns:a16="http://schemas.microsoft.com/office/drawing/2014/main" id="{E6CC005A-0025-4482-942B-590859C7E9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8" name="Text Box 6943">
          <a:extLst>
            <a:ext uri="{FF2B5EF4-FFF2-40B4-BE49-F238E27FC236}">
              <a16:creationId xmlns:a16="http://schemas.microsoft.com/office/drawing/2014/main" id="{4E887814-FFD8-4138-A347-95C4222F977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29" name="Text Box 6943">
          <a:extLst>
            <a:ext uri="{FF2B5EF4-FFF2-40B4-BE49-F238E27FC236}">
              <a16:creationId xmlns:a16="http://schemas.microsoft.com/office/drawing/2014/main" id="{A259258E-5957-4A84-B4EF-2EF96BF5B5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0" name="Text Box 6943">
          <a:extLst>
            <a:ext uri="{FF2B5EF4-FFF2-40B4-BE49-F238E27FC236}">
              <a16:creationId xmlns:a16="http://schemas.microsoft.com/office/drawing/2014/main" id="{2A2DA207-75A9-4538-B3FB-C05CD359B8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1" name="Text Box 6943">
          <a:extLst>
            <a:ext uri="{FF2B5EF4-FFF2-40B4-BE49-F238E27FC236}">
              <a16:creationId xmlns:a16="http://schemas.microsoft.com/office/drawing/2014/main" id="{E236BE44-D4D1-4225-A687-A02A474DA8C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2" name="Text Box 6943">
          <a:extLst>
            <a:ext uri="{FF2B5EF4-FFF2-40B4-BE49-F238E27FC236}">
              <a16:creationId xmlns:a16="http://schemas.microsoft.com/office/drawing/2014/main" id="{DA03D3BE-B244-4B23-B518-FD13A3B10D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3" name="Text Box 6943">
          <a:extLst>
            <a:ext uri="{FF2B5EF4-FFF2-40B4-BE49-F238E27FC236}">
              <a16:creationId xmlns:a16="http://schemas.microsoft.com/office/drawing/2014/main" id="{FA968A81-A7D2-4968-8536-37A40CC3B5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4" name="Text Box 6943">
          <a:extLst>
            <a:ext uri="{FF2B5EF4-FFF2-40B4-BE49-F238E27FC236}">
              <a16:creationId xmlns:a16="http://schemas.microsoft.com/office/drawing/2014/main" id="{341B728A-03A1-41D4-BAB5-63A97C44214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5" name="Text Box 6943">
          <a:extLst>
            <a:ext uri="{FF2B5EF4-FFF2-40B4-BE49-F238E27FC236}">
              <a16:creationId xmlns:a16="http://schemas.microsoft.com/office/drawing/2014/main" id="{58AD2332-7065-4334-8554-EE8E462901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6" name="Text Box 6943">
          <a:extLst>
            <a:ext uri="{FF2B5EF4-FFF2-40B4-BE49-F238E27FC236}">
              <a16:creationId xmlns:a16="http://schemas.microsoft.com/office/drawing/2014/main" id="{86103919-989C-4DFA-BAD1-C344B5570A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7" name="Text Box 6943">
          <a:extLst>
            <a:ext uri="{FF2B5EF4-FFF2-40B4-BE49-F238E27FC236}">
              <a16:creationId xmlns:a16="http://schemas.microsoft.com/office/drawing/2014/main" id="{A6D81F0C-07A2-49E1-BD7E-D582410808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8" name="Text Box 6943">
          <a:extLst>
            <a:ext uri="{FF2B5EF4-FFF2-40B4-BE49-F238E27FC236}">
              <a16:creationId xmlns:a16="http://schemas.microsoft.com/office/drawing/2014/main" id="{61403B2F-2A7F-425D-B183-788B330BFC1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39" name="Text Box 6943">
          <a:extLst>
            <a:ext uri="{FF2B5EF4-FFF2-40B4-BE49-F238E27FC236}">
              <a16:creationId xmlns:a16="http://schemas.microsoft.com/office/drawing/2014/main" id="{9F1A84FE-A523-4CFF-8D63-890D06E7FA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0" name="Text Box 6943">
          <a:extLst>
            <a:ext uri="{FF2B5EF4-FFF2-40B4-BE49-F238E27FC236}">
              <a16:creationId xmlns:a16="http://schemas.microsoft.com/office/drawing/2014/main" id="{AC87F755-0A2D-4DBE-92AA-577E2BF908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1" name="Text Box 6943">
          <a:extLst>
            <a:ext uri="{FF2B5EF4-FFF2-40B4-BE49-F238E27FC236}">
              <a16:creationId xmlns:a16="http://schemas.microsoft.com/office/drawing/2014/main" id="{4F0B2A0F-B0B0-4092-B6BD-8ED605E396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2" name="Text Box 6943">
          <a:extLst>
            <a:ext uri="{FF2B5EF4-FFF2-40B4-BE49-F238E27FC236}">
              <a16:creationId xmlns:a16="http://schemas.microsoft.com/office/drawing/2014/main" id="{8745F048-B4BB-4532-A488-1F236FB108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3" name="Text Box 6943">
          <a:extLst>
            <a:ext uri="{FF2B5EF4-FFF2-40B4-BE49-F238E27FC236}">
              <a16:creationId xmlns:a16="http://schemas.microsoft.com/office/drawing/2014/main" id="{78E92461-A7CC-4960-8F6B-E93D2BA53D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4" name="Text Box 6943">
          <a:extLst>
            <a:ext uri="{FF2B5EF4-FFF2-40B4-BE49-F238E27FC236}">
              <a16:creationId xmlns:a16="http://schemas.microsoft.com/office/drawing/2014/main" id="{8E15F94F-DA55-41F6-AF80-2A21328F2B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5" name="Text Box 6943">
          <a:extLst>
            <a:ext uri="{FF2B5EF4-FFF2-40B4-BE49-F238E27FC236}">
              <a16:creationId xmlns:a16="http://schemas.microsoft.com/office/drawing/2014/main" id="{EB6BF61F-0E15-4C93-8009-863C5F3871D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6" name="Text Box 6943">
          <a:extLst>
            <a:ext uri="{FF2B5EF4-FFF2-40B4-BE49-F238E27FC236}">
              <a16:creationId xmlns:a16="http://schemas.microsoft.com/office/drawing/2014/main" id="{A3EFE7E4-445C-4E0C-8435-F31F6197D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7" name="Text Box 6943">
          <a:extLst>
            <a:ext uri="{FF2B5EF4-FFF2-40B4-BE49-F238E27FC236}">
              <a16:creationId xmlns:a16="http://schemas.microsoft.com/office/drawing/2014/main" id="{E24733A0-1A51-4C61-9B74-C930812FD2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8" name="Text Box 6943">
          <a:extLst>
            <a:ext uri="{FF2B5EF4-FFF2-40B4-BE49-F238E27FC236}">
              <a16:creationId xmlns:a16="http://schemas.microsoft.com/office/drawing/2014/main" id="{1BAEC287-0CB2-4F7D-8269-D6E97B0D90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49" name="Text Box 6943">
          <a:extLst>
            <a:ext uri="{FF2B5EF4-FFF2-40B4-BE49-F238E27FC236}">
              <a16:creationId xmlns:a16="http://schemas.microsoft.com/office/drawing/2014/main" id="{1B7E6D77-7EF5-45A5-A596-297A01E29C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0" name="Text Box 6943">
          <a:extLst>
            <a:ext uri="{FF2B5EF4-FFF2-40B4-BE49-F238E27FC236}">
              <a16:creationId xmlns:a16="http://schemas.microsoft.com/office/drawing/2014/main" id="{67A0194C-2838-4F94-B13F-D0D4DB2F20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1" name="Text Box 6943">
          <a:extLst>
            <a:ext uri="{FF2B5EF4-FFF2-40B4-BE49-F238E27FC236}">
              <a16:creationId xmlns:a16="http://schemas.microsoft.com/office/drawing/2014/main" id="{DA2122D9-5CCC-45C5-BAD7-AA85C3864C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2" name="Text Box 6943">
          <a:extLst>
            <a:ext uri="{FF2B5EF4-FFF2-40B4-BE49-F238E27FC236}">
              <a16:creationId xmlns:a16="http://schemas.microsoft.com/office/drawing/2014/main" id="{2351F700-0F2D-4A63-B77A-D3D2D8F0C8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3" name="Text Box 6943">
          <a:extLst>
            <a:ext uri="{FF2B5EF4-FFF2-40B4-BE49-F238E27FC236}">
              <a16:creationId xmlns:a16="http://schemas.microsoft.com/office/drawing/2014/main" id="{B3D244FE-BC62-43A4-A6CC-BD32751126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4" name="Text Box 6943">
          <a:extLst>
            <a:ext uri="{FF2B5EF4-FFF2-40B4-BE49-F238E27FC236}">
              <a16:creationId xmlns:a16="http://schemas.microsoft.com/office/drawing/2014/main" id="{B37C532E-2771-400C-8849-A54A6DD007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5" name="Text Box 6943">
          <a:extLst>
            <a:ext uri="{FF2B5EF4-FFF2-40B4-BE49-F238E27FC236}">
              <a16:creationId xmlns:a16="http://schemas.microsoft.com/office/drawing/2014/main" id="{8B870C92-48CF-425F-9DC2-9DBDEC0015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6" name="Text Box 6943">
          <a:extLst>
            <a:ext uri="{FF2B5EF4-FFF2-40B4-BE49-F238E27FC236}">
              <a16:creationId xmlns:a16="http://schemas.microsoft.com/office/drawing/2014/main" id="{5AA0FDCA-D8AC-499A-9CC1-853EA6D0F9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7" name="Text Box 6943">
          <a:extLst>
            <a:ext uri="{FF2B5EF4-FFF2-40B4-BE49-F238E27FC236}">
              <a16:creationId xmlns:a16="http://schemas.microsoft.com/office/drawing/2014/main" id="{5919BCEE-D535-42E8-98A1-D7EAF37BA2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8" name="Text Box 6943">
          <a:extLst>
            <a:ext uri="{FF2B5EF4-FFF2-40B4-BE49-F238E27FC236}">
              <a16:creationId xmlns:a16="http://schemas.microsoft.com/office/drawing/2014/main" id="{2E31A918-7798-4C80-B339-6429960FAEB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59" name="Text Box 6943">
          <a:extLst>
            <a:ext uri="{FF2B5EF4-FFF2-40B4-BE49-F238E27FC236}">
              <a16:creationId xmlns:a16="http://schemas.microsoft.com/office/drawing/2014/main" id="{551DA44E-3BB9-45D9-8BB4-40AF732BC8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0" name="Text Box 6943">
          <a:extLst>
            <a:ext uri="{FF2B5EF4-FFF2-40B4-BE49-F238E27FC236}">
              <a16:creationId xmlns:a16="http://schemas.microsoft.com/office/drawing/2014/main" id="{8BA80DAB-F1CC-49F2-9511-E48F6A5EA1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1" name="Text Box 6943">
          <a:extLst>
            <a:ext uri="{FF2B5EF4-FFF2-40B4-BE49-F238E27FC236}">
              <a16:creationId xmlns:a16="http://schemas.microsoft.com/office/drawing/2014/main" id="{109EF21A-6888-4134-BD18-605E28044E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2" name="Text Box 6943">
          <a:extLst>
            <a:ext uri="{FF2B5EF4-FFF2-40B4-BE49-F238E27FC236}">
              <a16:creationId xmlns:a16="http://schemas.microsoft.com/office/drawing/2014/main" id="{A0DF3EFE-CAC1-40ED-BE21-5A508C0FAC3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3" name="Text Box 6943">
          <a:extLst>
            <a:ext uri="{FF2B5EF4-FFF2-40B4-BE49-F238E27FC236}">
              <a16:creationId xmlns:a16="http://schemas.microsoft.com/office/drawing/2014/main" id="{761763ED-C484-44E6-857B-402B0C6B4C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4" name="Text Box 6943">
          <a:extLst>
            <a:ext uri="{FF2B5EF4-FFF2-40B4-BE49-F238E27FC236}">
              <a16:creationId xmlns:a16="http://schemas.microsoft.com/office/drawing/2014/main" id="{DD0BC135-CACB-4F6C-B592-E569A9456D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5" name="Text Box 6943">
          <a:extLst>
            <a:ext uri="{FF2B5EF4-FFF2-40B4-BE49-F238E27FC236}">
              <a16:creationId xmlns:a16="http://schemas.microsoft.com/office/drawing/2014/main" id="{147FF379-9CE8-418F-A709-1314997A22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6" name="Text Box 6943">
          <a:extLst>
            <a:ext uri="{FF2B5EF4-FFF2-40B4-BE49-F238E27FC236}">
              <a16:creationId xmlns:a16="http://schemas.microsoft.com/office/drawing/2014/main" id="{141963F1-048F-430D-B42A-0DE0AC4825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7" name="Text Box 6943">
          <a:extLst>
            <a:ext uri="{FF2B5EF4-FFF2-40B4-BE49-F238E27FC236}">
              <a16:creationId xmlns:a16="http://schemas.microsoft.com/office/drawing/2014/main" id="{DCD1A9C3-C247-45EB-8CC5-E3CEA8EF96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8" name="Text Box 6943">
          <a:extLst>
            <a:ext uri="{FF2B5EF4-FFF2-40B4-BE49-F238E27FC236}">
              <a16:creationId xmlns:a16="http://schemas.microsoft.com/office/drawing/2014/main" id="{3048726F-EBF8-4536-B6CF-A3B2D3449B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69" name="Text Box 6943">
          <a:extLst>
            <a:ext uri="{FF2B5EF4-FFF2-40B4-BE49-F238E27FC236}">
              <a16:creationId xmlns:a16="http://schemas.microsoft.com/office/drawing/2014/main" id="{117E233D-9838-49CE-88B8-07873338AA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0" name="Text Box 6943">
          <a:extLst>
            <a:ext uri="{FF2B5EF4-FFF2-40B4-BE49-F238E27FC236}">
              <a16:creationId xmlns:a16="http://schemas.microsoft.com/office/drawing/2014/main" id="{3D40D5C4-38BD-4583-A310-9E3EAAEF18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1" name="Text Box 6943">
          <a:extLst>
            <a:ext uri="{FF2B5EF4-FFF2-40B4-BE49-F238E27FC236}">
              <a16:creationId xmlns:a16="http://schemas.microsoft.com/office/drawing/2014/main" id="{FBA66280-B394-42DC-8D7C-A5781B78CB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2" name="Text Box 6943">
          <a:extLst>
            <a:ext uri="{FF2B5EF4-FFF2-40B4-BE49-F238E27FC236}">
              <a16:creationId xmlns:a16="http://schemas.microsoft.com/office/drawing/2014/main" id="{6C6EFDC9-948D-4878-B6FA-CB024ADC4D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3" name="Text Box 6943">
          <a:extLst>
            <a:ext uri="{FF2B5EF4-FFF2-40B4-BE49-F238E27FC236}">
              <a16:creationId xmlns:a16="http://schemas.microsoft.com/office/drawing/2014/main" id="{0F69A33E-C379-48F2-B4D6-3E056E3C76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4" name="Text Box 6943">
          <a:extLst>
            <a:ext uri="{FF2B5EF4-FFF2-40B4-BE49-F238E27FC236}">
              <a16:creationId xmlns:a16="http://schemas.microsoft.com/office/drawing/2014/main" id="{737C8C1D-80D6-48D3-8C4A-F62C88CEA0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5" name="Text Box 6943">
          <a:extLst>
            <a:ext uri="{FF2B5EF4-FFF2-40B4-BE49-F238E27FC236}">
              <a16:creationId xmlns:a16="http://schemas.microsoft.com/office/drawing/2014/main" id="{B5F0D1C6-7AEB-4896-8065-6CBA26CC18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6" name="Text Box 6943">
          <a:extLst>
            <a:ext uri="{FF2B5EF4-FFF2-40B4-BE49-F238E27FC236}">
              <a16:creationId xmlns:a16="http://schemas.microsoft.com/office/drawing/2014/main" id="{9F572836-93D0-4CDE-91EF-C7860B64E0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7" name="Text Box 6943">
          <a:extLst>
            <a:ext uri="{FF2B5EF4-FFF2-40B4-BE49-F238E27FC236}">
              <a16:creationId xmlns:a16="http://schemas.microsoft.com/office/drawing/2014/main" id="{EB58FE4B-72D4-4AB3-A17F-EC1C32D509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8" name="Text Box 6943">
          <a:extLst>
            <a:ext uri="{FF2B5EF4-FFF2-40B4-BE49-F238E27FC236}">
              <a16:creationId xmlns:a16="http://schemas.microsoft.com/office/drawing/2014/main" id="{DD187EA0-90AB-4C8F-A9AD-AEBA32BDB5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79" name="Text Box 6943">
          <a:extLst>
            <a:ext uri="{FF2B5EF4-FFF2-40B4-BE49-F238E27FC236}">
              <a16:creationId xmlns:a16="http://schemas.microsoft.com/office/drawing/2014/main" id="{68A2EA7D-87E4-4201-B093-5901A20EBC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0" name="Text Box 6943">
          <a:extLst>
            <a:ext uri="{FF2B5EF4-FFF2-40B4-BE49-F238E27FC236}">
              <a16:creationId xmlns:a16="http://schemas.microsoft.com/office/drawing/2014/main" id="{D5AEA211-1FBE-495B-9EA8-08E2F475ED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1" name="Text Box 6943">
          <a:extLst>
            <a:ext uri="{FF2B5EF4-FFF2-40B4-BE49-F238E27FC236}">
              <a16:creationId xmlns:a16="http://schemas.microsoft.com/office/drawing/2014/main" id="{2D7C9C53-706B-4BD1-B40D-CB7F88BAC2A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2" name="Text Box 6943">
          <a:extLst>
            <a:ext uri="{FF2B5EF4-FFF2-40B4-BE49-F238E27FC236}">
              <a16:creationId xmlns:a16="http://schemas.microsoft.com/office/drawing/2014/main" id="{6A0AD9F6-7EDC-4C43-8B41-7DCFEDE73E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3" name="Text Box 6943">
          <a:extLst>
            <a:ext uri="{FF2B5EF4-FFF2-40B4-BE49-F238E27FC236}">
              <a16:creationId xmlns:a16="http://schemas.microsoft.com/office/drawing/2014/main" id="{8C056718-2FDB-4C8F-B24C-B5378812F6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4" name="Text Box 6943">
          <a:extLst>
            <a:ext uri="{FF2B5EF4-FFF2-40B4-BE49-F238E27FC236}">
              <a16:creationId xmlns:a16="http://schemas.microsoft.com/office/drawing/2014/main" id="{9610440A-F916-43B3-9528-06F33395E3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5" name="Text Box 6943">
          <a:extLst>
            <a:ext uri="{FF2B5EF4-FFF2-40B4-BE49-F238E27FC236}">
              <a16:creationId xmlns:a16="http://schemas.microsoft.com/office/drawing/2014/main" id="{FB86AA41-2434-48C1-922A-7B581F9E55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6" name="Text Box 6943">
          <a:extLst>
            <a:ext uri="{FF2B5EF4-FFF2-40B4-BE49-F238E27FC236}">
              <a16:creationId xmlns:a16="http://schemas.microsoft.com/office/drawing/2014/main" id="{2AE5905F-FCD3-4D8F-8256-C2FF756ABC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7" name="Text Box 6943">
          <a:extLst>
            <a:ext uri="{FF2B5EF4-FFF2-40B4-BE49-F238E27FC236}">
              <a16:creationId xmlns:a16="http://schemas.microsoft.com/office/drawing/2014/main" id="{8FFBD63B-CB08-4609-9E9D-7F018195FC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8" name="Text Box 6943">
          <a:extLst>
            <a:ext uri="{FF2B5EF4-FFF2-40B4-BE49-F238E27FC236}">
              <a16:creationId xmlns:a16="http://schemas.microsoft.com/office/drawing/2014/main" id="{7774214C-7350-4D5C-A706-C0D3C01918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89" name="Text Box 6943">
          <a:extLst>
            <a:ext uri="{FF2B5EF4-FFF2-40B4-BE49-F238E27FC236}">
              <a16:creationId xmlns:a16="http://schemas.microsoft.com/office/drawing/2014/main" id="{97AB2632-91F8-4255-8C54-B3A14DC703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0" name="Text Box 6943">
          <a:extLst>
            <a:ext uri="{FF2B5EF4-FFF2-40B4-BE49-F238E27FC236}">
              <a16:creationId xmlns:a16="http://schemas.microsoft.com/office/drawing/2014/main" id="{59F88E92-D49E-4898-B8F8-01A7CAA3DD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1" name="Text Box 6943">
          <a:extLst>
            <a:ext uri="{FF2B5EF4-FFF2-40B4-BE49-F238E27FC236}">
              <a16:creationId xmlns:a16="http://schemas.microsoft.com/office/drawing/2014/main" id="{95480CE6-8091-43F9-BDB6-76E6F8A96A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2" name="Text Box 6943">
          <a:extLst>
            <a:ext uri="{FF2B5EF4-FFF2-40B4-BE49-F238E27FC236}">
              <a16:creationId xmlns:a16="http://schemas.microsoft.com/office/drawing/2014/main" id="{9076FF4B-C691-48DF-B0C1-5BBB9BEA682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3" name="Text Box 6943">
          <a:extLst>
            <a:ext uri="{FF2B5EF4-FFF2-40B4-BE49-F238E27FC236}">
              <a16:creationId xmlns:a16="http://schemas.microsoft.com/office/drawing/2014/main" id="{4BD40FBA-A19F-41BB-B964-23AC403D94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4" name="Text Box 6943">
          <a:extLst>
            <a:ext uri="{FF2B5EF4-FFF2-40B4-BE49-F238E27FC236}">
              <a16:creationId xmlns:a16="http://schemas.microsoft.com/office/drawing/2014/main" id="{209B19EF-DCEC-4447-A5ED-E869939C2B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5" name="Text Box 6943">
          <a:extLst>
            <a:ext uri="{FF2B5EF4-FFF2-40B4-BE49-F238E27FC236}">
              <a16:creationId xmlns:a16="http://schemas.microsoft.com/office/drawing/2014/main" id="{0DEF55DD-A5E6-49E9-9A8C-2656A69F16D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6" name="Text Box 6943">
          <a:extLst>
            <a:ext uri="{FF2B5EF4-FFF2-40B4-BE49-F238E27FC236}">
              <a16:creationId xmlns:a16="http://schemas.microsoft.com/office/drawing/2014/main" id="{94CEED2A-4594-4E1A-B7DD-A6F828408A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7" name="Text Box 6943">
          <a:extLst>
            <a:ext uri="{FF2B5EF4-FFF2-40B4-BE49-F238E27FC236}">
              <a16:creationId xmlns:a16="http://schemas.microsoft.com/office/drawing/2014/main" id="{CCFE2FA5-B9B8-4C0E-9CC1-9A5730F105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8" name="Text Box 6943">
          <a:extLst>
            <a:ext uri="{FF2B5EF4-FFF2-40B4-BE49-F238E27FC236}">
              <a16:creationId xmlns:a16="http://schemas.microsoft.com/office/drawing/2014/main" id="{1E8C4A5D-1C9B-42E3-8204-8B5D76DDC58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299" name="Text Box 6943">
          <a:extLst>
            <a:ext uri="{FF2B5EF4-FFF2-40B4-BE49-F238E27FC236}">
              <a16:creationId xmlns:a16="http://schemas.microsoft.com/office/drawing/2014/main" id="{1D6658B3-40BF-45EB-900B-24BC75E71C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0" name="Text Box 6943">
          <a:extLst>
            <a:ext uri="{FF2B5EF4-FFF2-40B4-BE49-F238E27FC236}">
              <a16:creationId xmlns:a16="http://schemas.microsoft.com/office/drawing/2014/main" id="{4D9640E7-507A-4ADC-933B-0727215C0C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1" name="Text Box 6943">
          <a:extLst>
            <a:ext uri="{FF2B5EF4-FFF2-40B4-BE49-F238E27FC236}">
              <a16:creationId xmlns:a16="http://schemas.microsoft.com/office/drawing/2014/main" id="{7F1A48B4-BA07-4FD1-8229-1E6EAB317C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2" name="Text Box 6943">
          <a:extLst>
            <a:ext uri="{FF2B5EF4-FFF2-40B4-BE49-F238E27FC236}">
              <a16:creationId xmlns:a16="http://schemas.microsoft.com/office/drawing/2014/main" id="{5535F136-131A-4627-A4D5-5CF349293B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3" name="Text Box 6943">
          <a:extLst>
            <a:ext uri="{FF2B5EF4-FFF2-40B4-BE49-F238E27FC236}">
              <a16:creationId xmlns:a16="http://schemas.microsoft.com/office/drawing/2014/main" id="{41CEFEFB-EF20-4D6A-B69D-FF0E9E8B02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4" name="Text Box 6943">
          <a:extLst>
            <a:ext uri="{FF2B5EF4-FFF2-40B4-BE49-F238E27FC236}">
              <a16:creationId xmlns:a16="http://schemas.microsoft.com/office/drawing/2014/main" id="{3E9CBBB3-F515-4F86-9B0E-320B78A21E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5" name="Text Box 6943">
          <a:extLst>
            <a:ext uri="{FF2B5EF4-FFF2-40B4-BE49-F238E27FC236}">
              <a16:creationId xmlns:a16="http://schemas.microsoft.com/office/drawing/2014/main" id="{3DF3B27C-355F-4698-A910-D154DEF844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6" name="Text Box 6943">
          <a:extLst>
            <a:ext uri="{FF2B5EF4-FFF2-40B4-BE49-F238E27FC236}">
              <a16:creationId xmlns:a16="http://schemas.microsoft.com/office/drawing/2014/main" id="{02E6DF1C-8905-425A-9429-C4BB8272E4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7" name="Text Box 6943">
          <a:extLst>
            <a:ext uri="{FF2B5EF4-FFF2-40B4-BE49-F238E27FC236}">
              <a16:creationId xmlns:a16="http://schemas.microsoft.com/office/drawing/2014/main" id="{0463FC05-6772-4733-AB90-E3692FAAAB2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8" name="Text Box 6943">
          <a:extLst>
            <a:ext uri="{FF2B5EF4-FFF2-40B4-BE49-F238E27FC236}">
              <a16:creationId xmlns:a16="http://schemas.microsoft.com/office/drawing/2014/main" id="{C42C1026-320B-4E0B-93E6-9157E04D773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09" name="Text Box 6943">
          <a:extLst>
            <a:ext uri="{FF2B5EF4-FFF2-40B4-BE49-F238E27FC236}">
              <a16:creationId xmlns:a16="http://schemas.microsoft.com/office/drawing/2014/main" id="{A78A6C86-C1B1-4405-A982-3D1B2E4920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0" name="Text Box 6943">
          <a:extLst>
            <a:ext uri="{FF2B5EF4-FFF2-40B4-BE49-F238E27FC236}">
              <a16:creationId xmlns:a16="http://schemas.microsoft.com/office/drawing/2014/main" id="{1061F8AB-7CDC-406D-BFF0-897720522D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1" name="Text Box 6943">
          <a:extLst>
            <a:ext uri="{FF2B5EF4-FFF2-40B4-BE49-F238E27FC236}">
              <a16:creationId xmlns:a16="http://schemas.microsoft.com/office/drawing/2014/main" id="{0583FA73-0E14-42FB-935D-7AAE08C202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2" name="Text Box 6943">
          <a:extLst>
            <a:ext uri="{FF2B5EF4-FFF2-40B4-BE49-F238E27FC236}">
              <a16:creationId xmlns:a16="http://schemas.microsoft.com/office/drawing/2014/main" id="{6713107C-31F7-49E5-899A-C89C4F992C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3" name="Text Box 6943">
          <a:extLst>
            <a:ext uri="{FF2B5EF4-FFF2-40B4-BE49-F238E27FC236}">
              <a16:creationId xmlns:a16="http://schemas.microsoft.com/office/drawing/2014/main" id="{6A0546DA-204B-4360-9F1E-5BA4D5B99C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4" name="Text Box 6943">
          <a:extLst>
            <a:ext uri="{FF2B5EF4-FFF2-40B4-BE49-F238E27FC236}">
              <a16:creationId xmlns:a16="http://schemas.microsoft.com/office/drawing/2014/main" id="{AC7F2B68-FAC1-463D-BD85-D03E79B723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5" name="Text Box 6943">
          <a:extLst>
            <a:ext uri="{FF2B5EF4-FFF2-40B4-BE49-F238E27FC236}">
              <a16:creationId xmlns:a16="http://schemas.microsoft.com/office/drawing/2014/main" id="{D1C5E026-67D6-4574-90C1-9D28B4335B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6" name="Text Box 6943">
          <a:extLst>
            <a:ext uri="{FF2B5EF4-FFF2-40B4-BE49-F238E27FC236}">
              <a16:creationId xmlns:a16="http://schemas.microsoft.com/office/drawing/2014/main" id="{6F0DE7C3-D5A5-4B93-A0EA-4CE753A888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7" name="Text Box 6943">
          <a:extLst>
            <a:ext uri="{FF2B5EF4-FFF2-40B4-BE49-F238E27FC236}">
              <a16:creationId xmlns:a16="http://schemas.microsoft.com/office/drawing/2014/main" id="{36FBEE26-A14A-4486-9DF7-79A795A97AC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8" name="Text Box 6943">
          <a:extLst>
            <a:ext uri="{FF2B5EF4-FFF2-40B4-BE49-F238E27FC236}">
              <a16:creationId xmlns:a16="http://schemas.microsoft.com/office/drawing/2014/main" id="{E5CD934D-0B01-4F17-84DA-F4511AE4B7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19" name="Text Box 6943">
          <a:extLst>
            <a:ext uri="{FF2B5EF4-FFF2-40B4-BE49-F238E27FC236}">
              <a16:creationId xmlns:a16="http://schemas.microsoft.com/office/drawing/2014/main" id="{77D538C6-E79D-4B76-B7A7-92BB6FE96E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0" name="Text Box 6943">
          <a:extLst>
            <a:ext uri="{FF2B5EF4-FFF2-40B4-BE49-F238E27FC236}">
              <a16:creationId xmlns:a16="http://schemas.microsoft.com/office/drawing/2014/main" id="{715D384F-7834-4B9A-B3F5-27FF450013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1" name="Text Box 6943">
          <a:extLst>
            <a:ext uri="{FF2B5EF4-FFF2-40B4-BE49-F238E27FC236}">
              <a16:creationId xmlns:a16="http://schemas.microsoft.com/office/drawing/2014/main" id="{3CDA87F5-C389-4766-8D5B-879CDEB77BF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2" name="Text Box 6943">
          <a:extLst>
            <a:ext uri="{FF2B5EF4-FFF2-40B4-BE49-F238E27FC236}">
              <a16:creationId xmlns:a16="http://schemas.microsoft.com/office/drawing/2014/main" id="{C6F82C49-107D-4CEE-955A-F08C219792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3" name="Text Box 6943">
          <a:extLst>
            <a:ext uri="{FF2B5EF4-FFF2-40B4-BE49-F238E27FC236}">
              <a16:creationId xmlns:a16="http://schemas.microsoft.com/office/drawing/2014/main" id="{48B542B4-CC83-420D-8560-1A0F8D63B4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4" name="Text Box 6943">
          <a:extLst>
            <a:ext uri="{FF2B5EF4-FFF2-40B4-BE49-F238E27FC236}">
              <a16:creationId xmlns:a16="http://schemas.microsoft.com/office/drawing/2014/main" id="{1E543ECA-9AAB-4E41-9971-FD5446E51A0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5" name="Text Box 6943">
          <a:extLst>
            <a:ext uri="{FF2B5EF4-FFF2-40B4-BE49-F238E27FC236}">
              <a16:creationId xmlns:a16="http://schemas.microsoft.com/office/drawing/2014/main" id="{87CACB35-8E78-4AE2-997C-5172941862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6" name="Text Box 6943">
          <a:extLst>
            <a:ext uri="{FF2B5EF4-FFF2-40B4-BE49-F238E27FC236}">
              <a16:creationId xmlns:a16="http://schemas.microsoft.com/office/drawing/2014/main" id="{7FDBB660-986F-4AEE-9635-2E93AEFCDC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7" name="Text Box 6943">
          <a:extLst>
            <a:ext uri="{FF2B5EF4-FFF2-40B4-BE49-F238E27FC236}">
              <a16:creationId xmlns:a16="http://schemas.microsoft.com/office/drawing/2014/main" id="{C55B0D16-8D1C-468A-BBF4-71B96E752BF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8" name="Text Box 6943">
          <a:extLst>
            <a:ext uri="{FF2B5EF4-FFF2-40B4-BE49-F238E27FC236}">
              <a16:creationId xmlns:a16="http://schemas.microsoft.com/office/drawing/2014/main" id="{B6560A02-3288-4E81-9CB5-36F41506607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29" name="Text Box 6943">
          <a:extLst>
            <a:ext uri="{FF2B5EF4-FFF2-40B4-BE49-F238E27FC236}">
              <a16:creationId xmlns:a16="http://schemas.microsoft.com/office/drawing/2014/main" id="{7AF99D4D-2F23-4541-9FFB-21738EE9AE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0" name="Text Box 6943">
          <a:extLst>
            <a:ext uri="{FF2B5EF4-FFF2-40B4-BE49-F238E27FC236}">
              <a16:creationId xmlns:a16="http://schemas.microsoft.com/office/drawing/2014/main" id="{66B5E324-2C29-4432-BB2C-99100F3CC5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1" name="Text Box 6943">
          <a:extLst>
            <a:ext uri="{FF2B5EF4-FFF2-40B4-BE49-F238E27FC236}">
              <a16:creationId xmlns:a16="http://schemas.microsoft.com/office/drawing/2014/main" id="{B628C371-D165-4F5B-8241-7C3EECC467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2" name="Text Box 6943">
          <a:extLst>
            <a:ext uri="{FF2B5EF4-FFF2-40B4-BE49-F238E27FC236}">
              <a16:creationId xmlns:a16="http://schemas.microsoft.com/office/drawing/2014/main" id="{B1E9A0AB-821C-4DF1-96EC-BED071F484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3" name="Text Box 6943">
          <a:extLst>
            <a:ext uri="{FF2B5EF4-FFF2-40B4-BE49-F238E27FC236}">
              <a16:creationId xmlns:a16="http://schemas.microsoft.com/office/drawing/2014/main" id="{A772EFA9-DB59-426B-9CE9-D1F068C53A2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4" name="Text Box 6943">
          <a:extLst>
            <a:ext uri="{FF2B5EF4-FFF2-40B4-BE49-F238E27FC236}">
              <a16:creationId xmlns:a16="http://schemas.microsoft.com/office/drawing/2014/main" id="{D56FDCAB-B074-4FF5-BFBC-EF443236AD4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5" name="Text Box 6943">
          <a:extLst>
            <a:ext uri="{FF2B5EF4-FFF2-40B4-BE49-F238E27FC236}">
              <a16:creationId xmlns:a16="http://schemas.microsoft.com/office/drawing/2014/main" id="{B742FE42-15FF-4C75-9B93-7F18341779B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6" name="Text Box 6943">
          <a:extLst>
            <a:ext uri="{FF2B5EF4-FFF2-40B4-BE49-F238E27FC236}">
              <a16:creationId xmlns:a16="http://schemas.microsoft.com/office/drawing/2014/main" id="{9CF42665-0261-451B-B36F-3B976CBFB8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7" name="Text Box 6943">
          <a:extLst>
            <a:ext uri="{FF2B5EF4-FFF2-40B4-BE49-F238E27FC236}">
              <a16:creationId xmlns:a16="http://schemas.microsoft.com/office/drawing/2014/main" id="{F6EF327E-54F8-4020-BF81-137C05EFB05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8" name="Text Box 6943">
          <a:extLst>
            <a:ext uri="{FF2B5EF4-FFF2-40B4-BE49-F238E27FC236}">
              <a16:creationId xmlns:a16="http://schemas.microsoft.com/office/drawing/2014/main" id="{8B74E22F-4803-41F5-9BA2-8AD49C15B43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39" name="Text Box 6943">
          <a:extLst>
            <a:ext uri="{FF2B5EF4-FFF2-40B4-BE49-F238E27FC236}">
              <a16:creationId xmlns:a16="http://schemas.microsoft.com/office/drawing/2014/main" id="{5054C0EE-6596-4F9B-8169-56338197664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0" name="Text Box 6943">
          <a:extLst>
            <a:ext uri="{FF2B5EF4-FFF2-40B4-BE49-F238E27FC236}">
              <a16:creationId xmlns:a16="http://schemas.microsoft.com/office/drawing/2014/main" id="{24638910-6BF8-456F-A8F1-85186B5046E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1" name="Text Box 6943">
          <a:extLst>
            <a:ext uri="{FF2B5EF4-FFF2-40B4-BE49-F238E27FC236}">
              <a16:creationId xmlns:a16="http://schemas.microsoft.com/office/drawing/2014/main" id="{05A8CA1E-B7AF-4F53-BCF5-B6A7E405655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2" name="Text Box 6943">
          <a:extLst>
            <a:ext uri="{FF2B5EF4-FFF2-40B4-BE49-F238E27FC236}">
              <a16:creationId xmlns:a16="http://schemas.microsoft.com/office/drawing/2014/main" id="{BCB46D19-1275-4653-89BE-4DDDCE7E90B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3" name="Text Box 6943">
          <a:extLst>
            <a:ext uri="{FF2B5EF4-FFF2-40B4-BE49-F238E27FC236}">
              <a16:creationId xmlns:a16="http://schemas.microsoft.com/office/drawing/2014/main" id="{F274FE41-7531-4392-A853-5B9DD194A12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4" name="Text Box 6943">
          <a:extLst>
            <a:ext uri="{FF2B5EF4-FFF2-40B4-BE49-F238E27FC236}">
              <a16:creationId xmlns:a16="http://schemas.microsoft.com/office/drawing/2014/main" id="{7A746150-684F-405B-867C-C4C9E6E056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5" name="Text Box 6943">
          <a:extLst>
            <a:ext uri="{FF2B5EF4-FFF2-40B4-BE49-F238E27FC236}">
              <a16:creationId xmlns:a16="http://schemas.microsoft.com/office/drawing/2014/main" id="{3074E2D4-4032-40FF-B397-1163E011AA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6" name="Text Box 6943">
          <a:extLst>
            <a:ext uri="{FF2B5EF4-FFF2-40B4-BE49-F238E27FC236}">
              <a16:creationId xmlns:a16="http://schemas.microsoft.com/office/drawing/2014/main" id="{14FCEFCF-D3E8-4CD7-B21F-3FD4710C243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7" name="Text Box 6943">
          <a:extLst>
            <a:ext uri="{FF2B5EF4-FFF2-40B4-BE49-F238E27FC236}">
              <a16:creationId xmlns:a16="http://schemas.microsoft.com/office/drawing/2014/main" id="{898EEB47-669E-4D8C-98D9-009C1F4204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8" name="Text Box 6943">
          <a:extLst>
            <a:ext uri="{FF2B5EF4-FFF2-40B4-BE49-F238E27FC236}">
              <a16:creationId xmlns:a16="http://schemas.microsoft.com/office/drawing/2014/main" id="{05D6CE35-8088-4A57-9E6E-9E89ECAACE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49" name="Text Box 6943">
          <a:extLst>
            <a:ext uri="{FF2B5EF4-FFF2-40B4-BE49-F238E27FC236}">
              <a16:creationId xmlns:a16="http://schemas.microsoft.com/office/drawing/2014/main" id="{DB457077-FD59-48CF-95CF-E1E3A816BD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0" name="Text Box 6943">
          <a:extLst>
            <a:ext uri="{FF2B5EF4-FFF2-40B4-BE49-F238E27FC236}">
              <a16:creationId xmlns:a16="http://schemas.microsoft.com/office/drawing/2014/main" id="{337FD219-6471-4277-9F29-87084E1327C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1" name="Text Box 6943">
          <a:extLst>
            <a:ext uri="{FF2B5EF4-FFF2-40B4-BE49-F238E27FC236}">
              <a16:creationId xmlns:a16="http://schemas.microsoft.com/office/drawing/2014/main" id="{2ED69E83-9026-4D68-8824-992237EB0E5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2" name="Text Box 6943">
          <a:extLst>
            <a:ext uri="{FF2B5EF4-FFF2-40B4-BE49-F238E27FC236}">
              <a16:creationId xmlns:a16="http://schemas.microsoft.com/office/drawing/2014/main" id="{267C6E4B-8405-4A4B-8E90-03349B3CFE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3" name="Text Box 6943">
          <a:extLst>
            <a:ext uri="{FF2B5EF4-FFF2-40B4-BE49-F238E27FC236}">
              <a16:creationId xmlns:a16="http://schemas.microsoft.com/office/drawing/2014/main" id="{476F8427-0A0D-4E43-8DF0-D373DAD727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4" name="Text Box 6943">
          <a:extLst>
            <a:ext uri="{FF2B5EF4-FFF2-40B4-BE49-F238E27FC236}">
              <a16:creationId xmlns:a16="http://schemas.microsoft.com/office/drawing/2014/main" id="{90E1EA1A-AE0E-4B6E-80A9-F66DBDFAB3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5" name="Text Box 6943">
          <a:extLst>
            <a:ext uri="{FF2B5EF4-FFF2-40B4-BE49-F238E27FC236}">
              <a16:creationId xmlns:a16="http://schemas.microsoft.com/office/drawing/2014/main" id="{5CEC26F3-2D07-426C-B5BB-91AED3272B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6" name="Text Box 6943">
          <a:extLst>
            <a:ext uri="{FF2B5EF4-FFF2-40B4-BE49-F238E27FC236}">
              <a16:creationId xmlns:a16="http://schemas.microsoft.com/office/drawing/2014/main" id="{380AC174-CD8E-40D1-96F3-84B408C7AA8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7" name="Text Box 6943">
          <a:extLst>
            <a:ext uri="{FF2B5EF4-FFF2-40B4-BE49-F238E27FC236}">
              <a16:creationId xmlns:a16="http://schemas.microsoft.com/office/drawing/2014/main" id="{5FAA999E-DA85-4400-B603-29A8DCD4CC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8" name="Text Box 6943">
          <a:extLst>
            <a:ext uri="{FF2B5EF4-FFF2-40B4-BE49-F238E27FC236}">
              <a16:creationId xmlns:a16="http://schemas.microsoft.com/office/drawing/2014/main" id="{B347134A-8E5D-4B69-9E5D-620510A7152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59" name="Text Box 6943">
          <a:extLst>
            <a:ext uri="{FF2B5EF4-FFF2-40B4-BE49-F238E27FC236}">
              <a16:creationId xmlns:a16="http://schemas.microsoft.com/office/drawing/2014/main" id="{BEF6A605-6F36-481F-8FFE-C471E5938E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0" name="Text Box 6943">
          <a:extLst>
            <a:ext uri="{FF2B5EF4-FFF2-40B4-BE49-F238E27FC236}">
              <a16:creationId xmlns:a16="http://schemas.microsoft.com/office/drawing/2014/main" id="{7BB1D749-373A-4550-8A17-DEB66BD77F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1" name="Text Box 6943">
          <a:extLst>
            <a:ext uri="{FF2B5EF4-FFF2-40B4-BE49-F238E27FC236}">
              <a16:creationId xmlns:a16="http://schemas.microsoft.com/office/drawing/2014/main" id="{471B75F6-20FD-44F8-BBF3-0EDE36CA95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2" name="Text Box 6943">
          <a:extLst>
            <a:ext uri="{FF2B5EF4-FFF2-40B4-BE49-F238E27FC236}">
              <a16:creationId xmlns:a16="http://schemas.microsoft.com/office/drawing/2014/main" id="{7B728D37-7738-4F0B-9A6E-9E4D0D49F0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3" name="Text Box 6943">
          <a:extLst>
            <a:ext uri="{FF2B5EF4-FFF2-40B4-BE49-F238E27FC236}">
              <a16:creationId xmlns:a16="http://schemas.microsoft.com/office/drawing/2014/main" id="{C0356140-A650-4C1F-BD3A-2EB5A44D2D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4" name="Text Box 6943">
          <a:extLst>
            <a:ext uri="{FF2B5EF4-FFF2-40B4-BE49-F238E27FC236}">
              <a16:creationId xmlns:a16="http://schemas.microsoft.com/office/drawing/2014/main" id="{BDB809CF-75EE-4A8F-9712-05CEF48BE15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5" name="Text Box 6943">
          <a:extLst>
            <a:ext uri="{FF2B5EF4-FFF2-40B4-BE49-F238E27FC236}">
              <a16:creationId xmlns:a16="http://schemas.microsoft.com/office/drawing/2014/main" id="{345D7522-6534-47E7-81B8-321930C1A5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6" name="Text Box 6943">
          <a:extLst>
            <a:ext uri="{FF2B5EF4-FFF2-40B4-BE49-F238E27FC236}">
              <a16:creationId xmlns:a16="http://schemas.microsoft.com/office/drawing/2014/main" id="{8E1AF684-96A0-41B9-AD61-E675B958A2D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7" name="Text Box 6943">
          <a:extLst>
            <a:ext uri="{FF2B5EF4-FFF2-40B4-BE49-F238E27FC236}">
              <a16:creationId xmlns:a16="http://schemas.microsoft.com/office/drawing/2014/main" id="{401A315D-4F5C-4CA7-BE1A-EBF55AB2CC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8" name="Text Box 6943">
          <a:extLst>
            <a:ext uri="{FF2B5EF4-FFF2-40B4-BE49-F238E27FC236}">
              <a16:creationId xmlns:a16="http://schemas.microsoft.com/office/drawing/2014/main" id="{4B217F69-0D91-4CD6-8D7C-D1EC390716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69" name="Text Box 6943">
          <a:extLst>
            <a:ext uri="{FF2B5EF4-FFF2-40B4-BE49-F238E27FC236}">
              <a16:creationId xmlns:a16="http://schemas.microsoft.com/office/drawing/2014/main" id="{C1E854DE-9D74-4402-AE27-FEE069D06C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0" name="Text Box 6943">
          <a:extLst>
            <a:ext uri="{FF2B5EF4-FFF2-40B4-BE49-F238E27FC236}">
              <a16:creationId xmlns:a16="http://schemas.microsoft.com/office/drawing/2014/main" id="{0042C6BE-87E6-4473-B379-53020F0F5F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1" name="Text Box 6943">
          <a:extLst>
            <a:ext uri="{FF2B5EF4-FFF2-40B4-BE49-F238E27FC236}">
              <a16:creationId xmlns:a16="http://schemas.microsoft.com/office/drawing/2014/main" id="{6F92686D-3191-46B8-A09B-3676BF18FA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2" name="Text Box 6943">
          <a:extLst>
            <a:ext uri="{FF2B5EF4-FFF2-40B4-BE49-F238E27FC236}">
              <a16:creationId xmlns:a16="http://schemas.microsoft.com/office/drawing/2014/main" id="{1274BA80-8A19-46B4-81E5-990C726D76A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3" name="Text Box 6943">
          <a:extLst>
            <a:ext uri="{FF2B5EF4-FFF2-40B4-BE49-F238E27FC236}">
              <a16:creationId xmlns:a16="http://schemas.microsoft.com/office/drawing/2014/main" id="{72C5B7BB-C01C-4448-B44E-F8C71C7C9E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4" name="Text Box 6943">
          <a:extLst>
            <a:ext uri="{FF2B5EF4-FFF2-40B4-BE49-F238E27FC236}">
              <a16:creationId xmlns:a16="http://schemas.microsoft.com/office/drawing/2014/main" id="{81079765-7153-4EF2-83E9-4EBE4B0ABCB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5" name="Text Box 6943">
          <a:extLst>
            <a:ext uri="{FF2B5EF4-FFF2-40B4-BE49-F238E27FC236}">
              <a16:creationId xmlns:a16="http://schemas.microsoft.com/office/drawing/2014/main" id="{2672AFEC-7C9A-4DD9-AED2-25DFEB18D04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6" name="Text Box 6943">
          <a:extLst>
            <a:ext uri="{FF2B5EF4-FFF2-40B4-BE49-F238E27FC236}">
              <a16:creationId xmlns:a16="http://schemas.microsoft.com/office/drawing/2014/main" id="{7FD23091-7E05-46B8-B686-E509036B04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7" name="Text Box 6943">
          <a:extLst>
            <a:ext uri="{FF2B5EF4-FFF2-40B4-BE49-F238E27FC236}">
              <a16:creationId xmlns:a16="http://schemas.microsoft.com/office/drawing/2014/main" id="{E4E9FC57-65BC-44DA-AC6E-2A8B5567AEA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8" name="Text Box 6943">
          <a:extLst>
            <a:ext uri="{FF2B5EF4-FFF2-40B4-BE49-F238E27FC236}">
              <a16:creationId xmlns:a16="http://schemas.microsoft.com/office/drawing/2014/main" id="{F683488C-5570-4F0B-BCCA-3560978458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79" name="Text Box 6943">
          <a:extLst>
            <a:ext uri="{FF2B5EF4-FFF2-40B4-BE49-F238E27FC236}">
              <a16:creationId xmlns:a16="http://schemas.microsoft.com/office/drawing/2014/main" id="{133949EA-69C0-4EA0-A803-8929E73FD8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0" name="Text Box 6943">
          <a:extLst>
            <a:ext uri="{FF2B5EF4-FFF2-40B4-BE49-F238E27FC236}">
              <a16:creationId xmlns:a16="http://schemas.microsoft.com/office/drawing/2014/main" id="{ED2ABBB6-15F9-4993-A6DA-828AAFAB179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1" name="Text Box 6943">
          <a:extLst>
            <a:ext uri="{FF2B5EF4-FFF2-40B4-BE49-F238E27FC236}">
              <a16:creationId xmlns:a16="http://schemas.microsoft.com/office/drawing/2014/main" id="{702186EC-0B98-467F-B241-9CAE8F5BB6A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2" name="Text Box 6943">
          <a:extLst>
            <a:ext uri="{FF2B5EF4-FFF2-40B4-BE49-F238E27FC236}">
              <a16:creationId xmlns:a16="http://schemas.microsoft.com/office/drawing/2014/main" id="{2B993ACA-5C66-4242-A6E8-8E0630B840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3" name="Text Box 6943">
          <a:extLst>
            <a:ext uri="{FF2B5EF4-FFF2-40B4-BE49-F238E27FC236}">
              <a16:creationId xmlns:a16="http://schemas.microsoft.com/office/drawing/2014/main" id="{208318D5-FE83-447E-B632-E8F78167B9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4" name="Text Box 6943">
          <a:extLst>
            <a:ext uri="{FF2B5EF4-FFF2-40B4-BE49-F238E27FC236}">
              <a16:creationId xmlns:a16="http://schemas.microsoft.com/office/drawing/2014/main" id="{C2C10817-9B76-4353-895A-3ECE1C83F5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5" name="Text Box 6943">
          <a:extLst>
            <a:ext uri="{FF2B5EF4-FFF2-40B4-BE49-F238E27FC236}">
              <a16:creationId xmlns:a16="http://schemas.microsoft.com/office/drawing/2014/main" id="{60790809-7210-4CD9-BDC7-75480A3343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6" name="Text Box 6943">
          <a:extLst>
            <a:ext uri="{FF2B5EF4-FFF2-40B4-BE49-F238E27FC236}">
              <a16:creationId xmlns:a16="http://schemas.microsoft.com/office/drawing/2014/main" id="{14F6EB6A-C831-4646-9A41-2B9C320E237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7" name="Text Box 6943">
          <a:extLst>
            <a:ext uri="{FF2B5EF4-FFF2-40B4-BE49-F238E27FC236}">
              <a16:creationId xmlns:a16="http://schemas.microsoft.com/office/drawing/2014/main" id="{AFA6C771-7EC3-45BF-94A3-2380B4E968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8" name="Text Box 6943">
          <a:extLst>
            <a:ext uri="{FF2B5EF4-FFF2-40B4-BE49-F238E27FC236}">
              <a16:creationId xmlns:a16="http://schemas.microsoft.com/office/drawing/2014/main" id="{1D420DC0-54A1-47FE-AF0A-CFC258CAB1A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89" name="Text Box 6943">
          <a:extLst>
            <a:ext uri="{FF2B5EF4-FFF2-40B4-BE49-F238E27FC236}">
              <a16:creationId xmlns:a16="http://schemas.microsoft.com/office/drawing/2014/main" id="{8F90E8FB-BCCE-483E-9C4E-3856B864D6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0" name="Text Box 6943">
          <a:extLst>
            <a:ext uri="{FF2B5EF4-FFF2-40B4-BE49-F238E27FC236}">
              <a16:creationId xmlns:a16="http://schemas.microsoft.com/office/drawing/2014/main" id="{64C4C79A-36C5-460F-AFC7-5CA9AF837E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1" name="Text Box 6943">
          <a:extLst>
            <a:ext uri="{FF2B5EF4-FFF2-40B4-BE49-F238E27FC236}">
              <a16:creationId xmlns:a16="http://schemas.microsoft.com/office/drawing/2014/main" id="{E538E1B1-2045-4A18-B708-2A00DF2CE3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2" name="Text Box 6943">
          <a:extLst>
            <a:ext uri="{FF2B5EF4-FFF2-40B4-BE49-F238E27FC236}">
              <a16:creationId xmlns:a16="http://schemas.microsoft.com/office/drawing/2014/main" id="{19B2E45E-D0B1-470C-962B-ED0C413F5D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3" name="Text Box 6943">
          <a:extLst>
            <a:ext uri="{FF2B5EF4-FFF2-40B4-BE49-F238E27FC236}">
              <a16:creationId xmlns:a16="http://schemas.microsoft.com/office/drawing/2014/main" id="{083BBD6B-4FB2-489F-BE54-F2D53A9B9F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4" name="Text Box 6943">
          <a:extLst>
            <a:ext uri="{FF2B5EF4-FFF2-40B4-BE49-F238E27FC236}">
              <a16:creationId xmlns:a16="http://schemas.microsoft.com/office/drawing/2014/main" id="{FFC04C3E-E9D7-45F8-A670-7CA6613154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5" name="Text Box 6943">
          <a:extLst>
            <a:ext uri="{FF2B5EF4-FFF2-40B4-BE49-F238E27FC236}">
              <a16:creationId xmlns:a16="http://schemas.microsoft.com/office/drawing/2014/main" id="{9F66B86C-F0A6-4F58-888A-7BC6F45879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6" name="Text Box 6943">
          <a:extLst>
            <a:ext uri="{FF2B5EF4-FFF2-40B4-BE49-F238E27FC236}">
              <a16:creationId xmlns:a16="http://schemas.microsoft.com/office/drawing/2014/main" id="{8D944791-A458-4D53-A85D-62D1ADFA44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7" name="Text Box 6943">
          <a:extLst>
            <a:ext uri="{FF2B5EF4-FFF2-40B4-BE49-F238E27FC236}">
              <a16:creationId xmlns:a16="http://schemas.microsoft.com/office/drawing/2014/main" id="{0B55E8B9-F315-4EF1-9414-2565696C0F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8" name="Text Box 6943">
          <a:extLst>
            <a:ext uri="{FF2B5EF4-FFF2-40B4-BE49-F238E27FC236}">
              <a16:creationId xmlns:a16="http://schemas.microsoft.com/office/drawing/2014/main" id="{CDA777DA-DEC7-43DC-8689-856168058F6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399" name="Text Box 6943">
          <a:extLst>
            <a:ext uri="{FF2B5EF4-FFF2-40B4-BE49-F238E27FC236}">
              <a16:creationId xmlns:a16="http://schemas.microsoft.com/office/drawing/2014/main" id="{DF45EDA9-465D-489B-9F1C-2984E7405BF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0" name="Text Box 6943">
          <a:extLst>
            <a:ext uri="{FF2B5EF4-FFF2-40B4-BE49-F238E27FC236}">
              <a16:creationId xmlns:a16="http://schemas.microsoft.com/office/drawing/2014/main" id="{C3504C43-047F-44DB-A398-FC0E29153A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1" name="Text Box 6943">
          <a:extLst>
            <a:ext uri="{FF2B5EF4-FFF2-40B4-BE49-F238E27FC236}">
              <a16:creationId xmlns:a16="http://schemas.microsoft.com/office/drawing/2014/main" id="{4D200424-B18B-4D0E-AB5D-960D1B9722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2" name="Text Box 6943">
          <a:extLst>
            <a:ext uri="{FF2B5EF4-FFF2-40B4-BE49-F238E27FC236}">
              <a16:creationId xmlns:a16="http://schemas.microsoft.com/office/drawing/2014/main" id="{3A664BCF-5C74-42CD-9A59-3B1A35B2DC3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3" name="Text Box 6943">
          <a:extLst>
            <a:ext uri="{FF2B5EF4-FFF2-40B4-BE49-F238E27FC236}">
              <a16:creationId xmlns:a16="http://schemas.microsoft.com/office/drawing/2014/main" id="{F00C03C8-1909-4BEC-BCBE-EC3D2BD67E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4" name="Text Box 6943">
          <a:extLst>
            <a:ext uri="{FF2B5EF4-FFF2-40B4-BE49-F238E27FC236}">
              <a16:creationId xmlns:a16="http://schemas.microsoft.com/office/drawing/2014/main" id="{CB65A625-DCF7-4117-9572-A20DC3B4B6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5" name="Text Box 6943">
          <a:extLst>
            <a:ext uri="{FF2B5EF4-FFF2-40B4-BE49-F238E27FC236}">
              <a16:creationId xmlns:a16="http://schemas.microsoft.com/office/drawing/2014/main" id="{EAFB3F57-553A-4D0E-921B-258B3AE2CB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6" name="Text Box 6943">
          <a:extLst>
            <a:ext uri="{FF2B5EF4-FFF2-40B4-BE49-F238E27FC236}">
              <a16:creationId xmlns:a16="http://schemas.microsoft.com/office/drawing/2014/main" id="{E0AA57AB-3311-49FC-A3D1-56BDA37048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7" name="Text Box 6943">
          <a:extLst>
            <a:ext uri="{FF2B5EF4-FFF2-40B4-BE49-F238E27FC236}">
              <a16:creationId xmlns:a16="http://schemas.microsoft.com/office/drawing/2014/main" id="{E58C27EF-D43B-41F7-BDE6-7D61C14C2E4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8" name="Text Box 6943">
          <a:extLst>
            <a:ext uri="{FF2B5EF4-FFF2-40B4-BE49-F238E27FC236}">
              <a16:creationId xmlns:a16="http://schemas.microsoft.com/office/drawing/2014/main" id="{BBB97A45-EF23-4493-9C09-059851FCB10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09" name="Text Box 6943">
          <a:extLst>
            <a:ext uri="{FF2B5EF4-FFF2-40B4-BE49-F238E27FC236}">
              <a16:creationId xmlns:a16="http://schemas.microsoft.com/office/drawing/2014/main" id="{56A9BFDA-E654-4E73-98D9-ACF7D70CB6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0" name="Text Box 6943">
          <a:extLst>
            <a:ext uri="{FF2B5EF4-FFF2-40B4-BE49-F238E27FC236}">
              <a16:creationId xmlns:a16="http://schemas.microsoft.com/office/drawing/2014/main" id="{EA352690-BCB1-43CA-B672-8A6C75BA7B2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1" name="Text Box 6943">
          <a:extLst>
            <a:ext uri="{FF2B5EF4-FFF2-40B4-BE49-F238E27FC236}">
              <a16:creationId xmlns:a16="http://schemas.microsoft.com/office/drawing/2014/main" id="{EE24F8C5-902E-407E-AAEC-4ACFAAAEC7D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2" name="Text Box 6943">
          <a:extLst>
            <a:ext uri="{FF2B5EF4-FFF2-40B4-BE49-F238E27FC236}">
              <a16:creationId xmlns:a16="http://schemas.microsoft.com/office/drawing/2014/main" id="{E5B387C1-EC8E-427D-BE32-523FEF7EB45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3" name="Text Box 6943">
          <a:extLst>
            <a:ext uri="{FF2B5EF4-FFF2-40B4-BE49-F238E27FC236}">
              <a16:creationId xmlns:a16="http://schemas.microsoft.com/office/drawing/2014/main" id="{36F69049-42E0-4356-98C2-FF027A3983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4" name="Text Box 6943">
          <a:extLst>
            <a:ext uri="{FF2B5EF4-FFF2-40B4-BE49-F238E27FC236}">
              <a16:creationId xmlns:a16="http://schemas.microsoft.com/office/drawing/2014/main" id="{CD788ED5-4692-4A58-8B95-88C737AC5EF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5" name="Text Box 6943">
          <a:extLst>
            <a:ext uri="{FF2B5EF4-FFF2-40B4-BE49-F238E27FC236}">
              <a16:creationId xmlns:a16="http://schemas.microsoft.com/office/drawing/2014/main" id="{42403B6C-6337-4300-A5BC-E0EAEE28CB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6" name="Text Box 6943">
          <a:extLst>
            <a:ext uri="{FF2B5EF4-FFF2-40B4-BE49-F238E27FC236}">
              <a16:creationId xmlns:a16="http://schemas.microsoft.com/office/drawing/2014/main" id="{64B35904-516B-4CCB-8070-585AAE83A7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7" name="Text Box 6943">
          <a:extLst>
            <a:ext uri="{FF2B5EF4-FFF2-40B4-BE49-F238E27FC236}">
              <a16:creationId xmlns:a16="http://schemas.microsoft.com/office/drawing/2014/main" id="{77E6F281-EBB3-40DD-A23E-54F9D02FF6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8" name="Text Box 6943">
          <a:extLst>
            <a:ext uri="{FF2B5EF4-FFF2-40B4-BE49-F238E27FC236}">
              <a16:creationId xmlns:a16="http://schemas.microsoft.com/office/drawing/2014/main" id="{9551AB5C-5E32-467C-A6C8-FFC5F426CF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19" name="Text Box 6943">
          <a:extLst>
            <a:ext uri="{FF2B5EF4-FFF2-40B4-BE49-F238E27FC236}">
              <a16:creationId xmlns:a16="http://schemas.microsoft.com/office/drawing/2014/main" id="{F7B0855C-6F87-4489-BA18-CF0CB2C220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0" name="Text Box 6943">
          <a:extLst>
            <a:ext uri="{FF2B5EF4-FFF2-40B4-BE49-F238E27FC236}">
              <a16:creationId xmlns:a16="http://schemas.microsoft.com/office/drawing/2014/main" id="{364C8F86-09A8-4ED8-91AC-BA984ACB031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1" name="Text Box 6943">
          <a:extLst>
            <a:ext uri="{FF2B5EF4-FFF2-40B4-BE49-F238E27FC236}">
              <a16:creationId xmlns:a16="http://schemas.microsoft.com/office/drawing/2014/main" id="{8C9FFC24-BFE1-4CF1-98E1-8C860D9015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2" name="Text Box 6943">
          <a:extLst>
            <a:ext uri="{FF2B5EF4-FFF2-40B4-BE49-F238E27FC236}">
              <a16:creationId xmlns:a16="http://schemas.microsoft.com/office/drawing/2014/main" id="{943C29AF-BFF5-4D1E-B8AC-70E2366B5B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3" name="Text Box 6943">
          <a:extLst>
            <a:ext uri="{FF2B5EF4-FFF2-40B4-BE49-F238E27FC236}">
              <a16:creationId xmlns:a16="http://schemas.microsoft.com/office/drawing/2014/main" id="{BCE189F0-3BBF-45E6-9A54-75D2B2CCC9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4" name="Text Box 6943">
          <a:extLst>
            <a:ext uri="{FF2B5EF4-FFF2-40B4-BE49-F238E27FC236}">
              <a16:creationId xmlns:a16="http://schemas.microsoft.com/office/drawing/2014/main" id="{1673574D-BADA-470D-848F-20836CED9E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5" name="Text Box 6943">
          <a:extLst>
            <a:ext uri="{FF2B5EF4-FFF2-40B4-BE49-F238E27FC236}">
              <a16:creationId xmlns:a16="http://schemas.microsoft.com/office/drawing/2014/main" id="{33D79F3D-5F9B-4E3D-899E-BD1331F5973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6" name="Text Box 6943">
          <a:extLst>
            <a:ext uri="{FF2B5EF4-FFF2-40B4-BE49-F238E27FC236}">
              <a16:creationId xmlns:a16="http://schemas.microsoft.com/office/drawing/2014/main" id="{50DFD42C-42A8-44AF-84CD-A39CCD7C19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7" name="Text Box 6943">
          <a:extLst>
            <a:ext uri="{FF2B5EF4-FFF2-40B4-BE49-F238E27FC236}">
              <a16:creationId xmlns:a16="http://schemas.microsoft.com/office/drawing/2014/main" id="{9600F0E2-322B-4E92-A092-5319F7A066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8" name="Text Box 6943">
          <a:extLst>
            <a:ext uri="{FF2B5EF4-FFF2-40B4-BE49-F238E27FC236}">
              <a16:creationId xmlns:a16="http://schemas.microsoft.com/office/drawing/2014/main" id="{81C27D51-1C9F-4FD6-935E-7539D6B17E3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29" name="Text Box 6943">
          <a:extLst>
            <a:ext uri="{FF2B5EF4-FFF2-40B4-BE49-F238E27FC236}">
              <a16:creationId xmlns:a16="http://schemas.microsoft.com/office/drawing/2014/main" id="{7E80BE39-8F40-4480-8756-ADD08A1337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0" name="Text Box 6943">
          <a:extLst>
            <a:ext uri="{FF2B5EF4-FFF2-40B4-BE49-F238E27FC236}">
              <a16:creationId xmlns:a16="http://schemas.microsoft.com/office/drawing/2014/main" id="{8BE66C24-D6EE-4A02-9CC9-48ADA39B660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1" name="Text Box 6943">
          <a:extLst>
            <a:ext uri="{FF2B5EF4-FFF2-40B4-BE49-F238E27FC236}">
              <a16:creationId xmlns:a16="http://schemas.microsoft.com/office/drawing/2014/main" id="{92EDE50A-1158-4ADC-B5CB-03F8520B163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2" name="Text Box 6943">
          <a:extLst>
            <a:ext uri="{FF2B5EF4-FFF2-40B4-BE49-F238E27FC236}">
              <a16:creationId xmlns:a16="http://schemas.microsoft.com/office/drawing/2014/main" id="{54B8BEE1-3026-462F-A514-B0CCB826491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3" name="Text Box 6943">
          <a:extLst>
            <a:ext uri="{FF2B5EF4-FFF2-40B4-BE49-F238E27FC236}">
              <a16:creationId xmlns:a16="http://schemas.microsoft.com/office/drawing/2014/main" id="{2E606E7C-8E15-49EA-B808-EAFA5E1301F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4" name="Text Box 6943">
          <a:extLst>
            <a:ext uri="{FF2B5EF4-FFF2-40B4-BE49-F238E27FC236}">
              <a16:creationId xmlns:a16="http://schemas.microsoft.com/office/drawing/2014/main" id="{9FB2E76A-7361-44C1-A176-0FCB44202C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5" name="Text Box 6943">
          <a:extLst>
            <a:ext uri="{FF2B5EF4-FFF2-40B4-BE49-F238E27FC236}">
              <a16:creationId xmlns:a16="http://schemas.microsoft.com/office/drawing/2014/main" id="{440D6582-0B29-4247-96C8-9B4D637B420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6" name="Text Box 6943">
          <a:extLst>
            <a:ext uri="{FF2B5EF4-FFF2-40B4-BE49-F238E27FC236}">
              <a16:creationId xmlns:a16="http://schemas.microsoft.com/office/drawing/2014/main" id="{4AFA7DB3-53CF-46DB-BB02-4E7D65C93D8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7" name="Text Box 6943">
          <a:extLst>
            <a:ext uri="{FF2B5EF4-FFF2-40B4-BE49-F238E27FC236}">
              <a16:creationId xmlns:a16="http://schemas.microsoft.com/office/drawing/2014/main" id="{31A26AF3-320E-43BD-B2EF-85F2145206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8" name="Text Box 6943">
          <a:extLst>
            <a:ext uri="{FF2B5EF4-FFF2-40B4-BE49-F238E27FC236}">
              <a16:creationId xmlns:a16="http://schemas.microsoft.com/office/drawing/2014/main" id="{2A4CE08E-9300-4CE3-9BD1-6D600159CE4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39" name="Text Box 6943">
          <a:extLst>
            <a:ext uri="{FF2B5EF4-FFF2-40B4-BE49-F238E27FC236}">
              <a16:creationId xmlns:a16="http://schemas.microsoft.com/office/drawing/2014/main" id="{CC95BC53-60E6-4543-B717-14BB69CA888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0" name="Text Box 6943">
          <a:extLst>
            <a:ext uri="{FF2B5EF4-FFF2-40B4-BE49-F238E27FC236}">
              <a16:creationId xmlns:a16="http://schemas.microsoft.com/office/drawing/2014/main" id="{CF049693-E5CF-4409-8FA0-3650F895D9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1" name="Text Box 6943">
          <a:extLst>
            <a:ext uri="{FF2B5EF4-FFF2-40B4-BE49-F238E27FC236}">
              <a16:creationId xmlns:a16="http://schemas.microsoft.com/office/drawing/2014/main" id="{90BED603-2276-4534-A406-65FF150E13C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2" name="Text Box 6943">
          <a:extLst>
            <a:ext uri="{FF2B5EF4-FFF2-40B4-BE49-F238E27FC236}">
              <a16:creationId xmlns:a16="http://schemas.microsoft.com/office/drawing/2014/main" id="{7DEBBF27-7E4A-42F7-B318-8C632E4FD5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3" name="Text Box 6943">
          <a:extLst>
            <a:ext uri="{FF2B5EF4-FFF2-40B4-BE49-F238E27FC236}">
              <a16:creationId xmlns:a16="http://schemas.microsoft.com/office/drawing/2014/main" id="{066703B5-FBC4-43D4-AB54-2007300F1E9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4" name="Text Box 6943">
          <a:extLst>
            <a:ext uri="{FF2B5EF4-FFF2-40B4-BE49-F238E27FC236}">
              <a16:creationId xmlns:a16="http://schemas.microsoft.com/office/drawing/2014/main" id="{58006D19-6EBD-4FEA-AC3F-53DFDA6FAC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5" name="Text Box 6943">
          <a:extLst>
            <a:ext uri="{FF2B5EF4-FFF2-40B4-BE49-F238E27FC236}">
              <a16:creationId xmlns:a16="http://schemas.microsoft.com/office/drawing/2014/main" id="{A8909635-E148-4F2C-8074-AAE6A27A2E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6" name="Text Box 6943">
          <a:extLst>
            <a:ext uri="{FF2B5EF4-FFF2-40B4-BE49-F238E27FC236}">
              <a16:creationId xmlns:a16="http://schemas.microsoft.com/office/drawing/2014/main" id="{F06E72D5-F30B-4F65-951E-D8256794F06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7" name="Text Box 6943">
          <a:extLst>
            <a:ext uri="{FF2B5EF4-FFF2-40B4-BE49-F238E27FC236}">
              <a16:creationId xmlns:a16="http://schemas.microsoft.com/office/drawing/2014/main" id="{880540D6-A159-4C1B-8C77-B598DE5ECE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8" name="Text Box 6943">
          <a:extLst>
            <a:ext uri="{FF2B5EF4-FFF2-40B4-BE49-F238E27FC236}">
              <a16:creationId xmlns:a16="http://schemas.microsoft.com/office/drawing/2014/main" id="{155AADBE-B886-4770-BFE6-E22008D13D6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49" name="Text Box 6943">
          <a:extLst>
            <a:ext uri="{FF2B5EF4-FFF2-40B4-BE49-F238E27FC236}">
              <a16:creationId xmlns:a16="http://schemas.microsoft.com/office/drawing/2014/main" id="{C518DB6D-D2B1-401F-ABF3-3F17113FFB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0" name="Text Box 6943">
          <a:extLst>
            <a:ext uri="{FF2B5EF4-FFF2-40B4-BE49-F238E27FC236}">
              <a16:creationId xmlns:a16="http://schemas.microsoft.com/office/drawing/2014/main" id="{2217604B-C268-4C51-85B5-CE68875698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1" name="Text Box 6943">
          <a:extLst>
            <a:ext uri="{FF2B5EF4-FFF2-40B4-BE49-F238E27FC236}">
              <a16:creationId xmlns:a16="http://schemas.microsoft.com/office/drawing/2014/main" id="{BD5C9083-8EDA-4D06-9197-3D24F5E416E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2" name="Text Box 6943">
          <a:extLst>
            <a:ext uri="{FF2B5EF4-FFF2-40B4-BE49-F238E27FC236}">
              <a16:creationId xmlns:a16="http://schemas.microsoft.com/office/drawing/2014/main" id="{95A9472F-9458-4D54-9571-5588BCD737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3" name="Text Box 6943">
          <a:extLst>
            <a:ext uri="{FF2B5EF4-FFF2-40B4-BE49-F238E27FC236}">
              <a16:creationId xmlns:a16="http://schemas.microsoft.com/office/drawing/2014/main" id="{36B75F44-21C6-416B-864A-C769BD5188A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4" name="Text Box 6943">
          <a:extLst>
            <a:ext uri="{FF2B5EF4-FFF2-40B4-BE49-F238E27FC236}">
              <a16:creationId xmlns:a16="http://schemas.microsoft.com/office/drawing/2014/main" id="{0B9354E1-5463-45DF-A08B-E24EEF5E67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5" name="Text Box 6943">
          <a:extLst>
            <a:ext uri="{FF2B5EF4-FFF2-40B4-BE49-F238E27FC236}">
              <a16:creationId xmlns:a16="http://schemas.microsoft.com/office/drawing/2014/main" id="{C731CDFD-AF47-4A5F-B009-2CFC6E9550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6" name="Text Box 6943">
          <a:extLst>
            <a:ext uri="{FF2B5EF4-FFF2-40B4-BE49-F238E27FC236}">
              <a16:creationId xmlns:a16="http://schemas.microsoft.com/office/drawing/2014/main" id="{EE3F6D10-125E-497F-8029-EAE5F2E0BD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7" name="Text Box 6943">
          <a:extLst>
            <a:ext uri="{FF2B5EF4-FFF2-40B4-BE49-F238E27FC236}">
              <a16:creationId xmlns:a16="http://schemas.microsoft.com/office/drawing/2014/main" id="{79069F4C-A346-4235-8B4B-8F1A02CF69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8" name="Text Box 6943">
          <a:extLst>
            <a:ext uri="{FF2B5EF4-FFF2-40B4-BE49-F238E27FC236}">
              <a16:creationId xmlns:a16="http://schemas.microsoft.com/office/drawing/2014/main" id="{E79AD491-FCE2-4765-8135-6E4B9E20117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59" name="Text Box 6943">
          <a:extLst>
            <a:ext uri="{FF2B5EF4-FFF2-40B4-BE49-F238E27FC236}">
              <a16:creationId xmlns:a16="http://schemas.microsoft.com/office/drawing/2014/main" id="{FF184EDD-A64A-4C46-B1C2-4C3A23E5BC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0" name="Text Box 6943">
          <a:extLst>
            <a:ext uri="{FF2B5EF4-FFF2-40B4-BE49-F238E27FC236}">
              <a16:creationId xmlns:a16="http://schemas.microsoft.com/office/drawing/2014/main" id="{D897F1BB-8633-4CAB-B60A-844AFCD7B23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1" name="Text Box 6943">
          <a:extLst>
            <a:ext uri="{FF2B5EF4-FFF2-40B4-BE49-F238E27FC236}">
              <a16:creationId xmlns:a16="http://schemas.microsoft.com/office/drawing/2014/main" id="{7639BA5D-81BE-4930-B7F0-254315187DD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2" name="Text Box 6943">
          <a:extLst>
            <a:ext uri="{FF2B5EF4-FFF2-40B4-BE49-F238E27FC236}">
              <a16:creationId xmlns:a16="http://schemas.microsoft.com/office/drawing/2014/main" id="{EBD6FBD6-C737-4C96-B02F-63886874A1B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3" name="Text Box 6943">
          <a:extLst>
            <a:ext uri="{FF2B5EF4-FFF2-40B4-BE49-F238E27FC236}">
              <a16:creationId xmlns:a16="http://schemas.microsoft.com/office/drawing/2014/main" id="{5C23C034-B950-454A-8A4E-6D3077B43C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4" name="Text Box 6943">
          <a:extLst>
            <a:ext uri="{FF2B5EF4-FFF2-40B4-BE49-F238E27FC236}">
              <a16:creationId xmlns:a16="http://schemas.microsoft.com/office/drawing/2014/main" id="{7F524CE4-3593-45E9-90F1-6E0609B630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5" name="Text Box 6943">
          <a:extLst>
            <a:ext uri="{FF2B5EF4-FFF2-40B4-BE49-F238E27FC236}">
              <a16:creationId xmlns:a16="http://schemas.microsoft.com/office/drawing/2014/main" id="{8FEABF56-C882-45CD-9EF5-8BD427CAA84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6" name="Text Box 6943">
          <a:extLst>
            <a:ext uri="{FF2B5EF4-FFF2-40B4-BE49-F238E27FC236}">
              <a16:creationId xmlns:a16="http://schemas.microsoft.com/office/drawing/2014/main" id="{826ED7AC-30FE-41B3-89F6-5A21C42F4FC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7" name="Text Box 6943">
          <a:extLst>
            <a:ext uri="{FF2B5EF4-FFF2-40B4-BE49-F238E27FC236}">
              <a16:creationId xmlns:a16="http://schemas.microsoft.com/office/drawing/2014/main" id="{584D1949-44FC-419B-8D01-DD4B0FC7D9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8" name="Text Box 6943">
          <a:extLst>
            <a:ext uri="{FF2B5EF4-FFF2-40B4-BE49-F238E27FC236}">
              <a16:creationId xmlns:a16="http://schemas.microsoft.com/office/drawing/2014/main" id="{F05E8D9D-B6CE-476B-8332-83B85ADAA5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69" name="Text Box 6943">
          <a:extLst>
            <a:ext uri="{FF2B5EF4-FFF2-40B4-BE49-F238E27FC236}">
              <a16:creationId xmlns:a16="http://schemas.microsoft.com/office/drawing/2014/main" id="{FF84C266-A94D-4ADE-865E-01DC31BBCDE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0" name="Text Box 6943">
          <a:extLst>
            <a:ext uri="{FF2B5EF4-FFF2-40B4-BE49-F238E27FC236}">
              <a16:creationId xmlns:a16="http://schemas.microsoft.com/office/drawing/2014/main" id="{76DA71F1-F6CC-469F-8BDC-CDCF504CC9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1" name="Text Box 6943">
          <a:extLst>
            <a:ext uri="{FF2B5EF4-FFF2-40B4-BE49-F238E27FC236}">
              <a16:creationId xmlns:a16="http://schemas.microsoft.com/office/drawing/2014/main" id="{B86ED07F-B91F-4AA4-A039-CC7532A911C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2" name="Text Box 6943">
          <a:extLst>
            <a:ext uri="{FF2B5EF4-FFF2-40B4-BE49-F238E27FC236}">
              <a16:creationId xmlns:a16="http://schemas.microsoft.com/office/drawing/2014/main" id="{1AE4F9B0-D5AD-4BDF-978E-E1FEDAA5DE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3" name="Text Box 6943">
          <a:extLst>
            <a:ext uri="{FF2B5EF4-FFF2-40B4-BE49-F238E27FC236}">
              <a16:creationId xmlns:a16="http://schemas.microsoft.com/office/drawing/2014/main" id="{DC7063B7-7618-4FA7-90BB-6FC889A014F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4" name="Text Box 6943">
          <a:extLst>
            <a:ext uri="{FF2B5EF4-FFF2-40B4-BE49-F238E27FC236}">
              <a16:creationId xmlns:a16="http://schemas.microsoft.com/office/drawing/2014/main" id="{7C397DE8-FE0B-48AB-93B8-27781E5F11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5" name="Text Box 6943">
          <a:extLst>
            <a:ext uri="{FF2B5EF4-FFF2-40B4-BE49-F238E27FC236}">
              <a16:creationId xmlns:a16="http://schemas.microsoft.com/office/drawing/2014/main" id="{61AE55D8-2EE0-4C5B-92EA-1848FD3FACB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6" name="Text Box 6943">
          <a:extLst>
            <a:ext uri="{FF2B5EF4-FFF2-40B4-BE49-F238E27FC236}">
              <a16:creationId xmlns:a16="http://schemas.microsoft.com/office/drawing/2014/main" id="{E0A842FA-637C-4494-A39D-9C2F5ABB6B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7" name="Text Box 6943">
          <a:extLst>
            <a:ext uri="{FF2B5EF4-FFF2-40B4-BE49-F238E27FC236}">
              <a16:creationId xmlns:a16="http://schemas.microsoft.com/office/drawing/2014/main" id="{056B9FFA-3654-4AEB-A804-244200FB85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8" name="Text Box 6943">
          <a:extLst>
            <a:ext uri="{FF2B5EF4-FFF2-40B4-BE49-F238E27FC236}">
              <a16:creationId xmlns:a16="http://schemas.microsoft.com/office/drawing/2014/main" id="{7A60BFA6-0F1B-45C6-BDE3-259896EF2D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79" name="Text Box 6943">
          <a:extLst>
            <a:ext uri="{FF2B5EF4-FFF2-40B4-BE49-F238E27FC236}">
              <a16:creationId xmlns:a16="http://schemas.microsoft.com/office/drawing/2014/main" id="{85A8B43D-4B66-4D63-9475-64C127CEFC0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0" name="Text Box 6943">
          <a:extLst>
            <a:ext uri="{FF2B5EF4-FFF2-40B4-BE49-F238E27FC236}">
              <a16:creationId xmlns:a16="http://schemas.microsoft.com/office/drawing/2014/main" id="{76B3989A-ACB0-40E4-B18F-B26F2DBBA0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1" name="Text Box 6943">
          <a:extLst>
            <a:ext uri="{FF2B5EF4-FFF2-40B4-BE49-F238E27FC236}">
              <a16:creationId xmlns:a16="http://schemas.microsoft.com/office/drawing/2014/main" id="{91BB20D6-32C2-4963-9B0B-19145A3F571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2" name="Text Box 6943">
          <a:extLst>
            <a:ext uri="{FF2B5EF4-FFF2-40B4-BE49-F238E27FC236}">
              <a16:creationId xmlns:a16="http://schemas.microsoft.com/office/drawing/2014/main" id="{427B7552-AC21-4A21-967C-961DD941F2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3" name="Text Box 6943">
          <a:extLst>
            <a:ext uri="{FF2B5EF4-FFF2-40B4-BE49-F238E27FC236}">
              <a16:creationId xmlns:a16="http://schemas.microsoft.com/office/drawing/2014/main" id="{CEF72BFC-C832-4653-9D4F-A316CC4BAA7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4" name="Text Box 6943">
          <a:extLst>
            <a:ext uri="{FF2B5EF4-FFF2-40B4-BE49-F238E27FC236}">
              <a16:creationId xmlns:a16="http://schemas.microsoft.com/office/drawing/2014/main" id="{A613927F-B389-459F-8A27-1307398E079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5" name="Text Box 6943">
          <a:extLst>
            <a:ext uri="{FF2B5EF4-FFF2-40B4-BE49-F238E27FC236}">
              <a16:creationId xmlns:a16="http://schemas.microsoft.com/office/drawing/2014/main" id="{95BA783E-EA8D-40C9-A39C-65E63E674C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6" name="Text Box 6943">
          <a:extLst>
            <a:ext uri="{FF2B5EF4-FFF2-40B4-BE49-F238E27FC236}">
              <a16:creationId xmlns:a16="http://schemas.microsoft.com/office/drawing/2014/main" id="{E830AD0F-9033-4A9C-B66D-7467016E96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7" name="Text Box 6943">
          <a:extLst>
            <a:ext uri="{FF2B5EF4-FFF2-40B4-BE49-F238E27FC236}">
              <a16:creationId xmlns:a16="http://schemas.microsoft.com/office/drawing/2014/main" id="{99958C7E-1F47-4CEA-8BC5-CCADD679BD4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8" name="Text Box 6943">
          <a:extLst>
            <a:ext uri="{FF2B5EF4-FFF2-40B4-BE49-F238E27FC236}">
              <a16:creationId xmlns:a16="http://schemas.microsoft.com/office/drawing/2014/main" id="{925BBB54-4104-4AE3-8292-AA3023ED77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89" name="Text Box 6943">
          <a:extLst>
            <a:ext uri="{FF2B5EF4-FFF2-40B4-BE49-F238E27FC236}">
              <a16:creationId xmlns:a16="http://schemas.microsoft.com/office/drawing/2014/main" id="{716AB3F8-AA2D-456A-B2FE-FF443892B48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0" name="Text Box 6943">
          <a:extLst>
            <a:ext uri="{FF2B5EF4-FFF2-40B4-BE49-F238E27FC236}">
              <a16:creationId xmlns:a16="http://schemas.microsoft.com/office/drawing/2014/main" id="{CB189196-859F-428D-AC4C-3390C888B0B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1" name="Text Box 6943">
          <a:extLst>
            <a:ext uri="{FF2B5EF4-FFF2-40B4-BE49-F238E27FC236}">
              <a16:creationId xmlns:a16="http://schemas.microsoft.com/office/drawing/2014/main" id="{6003B4ED-03D2-4D66-950C-9E1F839006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2" name="Text Box 6943">
          <a:extLst>
            <a:ext uri="{FF2B5EF4-FFF2-40B4-BE49-F238E27FC236}">
              <a16:creationId xmlns:a16="http://schemas.microsoft.com/office/drawing/2014/main" id="{1493E912-39CC-45FC-A56A-B9FA5CA82C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3" name="Text Box 6943">
          <a:extLst>
            <a:ext uri="{FF2B5EF4-FFF2-40B4-BE49-F238E27FC236}">
              <a16:creationId xmlns:a16="http://schemas.microsoft.com/office/drawing/2014/main" id="{A02F25A7-364D-400F-8B68-888D865458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4" name="Text Box 6943">
          <a:extLst>
            <a:ext uri="{FF2B5EF4-FFF2-40B4-BE49-F238E27FC236}">
              <a16:creationId xmlns:a16="http://schemas.microsoft.com/office/drawing/2014/main" id="{DE57EEA1-19D2-4010-AA9D-1E5D8468A3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5" name="Text Box 6943">
          <a:extLst>
            <a:ext uri="{FF2B5EF4-FFF2-40B4-BE49-F238E27FC236}">
              <a16:creationId xmlns:a16="http://schemas.microsoft.com/office/drawing/2014/main" id="{D3C33214-84A9-4EB8-9DAC-92CDDED12CF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6" name="Text Box 6943">
          <a:extLst>
            <a:ext uri="{FF2B5EF4-FFF2-40B4-BE49-F238E27FC236}">
              <a16:creationId xmlns:a16="http://schemas.microsoft.com/office/drawing/2014/main" id="{64EC4C5D-B440-43F4-8952-41A0C28057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7" name="Text Box 6943">
          <a:extLst>
            <a:ext uri="{FF2B5EF4-FFF2-40B4-BE49-F238E27FC236}">
              <a16:creationId xmlns:a16="http://schemas.microsoft.com/office/drawing/2014/main" id="{55A305F5-5636-4A2F-B603-89622A79FC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8" name="Text Box 6943">
          <a:extLst>
            <a:ext uri="{FF2B5EF4-FFF2-40B4-BE49-F238E27FC236}">
              <a16:creationId xmlns:a16="http://schemas.microsoft.com/office/drawing/2014/main" id="{C110E9AD-5A43-4836-A328-EA21C3843F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499" name="Text Box 6943">
          <a:extLst>
            <a:ext uri="{FF2B5EF4-FFF2-40B4-BE49-F238E27FC236}">
              <a16:creationId xmlns:a16="http://schemas.microsoft.com/office/drawing/2014/main" id="{6012CC59-74BF-450F-9702-AA04A327E0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0" name="Text Box 6943">
          <a:extLst>
            <a:ext uri="{FF2B5EF4-FFF2-40B4-BE49-F238E27FC236}">
              <a16:creationId xmlns:a16="http://schemas.microsoft.com/office/drawing/2014/main" id="{C830A4E5-8E39-4697-9528-54F11969402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1" name="Text Box 6943">
          <a:extLst>
            <a:ext uri="{FF2B5EF4-FFF2-40B4-BE49-F238E27FC236}">
              <a16:creationId xmlns:a16="http://schemas.microsoft.com/office/drawing/2014/main" id="{20B41D73-FF41-4C3E-B6CF-6EDC1366BC2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2" name="Text Box 6943">
          <a:extLst>
            <a:ext uri="{FF2B5EF4-FFF2-40B4-BE49-F238E27FC236}">
              <a16:creationId xmlns:a16="http://schemas.microsoft.com/office/drawing/2014/main" id="{AA731FAA-FDED-48DD-96EA-1955D2F9CBD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3" name="Text Box 6943">
          <a:extLst>
            <a:ext uri="{FF2B5EF4-FFF2-40B4-BE49-F238E27FC236}">
              <a16:creationId xmlns:a16="http://schemas.microsoft.com/office/drawing/2014/main" id="{72DB87C0-E4E1-44DE-9196-B7529F6B35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4" name="Text Box 6943">
          <a:extLst>
            <a:ext uri="{FF2B5EF4-FFF2-40B4-BE49-F238E27FC236}">
              <a16:creationId xmlns:a16="http://schemas.microsoft.com/office/drawing/2014/main" id="{90AAF9C3-A941-4C6A-99EE-EDC47F7313C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5" name="Text Box 6943">
          <a:extLst>
            <a:ext uri="{FF2B5EF4-FFF2-40B4-BE49-F238E27FC236}">
              <a16:creationId xmlns:a16="http://schemas.microsoft.com/office/drawing/2014/main" id="{F0DA61B3-C15D-4F76-A04C-4DC0B8964B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6" name="Text Box 6943">
          <a:extLst>
            <a:ext uri="{FF2B5EF4-FFF2-40B4-BE49-F238E27FC236}">
              <a16:creationId xmlns:a16="http://schemas.microsoft.com/office/drawing/2014/main" id="{5563DC2C-D8D3-4E73-8567-5C774F4DFF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7" name="Text Box 6943">
          <a:extLst>
            <a:ext uri="{FF2B5EF4-FFF2-40B4-BE49-F238E27FC236}">
              <a16:creationId xmlns:a16="http://schemas.microsoft.com/office/drawing/2014/main" id="{09502445-22D7-4C6A-A805-72C069D0605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8" name="Text Box 6943">
          <a:extLst>
            <a:ext uri="{FF2B5EF4-FFF2-40B4-BE49-F238E27FC236}">
              <a16:creationId xmlns:a16="http://schemas.microsoft.com/office/drawing/2014/main" id="{43773F1E-B48D-45F6-BA3D-140DEEF3BCD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09" name="Text Box 6943">
          <a:extLst>
            <a:ext uri="{FF2B5EF4-FFF2-40B4-BE49-F238E27FC236}">
              <a16:creationId xmlns:a16="http://schemas.microsoft.com/office/drawing/2014/main" id="{5D2A24C8-C5AA-42AC-A70B-6225952801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0" name="Text Box 6943">
          <a:extLst>
            <a:ext uri="{FF2B5EF4-FFF2-40B4-BE49-F238E27FC236}">
              <a16:creationId xmlns:a16="http://schemas.microsoft.com/office/drawing/2014/main" id="{C1D02DCE-9DFD-4B45-90FB-FC68EC20B2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1" name="Text Box 6943">
          <a:extLst>
            <a:ext uri="{FF2B5EF4-FFF2-40B4-BE49-F238E27FC236}">
              <a16:creationId xmlns:a16="http://schemas.microsoft.com/office/drawing/2014/main" id="{DB8BB7F5-4F73-4443-A9B0-A2C9755DA0F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2" name="Text Box 6943">
          <a:extLst>
            <a:ext uri="{FF2B5EF4-FFF2-40B4-BE49-F238E27FC236}">
              <a16:creationId xmlns:a16="http://schemas.microsoft.com/office/drawing/2014/main" id="{26213A00-73E1-4E06-8B51-BFA465283BE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3" name="Text Box 6943">
          <a:extLst>
            <a:ext uri="{FF2B5EF4-FFF2-40B4-BE49-F238E27FC236}">
              <a16:creationId xmlns:a16="http://schemas.microsoft.com/office/drawing/2014/main" id="{DFBA1DD8-02DF-4194-BFF6-3F3727CA335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4" name="Text Box 6943">
          <a:extLst>
            <a:ext uri="{FF2B5EF4-FFF2-40B4-BE49-F238E27FC236}">
              <a16:creationId xmlns:a16="http://schemas.microsoft.com/office/drawing/2014/main" id="{8B99829D-098C-4443-B165-9B432D3E380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5" name="Text Box 6943">
          <a:extLst>
            <a:ext uri="{FF2B5EF4-FFF2-40B4-BE49-F238E27FC236}">
              <a16:creationId xmlns:a16="http://schemas.microsoft.com/office/drawing/2014/main" id="{F2F0E7DB-539B-4868-B95E-E16519BAB7E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6" name="Text Box 6943">
          <a:extLst>
            <a:ext uri="{FF2B5EF4-FFF2-40B4-BE49-F238E27FC236}">
              <a16:creationId xmlns:a16="http://schemas.microsoft.com/office/drawing/2014/main" id="{D2A8AB5B-80F8-4A5C-92D5-502485BB7BC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7" name="Text Box 6943">
          <a:extLst>
            <a:ext uri="{FF2B5EF4-FFF2-40B4-BE49-F238E27FC236}">
              <a16:creationId xmlns:a16="http://schemas.microsoft.com/office/drawing/2014/main" id="{CB436B20-91E9-48A1-8C5A-A7E6B86CC6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8" name="Text Box 6943">
          <a:extLst>
            <a:ext uri="{FF2B5EF4-FFF2-40B4-BE49-F238E27FC236}">
              <a16:creationId xmlns:a16="http://schemas.microsoft.com/office/drawing/2014/main" id="{677D4C93-D9F9-465D-A647-D9C039F90D0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19" name="Text Box 6943">
          <a:extLst>
            <a:ext uri="{FF2B5EF4-FFF2-40B4-BE49-F238E27FC236}">
              <a16:creationId xmlns:a16="http://schemas.microsoft.com/office/drawing/2014/main" id="{536DF0FC-6E08-4932-987D-955D4B671E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0" name="Text Box 6943">
          <a:extLst>
            <a:ext uri="{FF2B5EF4-FFF2-40B4-BE49-F238E27FC236}">
              <a16:creationId xmlns:a16="http://schemas.microsoft.com/office/drawing/2014/main" id="{27B539F6-E7D4-482A-BF13-661B493E76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1" name="Text Box 6943">
          <a:extLst>
            <a:ext uri="{FF2B5EF4-FFF2-40B4-BE49-F238E27FC236}">
              <a16:creationId xmlns:a16="http://schemas.microsoft.com/office/drawing/2014/main" id="{9F6DD134-212D-4A6F-A031-B6BEF7EF5D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2" name="Text Box 6943">
          <a:extLst>
            <a:ext uri="{FF2B5EF4-FFF2-40B4-BE49-F238E27FC236}">
              <a16:creationId xmlns:a16="http://schemas.microsoft.com/office/drawing/2014/main" id="{ADF32AB8-0215-402F-B1CB-8939BBE75F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3" name="Text Box 6943">
          <a:extLst>
            <a:ext uri="{FF2B5EF4-FFF2-40B4-BE49-F238E27FC236}">
              <a16:creationId xmlns:a16="http://schemas.microsoft.com/office/drawing/2014/main" id="{18A3FF7D-0B70-4B06-9168-6A886F38C0E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4" name="Text Box 6943">
          <a:extLst>
            <a:ext uri="{FF2B5EF4-FFF2-40B4-BE49-F238E27FC236}">
              <a16:creationId xmlns:a16="http://schemas.microsoft.com/office/drawing/2014/main" id="{43907462-2354-469A-9B37-B197F65397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5" name="Text Box 6943">
          <a:extLst>
            <a:ext uri="{FF2B5EF4-FFF2-40B4-BE49-F238E27FC236}">
              <a16:creationId xmlns:a16="http://schemas.microsoft.com/office/drawing/2014/main" id="{F2F982F3-19DB-4B03-8A86-FC4F949CA65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6" name="Text Box 6943">
          <a:extLst>
            <a:ext uri="{FF2B5EF4-FFF2-40B4-BE49-F238E27FC236}">
              <a16:creationId xmlns:a16="http://schemas.microsoft.com/office/drawing/2014/main" id="{85D49B3A-ADCA-48CB-AB7B-DA0B7B8C344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7" name="Text Box 6943">
          <a:extLst>
            <a:ext uri="{FF2B5EF4-FFF2-40B4-BE49-F238E27FC236}">
              <a16:creationId xmlns:a16="http://schemas.microsoft.com/office/drawing/2014/main" id="{308CDECB-6FEF-4F9B-A5D6-CFC7A99E8B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8" name="Text Box 6943">
          <a:extLst>
            <a:ext uri="{FF2B5EF4-FFF2-40B4-BE49-F238E27FC236}">
              <a16:creationId xmlns:a16="http://schemas.microsoft.com/office/drawing/2014/main" id="{E1DD3E81-87EC-42E7-B3C9-BC552882C0E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29" name="Text Box 6943">
          <a:extLst>
            <a:ext uri="{FF2B5EF4-FFF2-40B4-BE49-F238E27FC236}">
              <a16:creationId xmlns:a16="http://schemas.microsoft.com/office/drawing/2014/main" id="{A0C81206-19CD-47E5-948A-F1747D4C530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0" name="Text Box 6943">
          <a:extLst>
            <a:ext uri="{FF2B5EF4-FFF2-40B4-BE49-F238E27FC236}">
              <a16:creationId xmlns:a16="http://schemas.microsoft.com/office/drawing/2014/main" id="{DC7CD311-C0D8-4673-BE13-4EA2C4BB9CB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1" name="Text Box 6943">
          <a:extLst>
            <a:ext uri="{FF2B5EF4-FFF2-40B4-BE49-F238E27FC236}">
              <a16:creationId xmlns:a16="http://schemas.microsoft.com/office/drawing/2014/main" id="{C7919607-53B5-465A-99F4-CDDB723DEA7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2" name="Text Box 6943">
          <a:extLst>
            <a:ext uri="{FF2B5EF4-FFF2-40B4-BE49-F238E27FC236}">
              <a16:creationId xmlns:a16="http://schemas.microsoft.com/office/drawing/2014/main" id="{C2ABF681-D8B2-4B27-86E5-411060C37E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3" name="Text Box 6943">
          <a:extLst>
            <a:ext uri="{FF2B5EF4-FFF2-40B4-BE49-F238E27FC236}">
              <a16:creationId xmlns:a16="http://schemas.microsoft.com/office/drawing/2014/main" id="{A220528A-0744-43A1-A983-2C3529E9A9C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4" name="Text Box 6943">
          <a:extLst>
            <a:ext uri="{FF2B5EF4-FFF2-40B4-BE49-F238E27FC236}">
              <a16:creationId xmlns:a16="http://schemas.microsoft.com/office/drawing/2014/main" id="{1819F62D-9620-4737-81B0-FC1BEFC220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5" name="Text Box 6943">
          <a:extLst>
            <a:ext uri="{FF2B5EF4-FFF2-40B4-BE49-F238E27FC236}">
              <a16:creationId xmlns:a16="http://schemas.microsoft.com/office/drawing/2014/main" id="{16104BE9-AC94-4869-8925-1C853C269A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6" name="Text Box 6943">
          <a:extLst>
            <a:ext uri="{FF2B5EF4-FFF2-40B4-BE49-F238E27FC236}">
              <a16:creationId xmlns:a16="http://schemas.microsoft.com/office/drawing/2014/main" id="{FA119288-1A00-4913-B394-D232ED3E87C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7" name="Text Box 6943">
          <a:extLst>
            <a:ext uri="{FF2B5EF4-FFF2-40B4-BE49-F238E27FC236}">
              <a16:creationId xmlns:a16="http://schemas.microsoft.com/office/drawing/2014/main" id="{B4F7B984-40D3-4C07-94B8-4A7E2F432F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8" name="Text Box 6943">
          <a:extLst>
            <a:ext uri="{FF2B5EF4-FFF2-40B4-BE49-F238E27FC236}">
              <a16:creationId xmlns:a16="http://schemas.microsoft.com/office/drawing/2014/main" id="{87B8BD41-352B-47CF-8F52-AF7F000E15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39" name="Text Box 6943">
          <a:extLst>
            <a:ext uri="{FF2B5EF4-FFF2-40B4-BE49-F238E27FC236}">
              <a16:creationId xmlns:a16="http://schemas.microsoft.com/office/drawing/2014/main" id="{3A37F097-73D0-4B24-BAD4-AC6971B2B2B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0" name="Text Box 6943">
          <a:extLst>
            <a:ext uri="{FF2B5EF4-FFF2-40B4-BE49-F238E27FC236}">
              <a16:creationId xmlns:a16="http://schemas.microsoft.com/office/drawing/2014/main" id="{20969C1A-770F-44C4-B529-5048D51CA4F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1" name="Text Box 6943">
          <a:extLst>
            <a:ext uri="{FF2B5EF4-FFF2-40B4-BE49-F238E27FC236}">
              <a16:creationId xmlns:a16="http://schemas.microsoft.com/office/drawing/2014/main" id="{1B1D5B25-A335-4846-A80D-70F5C424146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2" name="Text Box 6943">
          <a:extLst>
            <a:ext uri="{FF2B5EF4-FFF2-40B4-BE49-F238E27FC236}">
              <a16:creationId xmlns:a16="http://schemas.microsoft.com/office/drawing/2014/main" id="{A32B65E7-5ACC-40DA-A4E3-627603075D5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3" name="Text Box 6943">
          <a:extLst>
            <a:ext uri="{FF2B5EF4-FFF2-40B4-BE49-F238E27FC236}">
              <a16:creationId xmlns:a16="http://schemas.microsoft.com/office/drawing/2014/main" id="{2DF9B01C-12C9-46E4-A200-015897BF9C9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4" name="Text Box 6943">
          <a:extLst>
            <a:ext uri="{FF2B5EF4-FFF2-40B4-BE49-F238E27FC236}">
              <a16:creationId xmlns:a16="http://schemas.microsoft.com/office/drawing/2014/main" id="{433CD08C-CC62-4F1F-92D0-6B1B3508E5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5" name="Text Box 6943">
          <a:extLst>
            <a:ext uri="{FF2B5EF4-FFF2-40B4-BE49-F238E27FC236}">
              <a16:creationId xmlns:a16="http://schemas.microsoft.com/office/drawing/2014/main" id="{6CD9EF11-F244-455C-9214-583D805EE1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6" name="Text Box 6943">
          <a:extLst>
            <a:ext uri="{FF2B5EF4-FFF2-40B4-BE49-F238E27FC236}">
              <a16:creationId xmlns:a16="http://schemas.microsoft.com/office/drawing/2014/main" id="{8DB864EF-8F7A-47EB-BA83-F38B50D4A7F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7" name="Text Box 6943">
          <a:extLst>
            <a:ext uri="{FF2B5EF4-FFF2-40B4-BE49-F238E27FC236}">
              <a16:creationId xmlns:a16="http://schemas.microsoft.com/office/drawing/2014/main" id="{435B2CD4-14F2-4E14-B260-A4760339BD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8" name="Text Box 6943">
          <a:extLst>
            <a:ext uri="{FF2B5EF4-FFF2-40B4-BE49-F238E27FC236}">
              <a16:creationId xmlns:a16="http://schemas.microsoft.com/office/drawing/2014/main" id="{9E6CC9D7-127C-48E4-B923-C33C959F8A0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49" name="Text Box 6943">
          <a:extLst>
            <a:ext uri="{FF2B5EF4-FFF2-40B4-BE49-F238E27FC236}">
              <a16:creationId xmlns:a16="http://schemas.microsoft.com/office/drawing/2014/main" id="{48CA9179-A133-4CA4-8282-ECE1F8C0A9D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0" name="Text Box 6943">
          <a:extLst>
            <a:ext uri="{FF2B5EF4-FFF2-40B4-BE49-F238E27FC236}">
              <a16:creationId xmlns:a16="http://schemas.microsoft.com/office/drawing/2014/main" id="{C4ACAF38-18CA-449C-85D3-4A6DC2AB793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1" name="Text Box 6943">
          <a:extLst>
            <a:ext uri="{FF2B5EF4-FFF2-40B4-BE49-F238E27FC236}">
              <a16:creationId xmlns:a16="http://schemas.microsoft.com/office/drawing/2014/main" id="{F2B2C509-84D6-4AFB-8199-E9CCB6F58C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2" name="Text Box 6943">
          <a:extLst>
            <a:ext uri="{FF2B5EF4-FFF2-40B4-BE49-F238E27FC236}">
              <a16:creationId xmlns:a16="http://schemas.microsoft.com/office/drawing/2014/main" id="{0F7FA73E-2917-40F1-986C-E64F21136D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3" name="Text Box 6943">
          <a:extLst>
            <a:ext uri="{FF2B5EF4-FFF2-40B4-BE49-F238E27FC236}">
              <a16:creationId xmlns:a16="http://schemas.microsoft.com/office/drawing/2014/main" id="{9E6CBF62-8AC2-46F6-B916-490B35D2FA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4" name="Text Box 6943">
          <a:extLst>
            <a:ext uri="{FF2B5EF4-FFF2-40B4-BE49-F238E27FC236}">
              <a16:creationId xmlns:a16="http://schemas.microsoft.com/office/drawing/2014/main" id="{F16DDB46-3852-4B31-A12F-A623168A07C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5" name="Text Box 6943">
          <a:extLst>
            <a:ext uri="{FF2B5EF4-FFF2-40B4-BE49-F238E27FC236}">
              <a16:creationId xmlns:a16="http://schemas.microsoft.com/office/drawing/2014/main" id="{5B8C5236-5F9A-44AD-B7B7-F7BD7744D7B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6" name="Text Box 6943">
          <a:extLst>
            <a:ext uri="{FF2B5EF4-FFF2-40B4-BE49-F238E27FC236}">
              <a16:creationId xmlns:a16="http://schemas.microsoft.com/office/drawing/2014/main" id="{25C3EC8A-C02C-4739-A239-EC665DC96D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57" name="Text Box 6943">
          <a:extLst>
            <a:ext uri="{FF2B5EF4-FFF2-40B4-BE49-F238E27FC236}">
              <a16:creationId xmlns:a16="http://schemas.microsoft.com/office/drawing/2014/main" id="{1B652B4E-DF44-419F-A8CE-76EFA3846DE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58" name="Text Box 6943">
          <a:extLst>
            <a:ext uri="{FF2B5EF4-FFF2-40B4-BE49-F238E27FC236}">
              <a16:creationId xmlns:a16="http://schemas.microsoft.com/office/drawing/2014/main" id="{58972BB6-7867-419D-8F38-FDFFC8D3AAA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59" name="Text Box 6943">
          <a:extLst>
            <a:ext uri="{FF2B5EF4-FFF2-40B4-BE49-F238E27FC236}">
              <a16:creationId xmlns:a16="http://schemas.microsoft.com/office/drawing/2014/main" id="{5CEAEDBF-0B7B-4C40-8E07-303D445DC2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0" name="Text Box 6943">
          <a:extLst>
            <a:ext uri="{FF2B5EF4-FFF2-40B4-BE49-F238E27FC236}">
              <a16:creationId xmlns:a16="http://schemas.microsoft.com/office/drawing/2014/main" id="{C2BA5A61-DB91-43AE-BB2A-F36553DFC77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1" name="Text Box 6943">
          <a:extLst>
            <a:ext uri="{FF2B5EF4-FFF2-40B4-BE49-F238E27FC236}">
              <a16:creationId xmlns:a16="http://schemas.microsoft.com/office/drawing/2014/main" id="{D6C347B6-EBF0-4337-A281-38114418471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2" name="Text Box 6943">
          <a:extLst>
            <a:ext uri="{FF2B5EF4-FFF2-40B4-BE49-F238E27FC236}">
              <a16:creationId xmlns:a16="http://schemas.microsoft.com/office/drawing/2014/main" id="{B84496F7-2EEE-4CED-AA11-651DDE1022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3" name="Text Box 6943">
          <a:extLst>
            <a:ext uri="{FF2B5EF4-FFF2-40B4-BE49-F238E27FC236}">
              <a16:creationId xmlns:a16="http://schemas.microsoft.com/office/drawing/2014/main" id="{8DFC4B64-DD7B-4E3A-8FB4-A85FD61582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4" name="Text Box 6943">
          <a:extLst>
            <a:ext uri="{FF2B5EF4-FFF2-40B4-BE49-F238E27FC236}">
              <a16:creationId xmlns:a16="http://schemas.microsoft.com/office/drawing/2014/main" id="{89E712E2-F8E2-43C4-AC85-563E2355517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5" name="Text Box 6943">
          <a:extLst>
            <a:ext uri="{FF2B5EF4-FFF2-40B4-BE49-F238E27FC236}">
              <a16:creationId xmlns:a16="http://schemas.microsoft.com/office/drawing/2014/main" id="{DE836812-F932-41F8-BBDE-3214C230FA1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6" name="Text Box 6943">
          <a:extLst>
            <a:ext uri="{FF2B5EF4-FFF2-40B4-BE49-F238E27FC236}">
              <a16:creationId xmlns:a16="http://schemas.microsoft.com/office/drawing/2014/main" id="{77F3804C-8CA3-47D1-8A00-A54AA365BD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7" name="Text Box 6943">
          <a:extLst>
            <a:ext uri="{FF2B5EF4-FFF2-40B4-BE49-F238E27FC236}">
              <a16:creationId xmlns:a16="http://schemas.microsoft.com/office/drawing/2014/main" id="{055204F1-25FF-4651-AB49-E4CA9B258A9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8" name="Text Box 6943">
          <a:extLst>
            <a:ext uri="{FF2B5EF4-FFF2-40B4-BE49-F238E27FC236}">
              <a16:creationId xmlns:a16="http://schemas.microsoft.com/office/drawing/2014/main" id="{A4B8A3DD-2C8B-4624-8733-AFD379ED5DD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69" name="Text Box 6943">
          <a:extLst>
            <a:ext uri="{FF2B5EF4-FFF2-40B4-BE49-F238E27FC236}">
              <a16:creationId xmlns:a16="http://schemas.microsoft.com/office/drawing/2014/main" id="{229B993E-F6C1-48C1-B91C-4D11BC8D30A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0" name="Text Box 6943">
          <a:extLst>
            <a:ext uri="{FF2B5EF4-FFF2-40B4-BE49-F238E27FC236}">
              <a16:creationId xmlns:a16="http://schemas.microsoft.com/office/drawing/2014/main" id="{738FE781-8C96-4D8F-9AA7-C42DBBB336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1" name="Text Box 6943">
          <a:extLst>
            <a:ext uri="{FF2B5EF4-FFF2-40B4-BE49-F238E27FC236}">
              <a16:creationId xmlns:a16="http://schemas.microsoft.com/office/drawing/2014/main" id="{CC85DB3D-F98E-44F9-8FFF-06108BFAFD8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2" name="Text Box 6943">
          <a:extLst>
            <a:ext uri="{FF2B5EF4-FFF2-40B4-BE49-F238E27FC236}">
              <a16:creationId xmlns:a16="http://schemas.microsoft.com/office/drawing/2014/main" id="{1FC5F586-F9C1-45C1-9712-749C1699FE8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3" name="Text Box 6943">
          <a:extLst>
            <a:ext uri="{FF2B5EF4-FFF2-40B4-BE49-F238E27FC236}">
              <a16:creationId xmlns:a16="http://schemas.microsoft.com/office/drawing/2014/main" id="{B046346E-2F1A-41CA-AC06-2FBBF552500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4" name="Text Box 6943">
          <a:extLst>
            <a:ext uri="{FF2B5EF4-FFF2-40B4-BE49-F238E27FC236}">
              <a16:creationId xmlns:a16="http://schemas.microsoft.com/office/drawing/2014/main" id="{DE4EC301-B3E8-483E-B4F6-E33D1D731B9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5" name="Text Box 6943">
          <a:extLst>
            <a:ext uri="{FF2B5EF4-FFF2-40B4-BE49-F238E27FC236}">
              <a16:creationId xmlns:a16="http://schemas.microsoft.com/office/drawing/2014/main" id="{6D1468B8-8719-47B2-94ED-F9C1F51D996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6" name="Text Box 6943">
          <a:extLst>
            <a:ext uri="{FF2B5EF4-FFF2-40B4-BE49-F238E27FC236}">
              <a16:creationId xmlns:a16="http://schemas.microsoft.com/office/drawing/2014/main" id="{6958B9E9-7974-4A71-B0B0-2027CBFFC9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7" name="Text Box 6943">
          <a:extLst>
            <a:ext uri="{FF2B5EF4-FFF2-40B4-BE49-F238E27FC236}">
              <a16:creationId xmlns:a16="http://schemas.microsoft.com/office/drawing/2014/main" id="{80ED6624-E355-492C-A9E1-36F58E64DD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8" name="Text Box 6943">
          <a:extLst>
            <a:ext uri="{FF2B5EF4-FFF2-40B4-BE49-F238E27FC236}">
              <a16:creationId xmlns:a16="http://schemas.microsoft.com/office/drawing/2014/main" id="{43EB3A93-D36B-450A-9483-0E7F2A3B575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79" name="Text Box 6943">
          <a:extLst>
            <a:ext uri="{FF2B5EF4-FFF2-40B4-BE49-F238E27FC236}">
              <a16:creationId xmlns:a16="http://schemas.microsoft.com/office/drawing/2014/main" id="{1A8E15B0-D1C2-4813-BD69-6BD1DD034D5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0" name="Text Box 6943">
          <a:extLst>
            <a:ext uri="{FF2B5EF4-FFF2-40B4-BE49-F238E27FC236}">
              <a16:creationId xmlns:a16="http://schemas.microsoft.com/office/drawing/2014/main" id="{89E2C298-28EA-44C1-AAE5-7E65BD947EA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1" name="Text Box 6943">
          <a:extLst>
            <a:ext uri="{FF2B5EF4-FFF2-40B4-BE49-F238E27FC236}">
              <a16:creationId xmlns:a16="http://schemas.microsoft.com/office/drawing/2014/main" id="{8842190D-B1E1-416A-9BF3-B72FE8FC2D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2" name="Text Box 6943">
          <a:extLst>
            <a:ext uri="{FF2B5EF4-FFF2-40B4-BE49-F238E27FC236}">
              <a16:creationId xmlns:a16="http://schemas.microsoft.com/office/drawing/2014/main" id="{DED4A307-D7BA-435F-9938-2238AC199A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3" name="Text Box 6943">
          <a:extLst>
            <a:ext uri="{FF2B5EF4-FFF2-40B4-BE49-F238E27FC236}">
              <a16:creationId xmlns:a16="http://schemas.microsoft.com/office/drawing/2014/main" id="{FAEF87F1-5A28-40E8-8C61-AE8A4AA8B2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4" name="Text Box 6943">
          <a:extLst>
            <a:ext uri="{FF2B5EF4-FFF2-40B4-BE49-F238E27FC236}">
              <a16:creationId xmlns:a16="http://schemas.microsoft.com/office/drawing/2014/main" id="{9E2F8775-C53B-45A8-BDA2-29379B24A11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38125"/>
    <xdr:sp macro="" textlink="">
      <xdr:nvSpPr>
        <xdr:cNvPr id="6585" name="Text Box 6943">
          <a:extLst>
            <a:ext uri="{FF2B5EF4-FFF2-40B4-BE49-F238E27FC236}">
              <a16:creationId xmlns:a16="http://schemas.microsoft.com/office/drawing/2014/main" id="{4BA785BF-2D5F-4AE8-B1D6-FA3F708FC88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86" name="Text Box 6943">
          <a:extLst>
            <a:ext uri="{FF2B5EF4-FFF2-40B4-BE49-F238E27FC236}">
              <a16:creationId xmlns:a16="http://schemas.microsoft.com/office/drawing/2014/main" id="{5F6BD8E0-8C32-4CA7-8832-2E2F2AA2DAA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87" name="Text Box 6943">
          <a:extLst>
            <a:ext uri="{FF2B5EF4-FFF2-40B4-BE49-F238E27FC236}">
              <a16:creationId xmlns:a16="http://schemas.microsoft.com/office/drawing/2014/main" id="{3BDE944D-8EE2-421B-9B25-E20FBBD3D7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88" name="Text Box 6943">
          <a:extLst>
            <a:ext uri="{FF2B5EF4-FFF2-40B4-BE49-F238E27FC236}">
              <a16:creationId xmlns:a16="http://schemas.microsoft.com/office/drawing/2014/main" id="{C2A9B56C-FA5D-4B79-B66F-CA3FA506C1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89" name="Text Box 6943">
          <a:extLst>
            <a:ext uri="{FF2B5EF4-FFF2-40B4-BE49-F238E27FC236}">
              <a16:creationId xmlns:a16="http://schemas.microsoft.com/office/drawing/2014/main" id="{362C76FB-F49A-45AC-BA56-9605457962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0" name="Text Box 6943">
          <a:extLst>
            <a:ext uri="{FF2B5EF4-FFF2-40B4-BE49-F238E27FC236}">
              <a16:creationId xmlns:a16="http://schemas.microsoft.com/office/drawing/2014/main" id="{0EDFBC5A-A5C3-409A-9D68-F06A788EA15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1" name="Text Box 6943">
          <a:extLst>
            <a:ext uri="{FF2B5EF4-FFF2-40B4-BE49-F238E27FC236}">
              <a16:creationId xmlns:a16="http://schemas.microsoft.com/office/drawing/2014/main" id="{3B95CE65-9C60-4DCA-BCB6-FD9987A7AA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2" name="Text Box 6943">
          <a:extLst>
            <a:ext uri="{FF2B5EF4-FFF2-40B4-BE49-F238E27FC236}">
              <a16:creationId xmlns:a16="http://schemas.microsoft.com/office/drawing/2014/main" id="{8B9BEDBE-0C6B-4CA7-8E06-018C216A6F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3" name="Text Box 6943">
          <a:extLst>
            <a:ext uri="{FF2B5EF4-FFF2-40B4-BE49-F238E27FC236}">
              <a16:creationId xmlns:a16="http://schemas.microsoft.com/office/drawing/2014/main" id="{B2B9C710-E249-43BE-A3F1-8AB33C94C31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4" name="Text Box 6943">
          <a:extLst>
            <a:ext uri="{FF2B5EF4-FFF2-40B4-BE49-F238E27FC236}">
              <a16:creationId xmlns:a16="http://schemas.microsoft.com/office/drawing/2014/main" id="{1F30C272-9CFD-4617-B44F-B53BE87B95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5" name="Text Box 6943">
          <a:extLst>
            <a:ext uri="{FF2B5EF4-FFF2-40B4-BE49-F238E27FC236}">
              <a16:creationId xmlns:a16="http://schemas.microsoft.com/office/drawing/2014/main" id="{58C9000B-8BE1-4810-AF11-D1AFF0D9CDE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6" name="Text Box 6943">
          <a:extLst>
            <a:ext uri="{FF2B5EF4-FFF2-40B4-BE49-F238E27FC236}">
              <a16:creationId xmlns:a16="http://schemas.microsoft.com/office/drawing/2014/main" id="{42F7646C-2FDF-4948-BE1A-BED91B79FD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7" name="Text Box 6943">
          <a:extLst>
            <a:ext uri="{FF2B5EF4-FFF2-40B4-BE49-F238E27FC236}">
              <a16:creationId xmlns:a16="http://schemas.microsoft.com/office/drawing/2014/main" id="{0FAAC1C4-491D-4F37-A5F1-53E37F1A204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8" name="Text Box 6943">
          <a:extLst>
            <a:ext uri="{FF2B5EF4-FFF2-40B4-BE49-F238E27FC236}">
              <a16:creationId xmlns:a16="http://schemas.microsoft.com/office/drawing/2014/main" id="{C2D18BF1-C652-4BB7-BC7C-5B892081E0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599" name="Text Box 6943">
          <a:extLst>
            <a:ext uri="{FF2B5EF4-FFF2-40B4-BE49-F238E27FC236}">
              <a16:creationId xmlns:a16="http://schemas.microsoft.com/office/drawing/2014/main" id="{BBF03C1E-E5A9-4628-A590-A514D9837E2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0" name="Text Box 6943">
          <a:extLst>
            <a:ext uri="{FF2B5EF4-FFF2-40B4-BE49-F238E27FC236}">
              <a16:creationId xmlns:a16="http://schemas.microsoft.com/office/drawing/2014/main" id="{D1358736-2089-480A-9FA8-582C7794E9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1" name="Text Box 6943">
          <a:extLst>
            <a:ext uri="{FF2B5EF4-FFF2-40B4-BE49-F238E27FC236}">
              <a16:creationId xmlns:a16="http://schemas.microsoft.com/office/drawing/2014/main" id="{12610703-0D60-47FD-8AD2-06BE6F854D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2" name="Text Box 6943">
          <a:extLst>
            <a:ext uri="{FF2B5EF4-FFF2-40B4-BE49-F238E27FC236}">
              <a16:creationId xmlns:a16="http://schemas.microsoft.com/office/drawing/2014/main" id="{4834FE2C-74A5-401A-B14F-74827BDC5B4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3" name="Text Box 6943">
          <a:extLst>
            <a:ext uri="{FF2B5EF4-FFF2-40B4-BE49-F238E27FC236}">
              <a16:creationId xmlns:a16="http://schemas.microsoft.com/office/drawing/2014/main" id="{16C13E61-9EE1-4564-ACBB-06209093029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4" name="Text Box 6943">
          <a:extLst>
            <a:ext uri="{FF2B5EF4-FFF2-40B4-BE49-F238E27FC236}">
              <a16:creationId xmlns:a16="http://schemas.microsoft.com/office/drawing/2014/main" id="{7295992E-3357-4CC0-A116-A6F49F936D7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5" name="Text Box 6943">
          <a:extLst>
            <a:ext uri="{FF2B5EF4-FFF2-40B4-BE49-F238E27FC236}">
              <a16:creationId xmlns:a16="http://schemas.microsoft.com/office/drawing/2014/main" id="{F9A08E21-248E-4910-BE75-407183F89C0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6" name="Text Box 6943">
          <a:extLst>
            <a:ext uri="{FF2B5EF4-FFF2-40B4-BE49-F238E27FC236}">
              <a16:creationId xmlns:a16="http://schemas.microsoft.com/office/drawing/2014/main" id="{564F2CDA-4C35-4BFA-9183-D92DB9AD9B9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7" name="Text Box 6943">
          <a:extLst>
            <a:ext uri="{FF2B5EF4-FFF2-40B4-BE49-F238E27FC236}">
              <a16:creationId xmlns:a16="http://schemas.microsoft.com/office/drawing/2014/main" id="{B1EA318B-302D-4390-BE2F-F138F83015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8" name="Text Box 6943">
          <a:extLst>
            <a:ext uri="{FF2B5EF4-FFF2-40B4-BE49-F238E27FC236}">
              <a16:creationId xmlns:a16="http://schemas.microsoft.com/office/drawing/2014/main" id="{1A177088-A1FD-43FB-95FF-B7BE4B32BC0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09" name="Text Box 6943">
          <a:extLst>
            <a:ext uri="{FF2B5EF4-FFF2-40B4-BE49-F238E27FC236}">
              <a16:creationId xmlns:a16="http://schemas.microsoft.com/office/drawing/2014/main" id="{224EB1F2-6B4D-4DBE-881F-20D7206167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0" name="Text Box 6943">
          <a:extLst>
            <a:ext uri="{FF2B5EF4-FFF2-40B4-BE49-F238E27FC236}">
              <a16:creationId xmlns:a16="http://schemas.microsoft.com/office/drawing/2014/main" id="{AA7D8E54-52F1-4AD1-8C10-52E4F1B8C74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1" name="Text Box 6943">
          <a:extLst>
            <a:ext uri="{FF2B5EF4-FFF2-40B4-BE49-F238E27FC236}">
              <a16:creationId xmlns:a16="http://schemas.microsoft.com/office/drawing/2014/main" id="{4BD440C8-06E8-4EB7-9A19-2FE3E813465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2" name="Text Box 6943">
          <a:extLst>
            <a:ext uri="{FF2B5EF4-FFF2-40B4-BE49-F238E27FC236}">
              <a16:creationId xmlns:a16="http://schemas.microsoft.com/office/drawing/2014/main" id="{0A13921F-3762-4320-91A3-7243DF6DAFD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3" name="Text Box 6943">
          <a:extLst>
            <a:ext uri="{FF2B5EF4-FFF2-40B4-BE49-F238E27FC236}">
              <a16:creationId xmlns:a16="http://schemas.microsoft.com/office/drawing/2014/main" id="{0386C053-8689-4B70-9D33-6541FC0A147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4" name="Text Box 6943">
          <a:extLst>
            <a:ext uri="{FF2B5EF4-FFF2-40B4-BE49-F238E27FC236}">
              <a16:creationId xmlns:a16="http://schemas.microsoft.com/office/drawing/2014/main" id="{B890CE7B-4D0E-4E7E-BB43-9875EE1DF28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5" name="Text Box 6943">
          <a:extLst>
            <a:ext uri="{FF2B5EF4-FFF2-40B4-BE49-F238E27FC236}">
              <a16:creationId xmlns:a16="http://schemas.microsoft.com/office/drawing/2014/main" id="{E9318813-22CA-493E-B3BB-CED13BDE8CB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6" name="Text Box 6943">
          <a:extLst>
            <a:ext uri="{FF2B5EF4-FFF2-40B4-BE49-F238E27FC236}">
              <a16:creationId xmlns:a16="http://schemas.microsoft.com/office/drawing/2014/main" id="{0ADFB506-649C-4544-865D-B43630A025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7" name="Text Box 6943">
          <a:extLst>
            <a:ext uri="{FF2B5EF4-FFF2-40B4-BE49-F238E27FC236}">
              <a16:creationId xmlns:a16="http://schemas.microsoft.com/office/drawing/2014/main" id="{8F81B3BD-1653-4F95-B707-A8E48B61F2E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8" name="Text Box 6943">
          <a:extLst>
            <a:ext uri="{FF2B5EF4-FFF2-40B4-BE49-F238E27FC236}">
              <a16:creationId xmlns:a16="http://schemas.microsoft.com/office/drawing/2014/main" id="{3E92B176-F1E0-4F89-A2DE-387D59D84C1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19" name="Text Box 6943">
          <a:extLst>
            <a:ext uri="{FF2B5EF4-FFF2-40B4-BE49-F238E27FC236}">
              <a16:creationId xmlns:a16="http://schemas.microsoft.com/office/drawing/2014/main" id="{ADB123AC-C6CE-4080-A374-9CB90A7057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0" name="Text Box 6943">
          <a:extLst>
            <a:ext uri="{FF2B5EF4-FFF2-40B4-BE49-F238E27FC236}">
              <a16:creationId xmlns:a16="http://schemas.microsoft.com/office/drawing/2014/main" id="{DC565D04-B880-403C-90E5-9CA3229FCD1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1" name="Text Box 6943">
          <a:extLst>
            <a:ext uri="{FF2B5EF4-FFF2-40B4-BE49-F238E27FC236}">
              <a16:creationId xmlns:a16="http://schemas.microsoft.com/office/drawing/2014/main" id="{CC98C5D0-822E-4B94-AED1-AA122B39A73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2" name="Text Box 6943">
          <a:extLst>
            <a:ext uri="{FF2B5EF4-FFF2-40B4-BE49-F238E27FC236}">
              <a16:creationId xmlns:a16="http://schemas.microsoft.com/office/drawing/2014/main" id="{A999FC2E-E302-4A33-9307-7BBF5CE5B24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3" name="Text Box 6943">
          <a:extLst>
            <a:ext uri="{FF2B5EF4-FFF2-40B4-BE49-F238E27FC236}">
              <a16:creationId xmlns:a16="http://schemas.microsoft.com/office/drawing/2014/main" id="{B497FAA8-6F4B-4531-B836-AF5C6F86C10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4" name="Text Box 6943">
          <a:extLst>
            <a:ext uri="{FF2B5EF4-FFF2-40B4-BE49-F238E27FC236}">
              <a16:creationId xmlns:a16="http://schemas.microsoft.com/office/drawing/2014/main" id="{E19F67EF-28C1-41F1-A5CC-A83C615BFB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5" name="Text Box 6943">
          <a:extLst>
            <a:ext uri="{FF2B5EF4-FFF2-40B4-BE49-F238E27FC236}">
              <a16:creationId xmlns:a16="http://schemas.microsoft.com/office/drawing/2014/main" id="{855280AF-7AAA-4F5F-9601-A7D9FA197B2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6" name="Text Box 6943">
          <a:extLst>
            <a:ext uri="{FF2B5EF4-FFF2-40B4-BE49-F238E27FC236}">
              <a16:creationId xmlns:a16="http://schemas.microsoft.com/office/drawing/2014/main" id="{114EFA91-EB42-421D-A944-60FBE900D0FB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7" name="Text Box 6943">
          <a:extLst>
            <a:ext uri="{FF2B5EF4-FFF2-40B4-BE49-F238E27FC236}">
              <a16:creationId xmlns:a16="http://schemas.microsoft.com/office/drawing/2014/main" id="{EE175BA7-BB63-4006-88A8-BDA12A8D67D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8" name="Text Box 6943">
          <a:extLst>
            <a:ext uri="{FF2B5EF4-FFF2-40B4-BE49-F238E27FC236}">
              <a16:creationId xmlns:a16="http://schemas.microsoft.com/office/drawing/2014/main" id="{37642E9C-D66B-468C-B69B-7AD9863D906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29" name="Text Box 6943">
          <a:extLst>
            <a:ext uri="{FF2B5EF4-FFF2-40B4-BE49-F238E27FC236}">
              <a16:creationId xmlns:a16="http://schemas.microsoft.com/office/drawing/2014/main" id="{04E85DFC-2031-4263-85F9-8F1F61DC39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0" name="Text Box 6943">
          <a:extLst>
            <a:ext uri="{FF2B5EF4-FFF2-40B4-BE49-F238E27FC236}">
              <a16:creationId xmlns:a16="http://schemas.microsoft.com/office/drawing/2014/main" id="{3E6DB505-B660-40F9-8C0F-01D1E5DA041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1" name="Text Box 6943">
          <a:extLst>
            <a:ext uri="{FF2B5EF4-FFF2-40B4-BE49-F238E27FC236}">
              <a16:creationId xmlns:a16="http://schemas.microsoft.com/office/drawing/2014/main" id="{C0DB97D8-C9D6-4AF6-86CE-650BB82071A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2" name="Text Box 6943">
          <a:extLst>
            <a:ext uri="{FF2B5EF4-FFF2-40B4-BE49-F238E27FC236}">
              <a16:creationId xmlns:a16="http://schemas.microsoft.com/office/drawing/2014/main" id="{A5C09F63-3DFB-4847-A37D-483C4C85307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3" name="Text Box 6943">
          <a:extLst>
            <a:ext uri="{FF2B5EF4-FFF2-40B4-BE49-F238E27FC236}">
              <a16:creationId xmlns:a16="http://schemas.microsoft.com/office/drawing/2014/main" id="{9DAB235C-079F-4978-BFA5-69D00B38DB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4" name="Text Box 6943">
          <a:extLst>
            <a:ext uri="{FF2B5EF4-FFF2-40B4-BE49-F238E27FC236}">
              <a16:creationId xmlns:a16="http://schemas.microsoft.com/office/drawing/2014/main" id="{12D4E195-DDA9-410F-A024-F99920EC9AE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5" name="Text Box 6943">
          <a:extLst>
            <a:ext uri="{FF2B5EF4-FFF2-40B4-BE49-F238E27FC236}">
              <a16:creationId xmlns:a16="http://schemas.microsoft.com/office/drawing/2014/main" id="{B6D05658-4331-4FC4-9C21-1FCCBDCF1C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6" name="Text Box 6943">
          <a:extLst>
            <a:ext uri="{FF2B5EF4-FFF2-40B4-BE49-F238E27FC236}">
              <a16:creationId xmlns:a16="http://schemas.microsoft.com/office/drawing/2014/main" id="{599DC97C-4245-442C-8409-0EB3A2786C8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7" name="Text Box 6943">
          <a:extLst>
            <a:ext uri="{FF2B5EF4-FFF2-40B4-BE49-F238E27FC236}">
              <a16:creationId xmlns:a16="http://schemas.microsoft.com/office/drawing/2014/main" id="{CF1F4442-FA77-4AAF-BEA7-C7585B76149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8" name="Text Box 6943">
          <a:extLst>
            <a:ext uri="{FF2B5EF4-FFF2-40B4-BE49-F238E27FC236}">
              <a16:creationId xmlns:a16="http://schemas.microsoft.com/office/drawing/2014/main" id="{4C837334-11E6-43FF-8A3B-5484F76B78D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39" name="Text Box 6943">
          <a:extLst>
            <a:ext uri="{FF2B5EF4-FFF2-40B4-BE49-F238E27FC236}">
              <a16:creationId xmlns:a16="http://schemas.microsoft.com/office/drawing/2014/main" id="{1E75B684-23C0-48CB-B3E5-03494880D83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0" name="Text Box 6943">
          <a:extLst>
            <a:ext uri="{FF2B5EF4-FFF2-40B4-BE49-F238E27FC236}">
              <a16:creationId xmlns:a16="http://schemas.microsoft.com/office/drawing/2014/main" id="{424B43A0-F421-44BE-A990-FFA53ECFD8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1" name="Text Box 6943">
          <a:extLst>
            <a:ext uri="{FF2B5EF4-FFF2-40B4-BE49-F238E27FC236}">
              <a16:creationId xmlns:a16="http://schemas.microsoft.com/office/drawing/2014/main" id="{7C44C9EC-A52F-4EE4-9EB9-0B60036CC42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2" name="Text Box 6943">
          <a:extLst>
            <a:ext uri="{FF2B5EF4-FFF2-40B4-BE49-F238E27FC236}">
              <a16:creationId xmlns:a16="http://schemas.microsoft.com/office/drawing/2014/main" id="{F1608B61-3F26-47C3-8A8F-2A6CFA2652F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3" name="Text Box 6943">
          <a:extLst>
            <a:ext uri="{FF2B5EF4-FFF2-40B4-BE49-F238E27FC236}">
              <a16:creationId xmlns:a16="http://schemas.microsoft.com/office/drawing/2014/main" id="{55540649-B5BA-4930-8270-667BACC0F9E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4" name="Text Box 6943">
          <a:extLst>
            <a:ext uri="{FF2B5EF4-FFF2-40B4-BE49-F238E27FC236}">
              <a16:creationId xmlns:a16="http://schemas.microsoft.com/office/drawing/2014/main" id="{E1797B1A-1ECD-4B78-8503-29722EC9D7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5" name="Text Box 6943">
          <a:extLst>
            <a:ext uri="{FF2B5EF4-FFF2-40B4-BE49-F238E27FC236}">
              <a16:creationId xmlns:a16="http://schemas.microsoft.com/office/drawing/2014/main" id="{E18C8CF4-7C55-41A7-AD4F-FED12A0E644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6" name="Text Box 6943">
          <a:extLst>
            <a:ext uri="{FF2B5EF4-FFF2-40B4-BE49-F238E27FC236}">
              <a16:creationId xmlns:a16="http://schemas.microsoft.com/office/drawing/2014/main" id="{D421B0F4-F461-4E2E-98B7-A1B7659FCA6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7" name="Text Box 6943">
          <a:extLst>
            <a:ext uri="{FF2B5EF4-FFF2-40B4-BE49-F238E27FC236}">
              <a16:creationId xmlns:a16="http://schemas.microsoft.com/office/drawing/2014/main" id="{2F46159D-8653-438A-9E89-411CBE30B01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8" name="Text Box 6943">
          <a:extLst>
            <a:ext uri="{FF2B5EF4-FFF2-40B4-BE49-F238E27FC236}">
              <a16:creationId xmlns:a16="http://schemas.microsoft.com/office/drawing/2014/main" id="{E154419E-7EA8-4F39-9ACE-502B6CF7831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49" name="Text Box 6943">
          <a:extLst>
            <a:ext uri="{FF2B5EF4-FFF2-40B4-BE49-F238E27FC236}">
              <a16:creationId xmlns:a16="http://schemas.microsoft.com/office/drawing/2014/main" id="{03E06222-45D3-4C56-B78B-D6BA5E56966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0" name="Text Box 6943">
          <a:extLst>
            <a:ext uri="{FF2B5EF4-FFF2-40B4-BE49-F238E27FC236}">
              <a16:creationId xmlns:a16="http://schemas.microsoft.com/office/drawing/2014/main" id="{A16AD82E-6B4E-4BA6-9F2E-B5283967B69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1" name="Text Box 6943">
          <a:extLst>
            <a:ext uri="{FF2B5EF4-FFF2-40B4-BE49-F238E27FC236}">
              <a16:creationId xmlns:a16="http://schemas.microsoft.com/office/drawing/2014/main" id="{BA570867-7F30-4163-8AAC-20D524562CB7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2" name="Text Box 6943">
          <a:extLst>
            <a:ext uri="{FF2B5EF4-FFF2-40B4-BE49-F238E27FC236}">
              <a16:creationId xmlns:a16="http://schemas.microsoft.com/office/drawing/2014/main" id="{E5BBE690-586C-4216-8639-B805E384C7A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3" name="Text Box 6943">
          <a:extLst>
            <a:ext uri="{FF2B5EF4-FFF2-40B4-BE49-F238E27FC236}">
              <a16:creationId xmlns:a16="http://schemas.microsoft.com/office/drawing/2014/main" id="{8E1199DF-CBAC-4FC8-9D8A-520A0A57E5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4" name="Text Box 6943">
          <a:extLst>
            <a:ext uri="{FF2B5EF4-FFF2-40B4-BE49-F238E27FC236}">
              <a16:creationId xmlns:a16="http://schemas.microsoft.com/office/drawing/2014/main" id="{E95C3CEE-FDB3-4B84-BBBE-17AC6BC1448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5" name="Text Box 6943">
          <a:extLst>
            <a:ext uri="{FF2B5EF4-FFF2-40B4-BE49-F238E27FC236}">
              <a16:creationId xmlns:a16="http://schemas.microsoft.com/office/drawing/2014/main" id="{EAB26F27-1B4B-406B-883C-D80FA41666E8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6" name="Text Box 6943">
          <a:extLst>
            <a:ext uri="{FF2B5EF4-FFF2-40B4-BE49-F238E27FC236}">
              <a16:creationId xmlns:a16="http://schemas.microsoft.com/office/drawing/2014/main" id="{0BCFAC65-1D58-49D1-866A-ED22C07703F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7" name="Text Box 6943">
          <a:extLst>
            <a:ext uri="{FF2B5EF4-FFF2-40B4-BE49-F238E27FC236}">
              <a16:creationId xmlns:a16="http://schemas.microsoft.com/office/drawing/2014/main" id="{DB2ED438-0904-4BAD-A3AB-728EF55CC521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8" name="Text Box 6943">
          <a:extLst>
            <a:ext uri="{FF2B5EF4-FFF2-40B4-BE49-F238E27FC236}">
              <a16:creationId xmlns:a16="http://schemas.microsoft.com/office/drawing/2014/main" id="{C651819F-1486-4108-BECD-4110C346FB8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59" name="Text Box 6943">
          <a:extLst>
            <a:ext uri="{FF2B5EF4-FFF2-40B4-BE49-F238E27FC236}">
              <a16:creationId xmlns:a16="http://schemas.microsoft.com/office/drawing/2014/main" id="{E3934F66-269A-4ABF-B2E8-0D068FA5966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0" name="Text Box 6943">
          <a:extLst>
            <a:ext uri="{FF2B5EF4-FFF2-40B4-BE49-F238E27FC236}">
              <a16:creationId xmlns:a16="http://schemas.microsoft.com/office/drawing/2014/main" id="{56F35755-09A0-4BA9-BCAB-1D5A2472C37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1" name="Text Box 6943">
          <a:extLst>
            <a:ext uri="{FF2B5EF4-FFF2-40B4-BE49-F238E27FC236}">
              <a16:creationId xmlns:a16="http://schemas.microsoft.com/office/drawing/2014/main" id="{DF08020D-1376-44CE-9B27-D87CC926E07D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2" name="Text Box 6943">
          <a:extLst>
            <a:ext uri="{FF2B5EF4-FFF2-40B4-BE49-F238E27FC236}">
              <a16:creationId xmlns:a16="http://schemas.microsoft.com/office/drawing/2014/main" id="{C42DB7A2-DE67-4084-AC3C-03DE6BBB0C0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3" name="Text Box 6943">
          <a:extLst>
            <a:ext uri="{FF2B5EF4-FFF2-40B4-BE49-F238E27FC236}">
              <a16:creationId xmlns:a16="http://schemas.microsoft.com/office/drawing/2014/main" id="{7F864915-1E93-4288-9E7A-707B52B95D86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4" name="Text Box 6943">
          <a:extLst>
            <a:ext uri="{FF2B5EF4-FFF2-40B4-BE49-F238E27FC236}">
              <a16:creationId xmlns:a16="http://schemas.microsoft.com/office/drawing/2014/main" id="{36D113CB-F9F7-44A5-9E44-5852C4D7131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5" name="Text Box 6943">
          <a:extLst>
            <a:ext uri="{FF2B5EF4-FFF2-40B4-BE49-F238E27FC236}">
              <a16:creationId xmlns:a16="http://schemas.microsoft.com/office/drawing/2014/main" id="{6E108FFE-1A08-4C44-B090-907DD937544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6" name="Text Box 6943">
          <a:extLst>
            <a:ext uri="{FF2B5EF4-FFF2-40B4-BE49-F238E27FC236}">
              <a16:creationId xmlns:a16="http://schemas.microsoft.com/office/drawing/2014/main" id="{11EFF1A7-507A-4F0F-8F78-0F70BC42E19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7" name="Text Box 6943">
          <a:extLst>
            <a:ext uri="{FF2B5EF4-FFF2-40B4-BE49-F238E27FC236}">
              <a16:creationId xmlns:a16="http://schemas.microsoft.com/office/drawing/2014/main" id="{D2EE94BC-33D0-4257-B424-76CFCD831795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68" name="Text Box 6943">
          <a:extLst>
            <a:ext uri="{FF2B5EF4-FFF2-40B4-BE49-F238E27FC236}">
              <a16:creationId xmlns:a16="http://schemas.microsoft.com/office/drawing/2014/main" id="{69D20951-9389-4945-A0D1-356DC887F07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671079"/>
    <xdr:sp macro="" textlink="">
      <xdr:nvSpPr>
        <xdr:cNvPr id="6669" name="Text Box 6943">
          <a:extLst>
            <a:ext uri="{FF2B5EF4-FFF2-40B4-BE49-F238E27FC236}">
              <a16:creationId xmlns:a16="http://schemas.microsoft.com/office/drawing/2014/main" id="{B9B62E29-68D8-4302-961E-7FE71396CEA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671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0" name="Text Box 6943">
          <a:extLst>
            <a:ext uri="{FF2B5EF4-FFF2-40B4-BE49-F238E27FC236}">
              <a16:creationId xmlns:a16="http://schemas.microsoft.com/office/drawing/2014/main" id="{593DEA46-BA50-41D4-BD74-6C947CA9656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1" name="Text Box 6943">
          <a:extLst>
            <a:ext uri="{FF2B5EF4-FFF2-40B4-BE49-F238E27FC236}">
              <a16:creationId xmlns:a16="http://schemas.microsoft.com/office/drawing/2014/main" id="{3936D88C-B377-4FB9-ACE6-161B83BDC0F3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2" name="Text Box 6943">
          <a:extLst>
            <a:ext uri="{FF2B5EF4-FFF2-40B4-BE49-F238E27FC236}">
              <a16:creationId xmlns:a16="http://schemas.microsoft.com/office/drawing/2014/main" id="{3705769F-91F6-4935-B0B5-88F6115B34E9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3" name="Text Box 6943">
          <a:extLst>
            <a:ext uri="{FF2B5EF4-FFF2-40B4-BE49-F238E27FC236}">
              <a16:creationId xmlns:a16="http://schemas.microsoft.com/office/drawing/2014/main" id="{19649AB2-B9DB-4730-A419-E4777420E7DE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4" name="Text Box 6943">
          <a:extLst>
            <a:ext uri="{FF2B5EF4-FFF2-40B4-BE49-F238E27FC236}">
              <a16:creationId xmlns:a16="http://schemas.microsoft.com/office/drawing/2014/main" id="{9FBD3BF1-BEF1-4E82-94E7-60983C1E8BD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5" name="Text Box 6943">
          <a:extLst>
            <a:ext uri="{FF2B5EF4-FFF2-40B4-BE49-F238E27FC236}">
              <a16:creationId xmlns:a16="http://schemas.microsoft.com/office/drawing/2014/main" id="{199BFCE0-630A-48BC-949C-CB5E149DD8D4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6" name="Text Box 6943">
          <a:extLst>
            <a:ext uri="{FF2B5EF4-FFF2-40B4-BE49-F238E27FC236}">
              <a16:creationId xmlns:a16="http://schemas.microsoft.com/office/drawing/2014/main" id="{EAAD520B-833B-4C94-913C-C87C1CA1111C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71</xdr:row>
      <xdr:rowOff>0</xdr:rowOff>
    </xdr:from>
    <xdr:ext cx="85725" cy="209550"/>
    <xdr:sp macro="" textlink="">
      <xdr:nvSpPr>
        <xdr:cNvPr id="6677" name="Text Box 6943">
          <a:extLst>
            <a:ext uri="{FF2B5EF4-FFF2-40B4-BE49-F238E27FC236}">
              <a16:creationId xmlns:a16="http://schemas.microsoft.com/office/drawing/2014/main" id="{14AC5593-69B3-497D-AE8B-6629AE54B1B2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895350</xdr:colOff>
      <xdr:row>71</xdr:row>
      <xdr:rowOff>0</xdr:rowOff>
    </xdr:from>
    <xdr:ext cx="94384" cy="209550"/>
    <xdr:sp macro="" textlink="">
      <xdr:nvSpPr>
        <xdr:cNvPr id="6678" name="Text Box 6943">
          <a:extLst>
            <a:ext uri="{FF2B5EF4-FFF2-40B4-BE49-F238E27FC236}">
              <a16:creationId xmlns:a16="http://schemas.microsoft.com/office/drawing/2014/main" id="{0B163E5A-D21E-4A70-99E1-43D5EAA55AAA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94384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895350</xdr:colOff>
      <xdr:row>71</xdr:row>
      <xdr:rowOff>0</xdr:rowOff>
    </xdr:from>
    <xdr:ext cx="94384" cy="209550"/>
    <xdr:sp macro="" textlink="">
      <xdr:nvSpPr>
        <xdr:cNvPr id="6679" name="Text Box 6943">
          <a:extLst>
            <a:ext uri="{FF2B5EF4-FFF2-40B4-BE49-F238E27FC236}">
              <a16:creationId xmlns:a16="http://schemas.microsoft.com/office/drawing/2014/main" id="{BDF828D8-97F4-4DE1-A167-5EF4566D6D20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94384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895350</xdr:colOff>
      <xdr:row>71</xdr:row>
      <xdr:rowOff>0</xdr:rowOff>
    </xdr:from>
    <xdr:ext cx="94384" cy="209550"/>
    <xdr:sp macro="" textlink="">
      <xdr:nvSpPr>
        <xdr:cNvPr id="6680" name="Text Box 6943">
          <a:extLst>
            <a:ext uri="{FF2B5EF4-FFF2-40B4-BE49-F238E27FC236}">
              <a16:creationId xmlns:a16="http://schemas.microsoft.com/office/drawing/2014/main" id="{66FFC504-23EC-443E-AE4A-CAEF8FB6DFAF}"/>
            </a:ext>
          </a:extLst>
        </xdr:cNvPr>
        <xdr:cNvSpPr txBox="1">
          <a:spLocks noChangeArrowheads="1"/>
        </xdr:cNvSpPr>
      </xdr:nvSpPr>
      <xdr:spPr bwMode="auto">
        <a:xfrm>
          <a:off x="609600" y="27060525"/>
          <a:ext cx="94384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1" name="Text Box 6932">
          <a:extLst>
            <a:ext uri="{FF2B5EF4-FFF2-40B4-BE49-F238E27FC236}">
              <a16:creationId xmlns:a16="http://schemas.microsoft.com/office/drawing/2014/main" id="{51C985E4-1AAF-4790-B043-D58301F73E5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2" name="Text Box 6932">
          <a:extLst>
            <a:ext uri="{FF2B5EF4-FFF2-40B4-BE49-F238E27FC236}">
              <a16:creationId xmlns:a16="http://schemas.microsoft.com/office/drawing/2014/main" id="{7867E352-6ED2-4BEF-809A-043744732DF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3" name="Text Box 6932">
          <a:extLst>
            <a:ext uri="{FF2B5EF4-FFF2-40B4-BE49-F238E27FC236}">
              <a16:creationId xmlns:a16="http://schemas.microsoft.com/office/drawing/2014/main" id="{92641754-3FA5-4DBE-AA30-55FAD819541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4" name="Text Box 6932">
          <a:extLst>
            <a:ext uri="{FF2B5EF4-FFF2-40B4-BE49-F238E27FC236}">
              <a16:creationId xmlns:a16="http://schemas.microsoft.com/office/drawing/2014/main" id="{ED1DFA5B-3205-461A-AEE3-351DEA1D297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5" name="Text Box 6932">
          <a:extLst>
            <a:ext uri="{FF2B5EF4-FFF2-40B4-BE49-F238E27FC236}">
              <a16:creationId xmlns:a16="http://schemas.microsoft.com/office/drawing/2014/main" id="{D52E9D9E-1BA7-42C9-91E4-39E2C887CD4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6" name="Text Box 6932">
          <a:extLst>
            <a:ext uri="{FF2B5EF4-FFF2-40B4-BE49-F238E27FC236}">
              <a16:creationId xmlns:a16="http://schemas.microsoft.com/office/drawing/2014/main" id="{CA845AD0-4312-4984-AAC3-0B1DB1DF83A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7" name="Text Box 6932">
          <a:extLst>
            <a:ext uri="{FF2B5EF4-FFF2-40B4-BE49-F238E27FC236}">
              <a16:creationId xmlns:a16="http://schemas.microsoft.com/office/drawing/2014/main" id="{DF19D501-9834-4B1C-B2B9-2D4412AC071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8" name="Text Box 6932">
          <a:extLst>
            <a:ext uri="{FF2B5EF4-FFF2-40B4-BE49-F238E27FC236}">
              <a16:creationId xmlns:a16="http://schemas.microsoft.com/office/drawing/2014/main" id="{EE9E4928-6C46-4F6C-858F-3E08BCE30C7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89" name="Text Box 6932">
          <a:extLst>
            <a:ext uri="{FF2B5EF4-FFF2-40B4-BE49-F238E27FC236}">
              <a16:creationId xmlns:a16="http://schemas.microsoft.com/office/drawing/2014/main" id="{B1548B2D-55B1-49E3-9ECE-EFB4D82D502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0" name="Text Box 6932">
          <a:extLst>
            <a:ext uri="{FF2B5EF4-FFF2-40B4-BE49-F238E27FC236}">
              <a16:creationId xmlns:a16="http://schemas.microsoft.com/office/drawing/2014/main" id="{AD7E712B-31C8-4249-AADA-1A77F5C65F8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1" name="Text Box 6932">
          <a:extLst>
            <a:ext uri="{FF2B5EF4-FFF2-40B4-BE49-F238E27FC236}">
              <a16:creationId xmlns:a16="http://schemas.microsoft.com/office/drawing/2014/main" id="{7CA2042F-D4FC-443E-A897-A94D02B7D6D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2" name="Text Box 6932">
          <a:extLst>
            <a:ext uri="{FF2B5EF4-FFF2-40B4-BE49-F238E27FC236}">
              <a16:creationId xmlns:a16="http://schemas.microsoft.com/office/drawing/2014/main" id="{049F49E0-B8B7-4B5A-9F5A-267EC8D9434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3" name="Text Box 6932">
          <a:extLst>
            <a:ext uri="{FF2B5EF4-FFF2-40B4-BE49-F238E27FC236}">
              <a16:creationId xmlns:a16="http://schemas.microsoft.com/office/drawing/2014/main" id="{40F3BD14-E6F0-4DAB-88B2-0B39428BAF5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4" name="Text Box 6932">
          <a:extLst>
            <a:ext uri="{FF2B5EF4-FFF2-40B4-BE49-F238E27FC236}">
              <a16:creationId xmlns:a16="http://schemas.microsoft.com/office/drawing/2014/main" id="{001E905B-3603-4463-8DD7-1C15373DBC2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5" name="Text Box 6932">
          <a:extLst>
            <a:ext uri="{FF2B5EF4-FFF2-40B4-BE49-F238E27FC236}">
              <a16:creationId xmlns:a16="http://schemas.microsoft.com/office/drawing/2014/main" id="{6065433F-E5D2-47F9-8B53-F4DF792751A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6" name="Text Box 6932">
          <a:extLst>
            <a:ext uri="{FF2B5EF4-FFF2-40B4-BE49-F238E27FC236}">
              <a16:creationId xmlns:a16="http://schemas.microsoft.com/office/drawing/2014/main" id="{E373BB43-3D85-4591-8BC5-0EDD7F2B8B2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7" name="Text Box 6932">
          <a:extLst>
            <a:ext uri="{FF2B5EF4-FFF2-40B4-BE49-F238E27FC236}">
              <a16:creationId xmlns:a16="http://schemas.microsoft.com/office/drawing/2014/main" id="{DB8C98BB-D43B-4B25-9BC7-DC75557E891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8" name="Text Box 6932">
          <a:extLst>
            <a:ext uri="{FF2B5EF4-FFF2-40B4-BE49-F238E27FC236}">
              <a16:creationId xmlns:a16="http://schemas.microsoft.com/office/drawing/2014/main" id="{E0BBADBE-5FF2-4296-9F36-843465BF239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699" name="Text Box 6932">
          <a:extLst>
            <a:ext uri="{FF2B5EF4-FFF2-40B4-BE49-F238E27FC236}">
              <a16:creationId xmlns:a16="http://schemas.microsoft.com/office/drawing/2014/main" id="{BF224FC4-15CB-4472-915E-98A93503740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0" name="Text Box 6932">
          <a:extLst>
            <a:ext uri="{FF2B5EF4-FFF2-40B4-BE49-F238E27FC236}">
              <a16:creationId xmlns:a16="http://schemas.microsoft.com/office/drawing/2014/main" id="{851D28D9-2D68-46C6-BAA1-8996B164025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1" name="Text Box 6932">
          <a:extLst>
            <a:ext uri="{FF2B5EF4-FFF2-40B4-BE49-F238E27FC236}">
              <a16:creationId xmlns:a16="http://schemas.microsoft.com/office/drawing/2014/main" id="{643638FA-D72A-44FB-9D02-2156A847F91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2" name="Text Box 6932">
          <a:extLst>
            <a:ext uri="{FF2B5EF4-FFF2-40B4-BE49-F238E27FC236}">
              <a16:creationId xmlns:a16="http://schemas.microsoft.com/office/drawing/2014/main" id="{E24D9267-A554-4BE3-AF24-F993B9BA470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3" name="Text Box 6932">
          <a:extLst>
            <a:ext uri="{FF2B5EF4-FFF2-40B4-BE49-F238E27FC236}">
              <a16:creationId xmlns:a16="http://schemas.microsoft.com/office/drawing/2014/main" id="{743222A2-511C-460F-9F1B-E020C4949EC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4" name="Text Box 6932">
          <a:extLst>
            <a:ext uri="{FF2B5EF4-FFF2-40B4-BE49-F238E27FC236}">
              <a16:creationId xmlns:a16="http://schemas.microsoft.com/office/drawing/2014/main" id="{87347113-D315-4B4C-85E2-319FF00C97B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5" name="Text Box 6932">
          <a:extLst>
            <a:ext uri="{FF2B5EF4-FFF2-40B4-BE49-F238E27FC236}">
              <a16:creationId xmlns:a16="http://schemas.microsoft.com/office/drawing/2014/main" id="{521590EF-8748-4258-B0B5-68966D95C19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6" name="Text Box 6932">
          <a:extLst>
            <a:ext uri="{FF2B5EF4-FFF2-40B4-BE49-F238E27FC236}">
              <a16:creationId xmlns:a16="http://schemas.microsoft.com/office/drawing/2014/main" id="{17609E50-D2DA-4E55-916E-725F488CFB9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7" name="Text Box 6932">
          <a:extLst>
            <a:ext uri="{FF2B5EF4-FFF2-40B4-BE49-F238E27FC236}">
              <a16:creationId xmlns:a16="http://schemas.microsoft.com/office/drawing/2014/main" id="{FB26E230-BD0A-49E8-B526-E790038411B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8" name="Text Box 6932">
          <a:extLst>
            <a:ext uri="{FF2B5EF4-FFF2-40B4-BE49-F238E27FC236}">
              <a16:creationId xmlns:a16="http://schemas.microsoft.com/office/drawing/2014/main" id="{29098DF8-B594-4854-83FB-A602456F0B6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09" name="Text Box 6932">
          <a:extLst>
            <a:ext uri="{FF2B5EF4-FFF2-40B4-BE49-F238E27FC236}">
              <a16:creationId xmlns:a16="http://schemas.microsoft.com/office/drawing/2014/main" id="{BC50AF15-D656-4BD5-8D0F-72FB21187CF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0" name="Text Box 6932">
          <a:extLst>
            <a:ext uri="{FF2B5EF4-FFF2-40B4-BE49-F238E27FC236}">
              <a16:creationId xmlns:a16="http://schemas.microsoft.com/office/drawing/2014/main" id="{3D3390CD-5294-4133-BCBD-236FB09149A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1" name="Text Box 6932">
          <a:extLst>
            <a:ext uri="{FF2B5EF4-FFF2-40B4-BE49-F238E27FC236}">
              <a16:creationId xmlns:a16="http://schemas.microsoft.com/office/drawing/2014/main" id="{84A9B103-A2DE-4165-998B-4FE4C9BC447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2" name="Text Box 6932">
          <a:extLst>
            <a:ext uri="{FF2B5EF4-FFF2-40B4-BE49-F238E27FC236}">
              <a16:creationId xmlns:a16="http://schemas.microsoft.com/office/drawing/2014/main" id="{9B6C0A82-9547-47EC-BDA6-DB6BB51ACE3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3" name="Text Box 6932">
          <a:extLst>
            <a:ext uri="{FF2B5EF4-FFF2-40B4-BE49-F238E27FC236}">
              <a16:creationId xmlns:a16="http://schemas.microsoft.com/office/drawing/2014/main" id="{CDFFE886-9247-493F-96AD-041A682D349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4" name="Text Box 6932">
          <a:extLst>
            <a:ext uri="{FF2B5EF4-FFF2-40B4-BE49-F238E27FC236}">
              <a16:creationId xmlns:a16="http://schemas.microsoft.com/office/drawing/2014/main" id="{1E25880A-7CE9-47CE-A303-EA1F10BD928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5" name="Text Box 6932">
          <a:extLst>
            <a:ext uri="{FF2B5EF4-FFF2-40B4-BE49-F238E27FC236}">
              <a16:creationId xmlns:a16="http://schemas.microsoft.com/office/drawing/2014/main" id="{80F0BCD1-39B7-45F3-84EB-641ED3C37C9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6" name="Text Box 6932">
          <a:extLst>
            <a:ext uri="{FF2B5EF4-FFF2-40B4-BE49-F238E27FC236}">
              <a16:creationId xmlns:a16="http://schemas.microsoft.com/office/drawing/2014/main" id="{2AB53F04-4030-483E-9C26-08086231540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7" name="Text Box 6932">
          <a:extLst>
            <a:ext uri="{FF2B5EF4-FFF2-40B4-BE49-F238E27FC236}">
              <a16:creationId xmlns:a16="http://schemas.microsoft.com/office/drawing/2014/main" id="{DA422CD9-D593-46D6-A985-5C21C2A3709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8" name="Text Box 6932">
          <a:extLst>
            <a:ext uri="{FF2B5EF4-FFF2-40B4-BE49-F238E27FC236}">
              <a16:creationId xmlns:a16="http://schemas.microsoft.com/office/drawing/2014/main" id="{DC470D13-3158-4E69-B374-EA597B90E5A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19" name="Text Box 6932">
          <a:extLst>
            <a:ext uri="{FF2B5EF4-FFF2-40B4-BE49-F238E27FC236}">
              <a16:creationId xmlns:a16="http://schemas.microsoft.com/office/drawing/2014/main" id="{6A6CB072-1196-453E-A0F4-EFC9323EA7E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0" name="Text Box 6932">
          <a:extLst>
            <a:ext uri="{FF2B5EF4-FFF2-40B4-BE49-F238E27FC236}">
              <a16:creationId xmlns:a16="http://schemas.microsoft.com/office/drawing/2014/main" id="{8D0C2CAC-2C96-44D7-930C-EFC6B1741FB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1" name="Text Box 6932">
          <a:extLst>
            <a:ext uri="{FF2B5EF4-FFF2-40B4-BE49-F238E27FC236}">
              <a16:creationId xmlns:a16="http://schemas.microsoft.com/office/drawing/2014/main" id="{E40F8FAE-23F3-4780-BF4F-226C02ED700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2" name="Text Box 6932">
          <a:extLst>
            <a:ext uri="{FF2B5EF4-FFF2-40B4-BE49-F238E27FC236}">
              <a16:creationId xmlns:a16="http://schemas.microsoft.com/office/drawing/2014/main" id="{05EE325B-7018-4307-96CD-D2D4F8DC4E2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3" name="Text Box 6932">
          <a:extLst>
            <a:ext uri="{FF2B5EF4-FFF2-40B4-BE49-F238E27FC236}">
              <a16:creationId xmlns:a16="http://schemas.microsoft.com/office/drawing/2014/main" id="{D4EE9963-C976-42CA-807E-3AC3258D0EF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4" name="Text Box 6932">
          <a:extLst>
            <a:ext uri="{FF2B5EF4-FFF2-40B4-BE49-F238E27FC236}">
              <a16:creationId xmlns:a16="http://schemas.microsoft.com/office/drawing/2014/main" id="{715E2B15-002D-4DBB-A2AE-F8176E20AFC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5" name="Text Box 6932">
          <a:extLst>
            <a:ext uri="{FF2B5EF4-FFF2-40B4-BE49-F238E27FC236}">
              <a16:creationId xmlns:a16="http://schemas.microsoft.com/office/drawing/2014/main" id="{00F43EE9-3221-4C4D-BEA2-424D5DA69D5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6" name="Text Box 6932">
          <a:extLst>
            <a:ext uri="{FF2B5EF4-FFF2-40B4-BE49-F238E27FC236}">
              <a16:creationId xmlns:a16="http://schemas.microsoft.com/office/drawing/2014/main" id="{5B407A9D-3CA5-4608-85FC-5E273E1DD52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7" name="Text Box 6932">
          <a:extLst>
            <a:ext uri="{FF2B5EF4-FFF2-40B4-BE49-F238E27FC236}">
              <a16:creationId xmlns:a16="http://schemas.microsoft.com/office/drawing/2014/main" id="{7AF67108-F0B8-41B9-963C-689D120D7F7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8" name="Text Box 6932">
          <a:extLst>
            <a:ext uri="{FF2B5EF4-FFF2-40B4-BE49-F238E27FC236}">
              <a16:creationId xmlns:a16="http://schemas.microsoft.com/office/drawing/2014/main" id="{778025C9-CE27-4239-BDA5-476663DB55C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29" name="Text Box 6932">
          <a:extLst>
            <a:ext uri="{FF2B5EF4-FFF2-40B4-BE49-F238E27FC236}">
              <a16:creationId xmlns:a16="http://schemas.microsoft.com/office/drawing/2014/main" id="{73CCD070-4939-46BA-8F84-0DD066BE6E1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0" name="Text Box 6932">
          <a:extLst>
            <a:ext uri="{FF2B5EF4-FFF2-40B4-BE49-F238E27FC236}">
              <a16:creationId xmlns:a16="http://schemas.microsoft.com/office/drawing/2014/main" id="{49EA3C7D-5BEC-4D12-8F98-BA92102A6D0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1" name="Text Box 6932">
          <a:extLst>
            <a:ext uri="{FF2B5EF4-FFF2-40B4-BE49-F238E27FC236}">
              <a16:creationId xmlns:a16="http://schemas.microsoft.com/office/drawing/2014/main" id="{AC96FC3B-9E76-47EE-8AF8-E9748AE8434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2" name="Text Box 6932">
          <a:extLst>
            <a:ext uri="{FF2B5EF4-FFF2-40B4-BE49-F238E27FC236}">
              <a16:creationId xmlns:a16="http://schemas.microsoft.com/office/drawing/2014/main" id="{696EC1A2-2A09-4E5E-AE00-9E15D7DC9D0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3" name="Text Box 6932">
          <a:extLst>
            <a:ext uri="{FF2B5EF4-FFF2-40B4-BE49-F238E27FC236}">
              <a16:creationId xmlns:a16="http://schemas.microsoft.com/office/drawing/2014/main" id="{1BA00580-5F61-41B5-AF2D-E67E918B789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4" name="Text Box 6932">
          <a:extLst>
            <a:ext uri="{FF2B5EF4-FFF2-40B4-BE49-F238E27FC236}">
              <a16:creationId xmlns:a16="http://schemas.microsoft.com/office/drawing/2014/main" id="{37F9D57D-4EF1-4574-8835-E18A7DC877C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5" name="Text Box 6932">
          <a:extLst>
            <a:ext uri="{FF2B5EF4-FFF2-40B4-BE49-F238E27FC236}">
              <a16:creationId xmlns:a16="http://schemas.microsoft.com/office/drawing/2014/main" id="{ECC5D823-50A2-4667-B97D-1A15B372694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6" name="Text Box 6932">
          <a:extLst>
            <a:ext uri="{FF2B5EF4-FFF2-40B4-BE49-F238E27FC236}">
              <a16:creationId xmlns:a16="http://schemas.microsoft.com/office/drawing/2014/main" id="{0BDF8143-6993-4F8D-80F6-92A3D347E3C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7" name="Text Box 6932">
          <a:extLst>
            <a:ext uri="{FF2B5EF4-FFF2-40B4-BE49-F238E27FC236}">
              <a16:creationId xmlns:a16="http://schemas.microsoft.com/office/drawing/2014/main" id="{5CFD195F-E498-4022-9EFE-4DFC2D1215F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8" name="Text Box 6932">
          <a:extLst>
            <a:ext uri="{FF2B5EF4-FFF2-40B4-BE49-F238E27FC236}">
              <a16:creationId xmlns:a16="http://schemas.microsoft.com/office/drawing/2014/main" id="{1E005493-D9C5-4CCF-883E-B23AB6FA35C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39" name="Text Box 6932">
          <a:extLst>
            <a:ext uri="{FF2B5EF4-FFF2-40B4-BE49-F238E27FC236}">
              <a16:creationId xmlns:a16="http://schemas.microsoft.com/office/drawing/2014/main" id="{79F4CA4B-8D57-4C6B-AA87-A75EA093F63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0" name="Text Box 6932">
          <a:extLst>
            <a:ext uri="{FF2B5EF4-FFF2-40B4-BE49-F238E27FC236}">
              <a16:creationId xmlns:a16="http://schemas.microsoft.com/office/drawing/2014/main" id="{228D436B-C9FB-4F5F-B25F-B8FD2BA5DB4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1" name="Text Box 6932">
          <a:extLst>
            <a:ext uri="{FF2B5EF4-FFF2-40B4-BE49-F238E27FC236}">
              <a16:creationId xmlns:a16="http://schemas.microsoft.com/office/drawing/2014/main" id="{723E1F3B-D086-4F62-9BE5-F63042FCF54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2" name="Text Box 6932">
          <a:extLst>
            <a:ext uri="{FF2B5EF4-FFF2-40B4-BE49-F238E27FC236}">
              <a16:creationId xmlns:a16="http://schemas.microsoft.com/office/drawing/2014/main" id="{392858DD-360B-4813-AC85-AA0B7F35E7D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3" name="Text Box 6932">
          <a:extLst>
            <a:ext uri="{FF2B5EF4-FFF2-40B4-BE49-F238E27FC236}">
              <a16:creationId xmlns:a16="http://schemas.microsoft.com/office/drawing/2014/main" id="{5848D607-5ADE-4135-81E8-74609CF9212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4" name="Text Box 6932">
          <a:extLst>
            <a:ext uri="{FF2B5EF4-FFF2-40B4-BE49-F238E27FC236}">
              <a16:creationId xmlns:a16="http://schemas.microsoft.com/office/drawing/2014/main" id="{92B0367F-72EE-4CD7-9115-4AD52EA8BC1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5" name="Text Box 6932">
          <a:extLst>
            <a:ext uri="{FF2B5EF4-FFF2-40B4-BE49-F238E27FC236}">
              <a16:creationId xmlns:a16="http://schemas.microsoft.com/office/drawing/2014/main" id="{2F88F1DF-F3B0-440B-8E62-59AFF24A475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6" name="Text Box 6932">
          <a:extLst>
            <a:ext uri="{FF2B5EF4-FFF2-40B4-BE49-F238E27FC236}">
              <a16:creationId xmlns:a16="http://schemas.microsoft.com/office/drawing/2014/main" id="{6FF53F75-C5D0-4EDE-AA56-7C317B4270F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7" name="Text Box 6932">
          <a:extLst>
            <a:ext uri="{FF2B5EF4-FFF2-40B4-BE49-F238E27FC236}">
              <a16:creationId xmlns:a16="http://schemas.microsoft.com/office/drawing/2014/main" id="{2C89F9D8-7CD7-40DA-96CF-CBA07C56DB2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8" name="Text Box 6932">
          <a:extLst>
            <a:ext uri="{FF2B5EF4-FFF2-40B4-BE49-F238E27FC236}">
              <a16:creationId xmlns:a16="http://schemas.microsoft.com/office/drawing/2014/main" id="{A4E402E1-2D44-4CCA-88A0-DCC42AC4DB9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49" name="Text Box 6932">
          <a:extLst>
            <a:ext uri="{FF2B5EF4-FFF2-40B4-BE49-F238E27FC236}">
              <a16:creationId xmlns:a16="http://schemas.microsoft.com/office/drawing/2014/main" id="{F9111D6C-7880-47A0-9B7A-76EB3AC5B94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0" name="Text Box 6932">
          <a:extLst>
            <a:ext uri="{FF2B5EF4-FFF2-40B4-BE49-F238E27FC236}">
              <a16:creationId xmlns:a16="http://schemas.microsoft.com/office/drawing/2014/main" id="{FF7A6C1A-91EA-4BC2-BC47-4B03FC29AF2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1" name="Text Box 6932">
          <a:extLst>
            <a:ext uri="{FF2B5EF4-FFF2-40B4-BE49-F238E27FC236}">
              <a16:creationId xmlns:a16="http://schemas.microsoft.com/office/drawing/2014/main" id="{53941BDD-15D0-4EE0-BD6E-9C9E6F72E08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2" name="Text Box 6932">
          <a:extLst>
            <a:ext uri="{FF2B5EF4-FFF2-40B4-BE49-F238E27FC236}">
              <a16:creationId xmlns:a16="http://schemas.microsoft.com/office/drawing/2014/main" id="{9BE03D56-4CC1-4BBC-A011-C425C0ECC1F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3" name="Text Box 6932">
          <a:extLst>
            <a:ext uri="{FF2B5EF4-FFF2-40B4-BE49-F238E27FC236}">
              <a16:creationId xmlns:a16="http://schemas.microsoft.com/office/drawing/2014/main" id="{49E0BCCC-6E21-4FBB-919C-5D06E445694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4" name="Text Box 6932">
          <a:extLst>
            <a:ext uri="{FF2B5EF4-FFF2-40B4-BE49-F238E27FC236}">
              <a16:creationId xmlns:a16="http://schemas.microsoft.com/office/drawing/2014/main" id="{467B0B95-E86E-4C87-A3D0-18E46ACA433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5" name="Text Box 6932">
          <a:extLst>
            <a:ext uri="{FF2B5EF4-FFF2-40B4-BE49-F238E27FC236}">
              <a16:creationId xmlns:a16="http://schemas.microsoft.com/office/drawing/2014/main" id="{D008AE00-C46E-40EF-9FB1-DD9119EC288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6" name="Text Box 6932">
          <a:extLst>
            <a:ext uri="{FF2B5EF4-FFF2-40B4-BE49-F238E27FC236}">
              <a16:creationId xmlns:a16="http://schemas.microsoft.com/office/drawing/2014/main" id="{1A393116-C85A-4A70-B732-9B84594415E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7" name="Text Box 6932">
          <a:extLst>
            <a:ext uri="{FF2B5EF4-FFF2-40B4-BE49-F238E27FC236}">
              <a16:creationId xmlns:a16="http://schemas.microsoft.com/office/drawing/2014/main" id="{2C79C203-0157-4601-8904-C53EA32E0DE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8" name="Text Box 6932">
          <a:extLst>
            <a:ext uri="{FF2B5EF4-FFF2-40B4-BE49-F238E27FC236}">
              <a16:creationId xmlns:a16="http://schemas.microsoft.com/office/drawing/2014/main" id="{A865D9BB-610F-4A01-B79D-A95F0697E60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59" name="Text Box 6932">
          <a:extLst>
            <a:ext uri="{FF2B5EF4-FFF2-40B4-BE49-F238E27FC236}">
              <a16:creationId xmlns:a16="http://schemas.microsoft.com/office/drawing/2014/main" id="{B2411E74-E806-4B46-B173-11145B4B3BB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0" name="Text Box 6932">
          <a:extLst>
            <a:ext uri="{FF2B5EF4-FFF2-40B4-BE49-F238E27FC236}">
              <a16:creationId xmlns:a16="http://schemas.microsoft.com/office/drawing/2014/main" id="{692E5F09-56F4-42BD-8E2D-38820809FD0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1" name="Text Box 6932">
          <a:extLst>
            <a:ext uri="{FF2B5EF4-FFF2-40B4-BE49-F238E27FC236}">
              <a16:creationId xmlns:a16="http://schemas.microsoft.com/office/drawing/2014/main" id="{3403CF85-ED50-475A-9D21-DDAC36C5570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2" name="Text Box 6932">
          <a:extLst>
            <a:ext uri="{FF2B5EF4-FFF2-40B4-BE49-F238E27FC236}">
              <a16:creationId xmlns:a16="http://schemas.microsoft.com/office/drawing/2014/main" id="{F2321702-7CEF-45CB-BFB4-055A83248C8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3" name="Text Box 6932">
          <a:extLst>
            <a:ext uri="{FF2B5EF4-FFF2-40B4-BE49-F238E27FC236}">
              <a16:creationId xmlns:a16="http://schemas.microsoft.com/office/drawing/2014/main" id="{3914FB35-FA5A-47B6-8FCF-49B8F959353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4" name="Text Box 6932">
          <a:extLst>
            <a:ext uri="{FF2B5EF4-FFF2-40B4-BE49-F238E27FC236}">
              <a16:creationId xmlns:a16="http://schemas.microsoft.com/office/drawing/2014/main" id="{1D556BEC-0ADF-446C-993D-038C67DBED3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5" name="Text Box 6932">
          <a:extLst>
            <a:ext uri="{FF2B5EF4-FFF2-40B4-BE49-F238E27FC236}">
              <a16:creationId xmlns:a16="http://schemas.microsoft.com/office/drawing/2014/main" id="{A9E74E37-B403-4D11-A125-3DB72E03ABA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6" name="Text Box 6932">
          <a:extLst>
            <a:ext uri="{FF2B5EF4-FFF2-40B4-BE49-F238E27FC236}">
              <a16:creationId xmlns:a16="http://schemas.microsoft.com/office/drawing/2014/main" id="{EF36CB3D-FBA7-4378-BCF9-15DCAC58F5B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7" name="Text Box 6932">
          <a:extLst>
            <a:ext uri="{FF2B5EF4-FFF2-40B4-BE49-F238E27FC236}">
              <a16:creationId xmlns:a16="http://schemas.microsoft.com/office/drawing/2014/main" id="{BBA86D8F-AF21-419A-97C8-4E00E1C7237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8" name="Text Box 6932">
          <a:extLst>
            <a:ext uri="{FF2B5EF4-FFF2-40B4-BE49-F238E27FC236}">
              <a16:creationId xmlns:a16="http://schemas.microsoft.com/office/drawing/2014/main" id="{08D1F6DB-F636-4882-939E-27F038E723C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69" name="Text Box 6932">
          <a:extLst>
            <a:ext uri="{FF2B5EF4-FFF2-40B4-BE49-F238E27FC236}">
              <a16:creationId xmlns:a16="http://schemas.microsoft.com/office/drawing/2014/main" id="{D01C02C9-828F-4CC2-9732-821F6F38679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0" name="Text Box 6932">
          <a:extLst>
            <a:ext uri="{FF2B5EF4-FFF2-40B4-BE49-F238E27FC236}">
              <a16:creationId xmlns:a16="http://schemas.microsoft.com/office/drawing/2014/main" id="{AA035715-E08E-4C14-A92F-4C10ED90934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1" name="Text Box 6932">
          <a:extLst>
            <a:ext uri="{FF2B5EF4-FFF2-40B4-BE49-F238E27FC236}">
              <a16:creationId xmlns:a16="http://schemas.microsoft.com/office/drawing/2014/main" id="{D1716EFC-9A87-485B-A293-418BAD8BE6A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2" name="Text Box 6932">
          <a:extLst>
            <a:ext uri="{FF2B5EF4-FFF2-40B4-BE49-F238E27FC236}">
              <a16:creationId xmlns:a16="http://schemas.microsoft.com/office/drawing/2014/main" id="{BC594C37-F767-4A9B-80AF-1A3C0FA8A30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3" name="Text Box 6932">
          <a:extLst>
            <a:ext uri="{FF2B5EF4-FFF2-40B4-BE49-F238E27FC236}">
              <a16:creationId xmlns:a16="http://schemas.microsoft.com/office/drawing/2014/main" id="{A444A023-971D-4B83-A032-7D5E56D7B1D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4" name="Text Box 6932">
          <a:extLst>
            <a:ext uri="{FF2B5EF4-FFF2-40B4-BE49-F238E27FC236}">
              <a16:creationId xmlns:a16="http://schemas.microsoft.com/office/drawing/2014/main" id="{48EE1583-E6A4-48A8-91CD-3CB116904C8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5" name="Text Box 6932">
          <a:extLst>
            <a:ext uri="{FF2B5EF4-FFF2-40B4-BE49-F238E27FC236}">
              <a16:creationId xmlns:a16="http://schemas.microsoft.com/office/drawing/2014/main" id="{50961F69-F6FE-4AA5-B82B-012D8094FE6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6" name="Text Box 6932">
          <a:extLst>
            <a:ext uri="{FF2B5EF4-FFF2-40B4-BE49-F238E27FC236}">
              <a16:creationId xmlns:a16="http://schemas.microsoft.com/office/drawing/2014/main" id="{F7EE7D38-D38E-47F2-A732-D116ABEB88A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7" name="Text Box 6932">
          <a:extLst>
            <a:ext uri="{FF2B5EF4-FFF2-40B4-BE49-F238E27FC236}">
              <a16:creationId xmlns:a16="http://schemas.microsoft.com/office/drawing/2014/main" id="{147B1E96-E5BF-4EE7-B12F-26A3DDA96AC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8" name="Text Box 6932">
          <a:extLst>
            <a:ext uri="{FF2B5EF4-FFF2-40B4-BE49-F238E27FC236}">
              <a16:creationId xmlns:a16="http://schemas.microsoft.com/office/drawing/2014/main" id="{E67355A2-DF21-4480-B985-F861711B52D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79" name="Text Box 6932">
          <a:extLst>
            <a:ext uri="{FF2B5EF4-FFF2-40B4-BE49-F238E27FC236}">
              <a16:creationId xmlns:a16="http://schemas.microsoft.com/office/drawing/2014/main" id="{43CF3FB4-0504-4CAB-8A28-D74192F75C9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0" name="Text Box 6932">
          <a:extLst>
            <a:ext uri="{FF2B5EF4-FFF2-40B4-BE49-F238E27FC236}">
              <a16:creationId xmlns:a16="http://schemas.microsoft.com/office/drawing/2014/main" id="{898ED196-E77B-4C44-9DAA-2AD0C94D924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1" name="Text Box 6932">
          <a:extLst>
            <a:ext uri="{FF2B5EF4-FFF2-40B4-BE49-F238E27FC236}">
              <a16:creationId xmlns:a16="http://schemas.microsoft.com/office/drawing/2014/main" id="{25B5E087-3835-4BB8-993B-2E1F5078D46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2" name="Text Box 6932">
          <a:extLst>
            <a:ext uri="{FF2B5EF4-FFF2-40B4-BE49-F238E27FC236}">
              <a16:creationId xmlns:a16="http://schemas.microsoft.com/office/drawing/2014/main" id="{8735E583-CC6F-45F7-BF30-E75B0E5507D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3" name="Text Box 6932">
          <a:extLst>
            <a:ext uri="{FF2B5EF4-FFF2-40B4-BE49-F238E27FC236}">
              <a16:creationId xmlns:a16="http://schemas.microsoft.com/office/drawing/2014/main" id="{68F3263A-7DCC-4D6C-9C07-08CBDE07E35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4" name="Text Box 6932">
          <a:extLst>
            <a:ext uri="{FF2B5EF4-FFF2-40B4-BE49-F238E27FC236}">
              <a16:creationId xmlns:a16="http://schemas.microsoft.com/office/drawing/2014/main" id="{E8AE9F28-BEAC-48A0-ABE4-761B909F9FA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5" name="Text Box 6932">
          <a:extLst>
            <a:ext uri="{FF2B5EF4-FFF2-40B4-BE49-F238E27FC236}">
              <a16:creationId xmlns:a16="http://schemas.microsoft.com/office/drawing/2014/main" id="{4696AFC3-46A2-4DBD-9E0F-E516A6B0DE8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6" name="Text Box 6932">
          <a:extLst>
            <a:ext uri="{FF2B5EF4-FFF2-40B4-BE49-F238E27FC236}">
              <a16:creationId xmlns:a16="http://schemas.microsoft.com/office/drawing/2014/main" id="{66D2128A-32FC-4F89-8D5E-0E79C8350D4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7" name="Text Box 6932">
          <a:extLst>
            <a:ext uri="{FF2B5EF4-FFF2-40B4-BE49-F238E27FC236}">
              <a16:creationId xmlns:a16="http://schemas.microsoft.com/office/drawing/2014/main" id="{C9C79C81-82F9-4462-AA13-C8F778D3E67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8" name="Text Box 6932">
          <a:extLst>
            <a:ext uri="{FF2B5EF4-FFF2-40B4-BE49-F238E27FC236}">
              <a16:creationId xmlns:a16="http://schemas.microsoft.com/office/drawing/2014/main" id="{6E7E24C4-3881-4A8D-B6E4-AAD886CC93F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89" name="Text Box 6932">
          <a:extLst>
            <a:ext uri="{FF2B5EF4-FFF2-40B4-BE49-F238E27FC236}">
              <a16:creationId xmlns:a16="http://schemas.microsoft.com/office/drawing/2014/main" id="{DF5123C9-CBD7-4EB6-B47A-7143217134C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0" name="Text Box 6932">
          <a:extLst>
            <a:ext uri="{FF2B5EF4-FFF2-40B4-BE49-F238E27FC236}">
              <a16:creationId xmlns:a16="http://schemas.microsoft.com/office/drawing/2014/main" id="{EA7C7BED-96B4-43F9-8415-39D816B8E89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1" name="Text Box 6932">
          <a:extLst>
            <a:ext uri="{FF2B5EF4-FFF2-40B4-BE49-F238E27FC236}">
              <a16:creationId xmlns:a16="http://schemas.microsoft.com/office/drawing/2014/main" id="{640D8E9F-7BC5-4E90-93C8-30A8527A05E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2" name="Text Box 6932">
          <a:extLst>
            <a:ext uri="{FF2B5EF4-FFF2-40B4-BE49-F238E27FC236}">
              <a16:creationId xmlns:a16="http://schemas.microsoft.com/office/drawing/2014/main" id="{EA6B89D2-C767-43B4-8D04-E839AD36774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3" name="Text Box 6932">
          <a:extLst>
            <a:ext uri="{FF2B5EF4-FFF2-40B4-BE49-F238E27FC236}">
              <a16:creationId xmlns:a16="http://schemas.microsoft.com/office/drawing/2014/main" id="{382E854C-811D-49E8-9A72-F24D419F8BA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4" name="Text Box 6932">
          <a:extLst>
            <a:ext uri="{FF2B5EF4-FFF2-40B4-BE49-F238E27FC236}">
              <a16:creationId xmlns:a16="http://schemas.microsoft.com/office/drawing/2014/main" id="{ABFC03F9-3B34-46DB-959E-77C22C7F70A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5" name="Text Box 6932">
          <a:extLst>
            <a:ext uri="{FF2B5EF4-FFF2-40B4-BE49-F238E27FC236}">
              <a16:creationId xmlns:a16="http://schemas.microsoft.com/office/drawing/2014/main" id="{EB56C581-FA11-4DD4-AD17-74A77FF8B90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6" name="Text Box 6932">
          <a:extLst>
            <a:ext uri="{FF2B5EF4-FFF2-40B4-BE49-F238E27FC236}">
              <a16:creationId xmlns:a16="http://schemas.microsoft.com/office/drawing/2014/main" id="{91A71F02-0447-41EB-916C-8E30F289409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7" name="Text Box 6932">
          <a:extLst>
            <a:ext uri="{FF2B5EF4-FFF2-40B4-BE49-F238E27FC236}">
              <a16:creationId xmlns:a16="http://schemas.microsoft.com/office/drawing/2014/main" id="{86286908-B4AD-48B9-AFDE-1E785D347AA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8" name="Text Box 6932">
          <a:extLst>
            <a:ext uri="{FF2B5EF4-FFF2-40B4-BE49-F238E27FC236}">
              <a16:creationId xmlns:a16="http://schemas.microsoft.com/office/drawing/2014/main" id="{11D3ACE1-9ECA-4A73-8017-2FD546F9812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799" name="Text Box 6932">
          <a:extLst>
            <a:ext uri="{FF2B5EF4-FFF2-40B4-BE49-F238E27FC236}">
              <a16:creationId xmlns:a16="http://schemas.microsoft.com/office/drawing/2014/main" id="{9D4F166A-0E31-4683-8773-DFB5224AA91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0" name="Text Box 6932">
          <a:extLst>
            <a:ext uri="{FF2B5EF4-FFF2-40B4-BE49-F238E27FC236}">
              <a16:creationId xmlns:a16="http://schemas.microsoft.com/office/drawing/2014/main" id="{39396E1F-C17E-44E3-A688-CC2A0CC0E8C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1" name="Text Box 6932">
          <a:extLst>
            <a:ext uri="{FF2B5EF4-FFF2-40B4-BE49-F238E27FC236}">
              <a16:creationId xmlns:a16="http://schemas.microsoft.com/office/drawing/2014/main" id="{BE3EADFF-E3E5-430F-9289-0C1E2EF1C41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2" name="Text Box 6932">
          <a:extLst>
            <a:ext uri="{FF2B5EF4-FFF2-40B4-BE49-F238E27FC236}">
              <a16:creationId xmlns:a16="http://schemas.microsoft.com/office/drawing/2014/main" id="{75652428-DE7F-425F-8A2D-0B1770B02D8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3" name="Text Box 6932">
          <a:extLst>
            <a:ext uri="{FF2B5EF4-FFF2-40B4-BE49-F238E27FC236}">
              <a16:creationId xmlns:a16="http://schemas.microsoft.com/office/drawing/2014/main" id="{24DD680E-C2A1-4E26-8963-605BA3E30C4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4" name="Text Box 6932">
          <a:extLst>
            <a:ext uri="{FF2B5EF4-FFF2-40B4-BE49-F238E27FC236}">
              <a16:creationId xmlns:a16="http://schemas.microsoft.com/office/drawing/2014/main" id="{47B59AD8-ACC0-4A34-9317-9EAC505324B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5" name="Text Box 6932">
          <a:extLst>
            <a:ext uri="{FF2B5EF4-FFF2-40B4-BE49-F238E27FC236}">
              <a16:creationId xmlns:a16="http://schemas.microsoft.com/office/drawing/2014/main" id="{BC3CDD72-8CA5-4820-947B-7F2BFB8EE54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6" name="Text Box 6932">
          <a:extLst>
            <a:ext uri="{FF2B5EF4-FFF2-40B4-BE49-F238E27FC236}">
              <a16:creationId xmlns:a16="http://schemas.microsoft.com/office/drawing/2014/main" id="{0EF43887-495B-4A92-AC86-D3E98172144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7" name="Text Box 6932">
          <a:extLst>
            <a:ext uri="{FF2B5EF4-FFF2-40B4-BE49-F238E27FC236}">
              <a16:creationId xmlns:a16="http://schemas.microsoft.com/office/drawing/2014/main" id="{0B9024B4-0D33-4DF8-9E1C-D609F355E73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8" name="Text Box 6932">
          <a:extLst>
            <a:ext uri="{FF2B5EF4-FFF2-40B4-BE49-F238E27FC236}">
              <a16:creationId xmlns:a16="http://schemas.microsoft.com/office/drawing/2014/main" id="{35E0822B-9EDA-42F9-A204-AF47CD06439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09" name="Text Box 6932">
          <a:extLst>
            <a:ext uri="{FF2B5EF4-FFF2-40B4-BE49-F238E27FC236}">
              <a16:creationId xmlns:a16="http://schemas.microsoft.com/office/drawing/2014/main" id="{589F9EFE-661B-4EEA-A8D1-36F7997DAF9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0" name="Text Box 6932">
          <a:extLst>
            <a:ext uri="{FF2B5EF4-FFF2-40B4-BE49-F238E27FC236}">
              <a16:creationId xmlns:a16="http://schemas.microsoft.com/office/drawing/2014/main" id="{C30312E2-0506-47A3-A0B6-CFF531E091B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1" name="Text Box 6932">
          <a:extLst>
            <a:ext uri="{FF2B5EF4-FFF2-40B4-BE49-F238E27FC236}">
              <a16:creationId xmlns:a16="http://schemas.microsoft.com/office/drawing/2014/main" id="{2EE704D8-9997-43B6-9163-0C8431D9618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2" name="Text Box 6932">
          <a:extLst>
            <a:ext uri="{FF2B5EF4-FFF2-40B4-BE49-F238E27FC236}">
              <a16:creationId xmlns:a16="http://schemas.microsoft.com/office/drawing/2014/main" id="{8F50B000-38E0-443A-87E5-64171F109A9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3" name="Text Box 6932">
          <a:extLst>
            <a:ext uri="{FF2B5EF4-FFF2-40B4-BE49-F238E27FC236}">
              <a16:creationId xmlns:a16="http://schemas.microsoft.com/office/drawing/2014/main" id="{10CA6AB3-DEC2-48C9-9C4E-695C216E380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4" name="Text Box 6932">
          <a:extLst>
            <a:ext uri="{FF2B5EF4-FFF2-40B4-BE49-F238E27FC236}">
              <a16:creationId xmlns:a16="http://schemas.microsoft.com/office/drawing/2014/main" id="{196CA2C9-06C2-4E58-A32B-D5EB2FA5475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5" name="Text Box 6932">
          <a:extLst>
            <a:ext uri="{FF2B5EF4-FFF2-40B4-BE49-F238E27FC236}">
              <a16:creationId xmlns:a16="http://schemas.microsoft.com/office/drawing/2014/main" id="{6CBEC4CB-F877-4C90-9E87-EF632D90544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6" name="Text Box 6932">
          <a:extLst>
            <a:ext uri="{FF2B5EF4-FFF2-40B4-BE49-F238E27FC236}">
              <a16:creationId xmlns:a16="http://schemas.microsoft.com/office/drawing/2014/main" id="{3EE81D8F-9337-4E66-A801-2B5C9E6AE86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7" name="Text Box 6932">
          <a:extLst>
            <a:ext uri="{FF2B5EF4-FFF2-40B4-BE49-F238E27FC236}">
              <a16:creationId xmlns:a16="http://schemas.microsoft.com/office/drawing/2014/main" id="{59839484-B142-42BB-B085-D82D02DD374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8" name="Text Box 6932">
          <a:extLst>
            <a:ext uri="{FF2B5EF4-FFF2-40B4-BE49-F238E27FC236}">
              <a16:creationId xmlns:a16="http://schemas.microsoft.com/office/drawing/2014/main" id="{AFEABF51-7412-4454-8E5A-34F95263E39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19" name="Text Box 6932">
          <a:extLst>
            <a:ext uri="{FF2B5EF4-FFF2-40B4-BE49-F238E27FC236}">
              <a16:creationId xmlns:a16="http://schemas.microsoft.com/office/drawing/2014/main" id="{18AA553D-2B4D-4404-AE43-760F8DEABD9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0" name="Text Box 6932">
          <a:extLst>
            <a:ext uri="{FF2B5EF4-FFF2-40B4-BE49-F238E27FC236}">
              <a16:creationId xmlns:a16="http://schemas.microsoft.com/office/drawing/2014/main" id="{D1164495-0114-40C3-8CA2-826D80201EA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1" name="Text Box 6932">
          <a:extLst>
            <a:ext uri="{FF2B5EF4-FFF2-40B4-BE49-F238E27FC236}">
              <a16:creationId xmlns:a16="http://schemas.microsoft.com/office/drawing/2014/main" id="{5AB47ED4-E955-4A61-AD3A-D8FD9E083A47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2" name="Text Box 6932">
          <a:extLst>
            <a:ext uri="{FF2B5EF4-FFF2-40B4-BE49-F238E27FC236}">
              <a16:creationId xmlns:a16="http://schemas.microsoft.com/office/drawing/2014/main" id="{3C5821F5-4B00-4218-92FE-417FAC02148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3" name="Text Box 6932">
          <a:extLst>
            <a:ext uri="{FF2B5EF4-FFF2-40B4-BE49-F238E27FC236}">
              <a16:creationId xmlns:a16="http://schemas.microsoft.com/office/drawing/2014/main" id="{4A6898D9-CC3B-45B7-9EE3-8AE32DA2005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4" name="Text Box 6932">
          <a:extLst>
            <a:ext uri="{FF2B5EF4-FFF2-40B4-BE49-F238E27FC236}">
              <a16:creationId xmlns:a16="http://schemas.microsoft.com/office/drawing/2014/main" id="{55003BE1-A87A-4B8B-9B37-66F21010532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5" name="Text Box 6932">
          <a:extLst>
            <a:ext uri="{FF2B5EF4-FFF2-40B4-BE49-F238E27FC236}">
              <a16:creationId xmlns:a16="http://schemas.microsoft.com/office/drawing/2014/main" id="{F97B9903-F25E-4520-A4A9-E8E5E904E79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6" name="Text Box 6932">
          <a:extLst>
            <a:ext uri="{FF2B5EF4-FFF2-40B4-BE49-F238E27FC236}">
              <a16:creationId xmlns:a16="http://schemas.microsoft.com/office/drawing/2014/main" id="{DFBFB3EB-D508-4585-A495-6B2BC9BE538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7" name="Text Box 6932">
          <a:extLst>
            <a:ext uri="{FF2B5EF4-FFF2-40B4-BE49-F238E27FC236}">
              <a16:creationId xmlns:a16="http://schemas.microsoft.com/office/drawing/2014/main" id="{95B5DC17-4C38-42C6-90DA-F994446DC3F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8" name="Text Box 6932">
          <a:extLst>
            <a:ext uri="{FF2B5EF4-FFF2-40B4-BE49-F238E27FC236}">
              <a16:creationId xmlns:a16="http://schemas.microsoft.com/office/drawing/2014/main" id="{64CDCE5B-606A-4FAD-BE34-1C5FF4EEC5F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29" name="Text Box 6932">
          <a:extLst>
            <a:ext uri="{FF2B5EF4-FFF2-40B4-BE49-F238E27FC236}">
              <a16:creationId xmlns:a16="http://schemas.microsoft.com/office/drawing/2014/main" id="{724114EC-99BA-40CB-AA71-216E8E1833D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0" name="Text Box 6932">
          <a:extLst>
            <a:ext uri="{FF2B5EF4-FFF2-40B4-BE49-F238E27FC236}">
              <a16:creationId xmlns:a16="http://schemas.microsoft.com/office/drawing/2014/main" id="{D87BE0E9-7316-41FF-86E6-9F33C9CD221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1" name="Text Box 6932">
          <a:extLst>
            <a:ext uri="{FF2B5EF4-FFF2-40B4-BE49-F238E27FC236}">
              <a16:creationId xmlns:a16="http://schemas.microsoft.com/office/drawing/2014/main" id="{6F3B6C39-720A-440E-9284-A59E6948F09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2" name="Text Box 6932">
          <a:extLst>
            <a:ext uri="{FF2B5EF4-FFF2-40B4-BE49-F238E27FC236}">
              <a16:creationId xmlns:a16="http://schemas.microsoft.com/office/drawing/2014/main" id="{D7278BF6-D533-42AF-B81D-E1FFFE1CCD12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3" name="Text Box 6932">
          <a:extLst>
            <a:ext uri="{FF2B5EF4-FFF2-40B4-BE49-F238E27FC236}">
              <a16:creationId xmlns:a16="http://schemas.microsoft.com/office/drawing/2014/main" id="{89F27576-0253-4EEF-A48D-DF82F327BF51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4" name="Text Box 6932">
          <a:extLst>
            <a:ext uri="{FF2B5EF4-FFF2-40B4-BE49-F238E27FC236}">
              <a16:creationId xmlns:a16="http://schemas.microsoft.com/office/drawing/2014/main" id="{D7EA888A-F180-4CA5-B082-48D2522321A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5" name="Text Box 6932">
          <a:extLst>
            <a:ext uri="{FF2B5EF4-FFF2-40B4-BE49-F238E27FC236}">
              <a16:creationId xmlns:a16="http://schemas.microsoft.com/office/drawing/2014/main" id="{7FDE4873-8222-4BE7-8639-4DB93E6B0A8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6" name="Text Box 6932">
          <a:extLst>
            <a:ext uri="{FF2B5EF4-FFF2-40B4-BE49-F238E27FC236}">
              <a16:creationId xmlns:a16="http://schemas.microsoft.com/office/drawing/2014/main" id="{48C008E0-3772-4644-8E2D-09C8097D8E8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7" name="Text Box 6932">
          <a:extLst>
            <a:ext uri="{FF2B5EF4-FFF2-40B4-BE49-F238E27FC236}">
              <a16:creationId xmlns:a16="http://schemas.microsoft.com/office/drawing/2014/main" id="{F0CE4314-DA55-4A66-AECA-A2F9B3FA8A0F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8" name="Text Box 6932">
          <a:extLst>
            <a:ext uri="{FF2B5EF4-FFF2-40B4-BE49-F238E27FC236}">
              <a16:creationId xmlns:a16="http://schemas.microsoft.com/office/drawing/2014/main" id="{C17D1A2C-D6B0-4B19-AD51-519C0F7C46C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39" name="Text Box 6932">
          <a:extLst>
            <a:ext uri="{FF2B5EF4-FFF2-40B4-BE49-F238E27FC236}">
              <a16:creationId xmlns:a16="http://schemas.microsoft.com/office/drawing/2014/main" id="{6C56C468-AF1B-4B6B-B722-A91F42592D3D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0" name="Text Box 6932">
          <a:extLst>
            <a:ext uri="{FF2B5EF4-FFF2-40B4-BE49-F238E27FC236}">
              <a16:creationId xmlns:a16="http://schemas.microsoft.com/office/drawing/2014/main" id="{0D950C91-ABA3-4C9C-B22B-C5E7609DFE4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1" name="Text Box 6932">
          <a:extLst>
            <a:ext uri="{FF2B5EF4-FFF2-40B4-BE49-F238E27FC236}">
              <a16:creationId xmlns:a16="http://schemas.microsoft.com/office/drawing/2014/main" id="{163A1B6E-1041-4438-B823-57B688276EA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2" name="Text Box 6932">
          <a:extLst>
            <a:ext uri="{FF2B5EF4-FFF2-40B4-BE49-F238E27FC236}">
              <a16:creationId xmlns:a16="http://schemas.microsoft.com/office/drawing/2014/main" id="{8CC66159-9F7F-4F6D-B4F5-358556DAAB0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3" name="Text Box 6932">
          <a:extLst>
            <a:ext uri="{FF2B5EF4-FFF2-40B4-BE49-F238E27FC236}">
              <a16:creationId xmlns:a16="http://schemas.microsoft.com/office/drawing/2014/main" id="{8F19E2AC-45B7-4B9E-BE3E-7294594885C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4" name="Text Box 6932">
          <a:extLst>
            <a:ext uri="{FF2B5EF4-FFF2-40B4-BE49-F238E27FC236}">
              <a16:creationId xmlns:a16="http://schemas.microsoft.com/office/drawing/2014/main" id="{941ACE7C-E790-48A6-B7B5-A3228493784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5" name="Text Box 6932">
          <a:extLst>
            <a:ext uri="{FF2B5EF4-FFF2-40B4-BE49-F238E27FC236}">
              <a16:creationId xmlns:a16="http://schemas.microsoft.com/office/drawing/2014/main" id="{0B86865B-9839-4429-981B-8F4F6FA5563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6" name="Text Box 6932">
          <a:extLst>
            <a:ext uri="{FF2B5EF4-FFF2-40B4-BE49-F238E27FC236}">
              <a16:creationId xmlns:a16="http://schemas.microsoft.com/office/drawing/2014/main" id="{7C0246A1-B40B-4261-B838-EB28215B945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7" name="Text Box 6932">
          <a:extLst>
            <a:ext uri="{FF2B5EF4-FFF2-40B4-BE49-F238E27FC236}">
              <a16:creationId xmlns:a16="http://schemas.microsoft.com/office/drawing/2014/main" id="{8B676C9B-63D4-44B9-BB18-890B2D6ADF65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8" name="Text Box 6932">
          <a:extLst>
            <a:ext uri="{FF2B5EF4-FFF2-40B4-BE49-F238E27FC236}">
              <a16:creationId xmlns:a16="http://schemas.microsoft.com/office/drawing/2014/main" id="{53EB0BF6-DBFA-4C26-8EAB-869119B876D3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49" name="Text Box 6932">
          <a:extLst>
            <a:ext uri="{FF2B5EF4-FFF2-40B4-BE49-F238E27FC236}">
              <a16:creationId xmlns:a16="http://schemas.microsoft.com/office/drawing/2014/main" id="{9BBD0CC0-1EC7-4A16-BE88-DC12F0A7AB0E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0" name="Text Box 6932">
          <a:extLst>
            <a:ext uri="{FF2B5EF4-FFF2-40B4-BE49-F238E27FC236}">
              <a16:creationId xmlns:a16="http://schemas.microsoft.com/office/drawing/2014/main" id="{43E70B0C-5D92-4058-AAC7-A3168B239A96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1" name="Text Box 6932">
          <a:extLst>
            <a:ext uri="{FF2B5EF4-FFF2-40B4-BE49-F238E27FC236}">
              <a16:creationId xmlns:a16="http://schemas.microsoft.com/office/drawing/2014/main" id="{564B58C3-3D6D-4971-84E5-3B83B9F318C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2" name="Text Box 6932">
          <a:extLst>
            <a:ext uri="{FF2B5EF4-FFF2-40B4-BE49-F238E27FC236}">
              <a16:creationId xmlns:a16="http://schemas.microsoft.com/office/drawing/2014/main" id="{2DA299BB-F2C7-4EAB-93F3-6023E0CD6ACB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3" name="Text Box 6932">
          <a:extLst>
            <a:ext uri="{FF2B5EF4-FFF2-40B4-BE49-F238E27FC236}">
              <a16:creationId xmlns:a16="http://schemas.microsoft.com/office/drawing/2014/main" id="{EE7C1E30-70E3-48B0-B241-0D36325BC1C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4" name="Text Box 6932">
          <a:extLst>
            <a:ext uri="{FF2B5EF4-FFF2-40B4-BE49-F238E27FC236}">
              <a16:creationId xmlns:a16="http://schemas.microsoft.com/office/drawing/2014/main" id="{01B68E5C-B110-48FB-A900-4D312E626FB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5" name="Text Box 6932">
          <a:extLst>
            <a:ext uri="{FF2B5EF4-FFF2-40B4-BE49-F238E27FC236}">
              <a16:creationId xmlns:a16="http://schemas.microsoft.com/office/drawing/2014/main" id="{EF9976C3-1F39-4945-91E6-14631F7B92EA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6" name="Text Box 6932">
          <a:extLst>
            <a:ext uri="{FF2B5EF4-FFF2-40B4-BE49-F238E27FC236}">
              <a16:creationId xmlns:a16="http://schemas.microsoft.com/office/drawing/2014/main" id="{17155C45-A6E0-4FED-A7E3-C449508FA069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7" name="Text Box 6932">
          <a:extLst>
            <a:ext uri="{FF2B5EF4-FFF2-40B4-BE49-F238E27FC236}">
              <a16:creationId xmlns:a16="http://schemas.microsoft.com/office/drawing/2014/main" id="{5CCC358C-9019-4EE0-98AF-8C47A7FBAD20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8" name="Text Box 6932">
          <a:extLst>
            <a:ext uri="{FF2B5EF4-FFF2-40B4-BE49-F238E27FC236}">
              <a16:creationId xmlns:a16="http://schemas.microsoft.com/office/drawing/2014/main" id="{7DB4B80B-E69B-4A24-97D4-5677A4CBC924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59" name="Text Box 6932">
          <a:extLst>
            <a:ext uri="{FF2B5EF4-FFF2-40B4-BE49-F238E27FC236}">
              <a16:creationId xmlns:a16="http://schemas.microsoft.com/office/drawing/2014/main" id="{A444EF27-EB9E-487E-92A4-FECEFA95FC4C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60" name="Text Box 6932">
          <a:extLst>
            <a:ext uri="{FF2B5EF4-FFF2-40B4-BE49-F238E27FC236}">
              <a16:creationId xmlns:a16="http://schemas.microsoft.com/office/drawing/2014/main" id="{8D5FE3DE-1775-49F8-9230-762111EA21A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71</xdr:row>
      <xdr:rowOff>0</xdr:rowOff>
    </xdr:from>
    <xdr:ext cx="85725" cy="295275"/>
    <xdr:sp macro="" textlink="">
      <xdr:nvSpPr>
        <xdr:cNvPr id="6861" name="Text Box 6932">
          <a:extLst>
            <a:ext uri="{FF2B5EF4-FFF2-40B4-BE49-F238E27FC236}">
              <a16:creationId xmlns:a16="http://schemas.microsoft.com/office/drawing/2014/main" id="{F4580942-02BA-454D-B1EB-E055502E0428}"/>
            </a:ext>
          </a:extLst>
        </xdr:cNvPr>
        <xdr:cNvSpPr txBox="1">
          <a:spLocks noChangeArrowheads="1"/>
        </xdr:cNvSpPr>
      </xdr:nvSpPr>
      <xdr:spPr bwMode="auto">
        <a:xfrm>
          <a:off x="115824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2" name="Text Box 6932">
          <a:extLst>
            <a:ext uri="{FF2B5EF4-FFF2-40B4-BE49-F238E27FC236}">
              <a16:creationId xmlns:a16="http://schemas.microsoft.com/office/drawing/2014/main" id="{CAA2DB7E-BEF5-4552-B60C-F8E4AA9A671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3" name="Text Box 6932">
          <a:extLst>
            <a:ext uri="{FF2B5EF4-FFF2-40B4-BE49-F238E27FC236}">
              <a16:creationId xmlns:a16="http://schemas.microsoft.com/office/drawing/2014/main" id="{995E7B09-2849-4162-88FA-E1E25CA8B60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4" name="Text Box 6932">
          <a:extLst>
            <a:ext uri="{FF2B5EF4-FFF2-40B4-BE49-F238E27FC236}">
              <a16:creationId xmlns:a16="http://schemas.microsoft.com/office/drawing/2014/main" id="{3497E8D9-6C77-44A0-A172-4319F75E84A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5" name="Text Box 6932">
          <a:extLst>
            <a:ext uri="{FF2B5EF4-FFF2-40B4-BE49-F238E27FC236}">
              <a16:creationId xmlns:a16="http://schemas.microsoft.com/office/drawing/2014/main" id="{91EEA723-CBBE-4409-A90F-760E36F861B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6" name="Text Box 6932">
          <a:extLst>
            <a:ext uri="{FF2B5EF4-FFF2-40B4-BE49-F238E27FC236}">
              <a16:creationId xmlns:a16="http://schemas.microsoft.com/office/drawing/2014/main" id="{08715C09-DB65-458A-B425-D0C75614B56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7" name="Text Box 6932">
          <a:extLst>
            <a:ext uri="{FF2B5EF4-FFF2-40B4-BE49-F238E27FC236}">
              <a16:creationId xmlns:a16="http://schemas.microsoft.com/office/drawing/2014/main" id="{95252A72-C619-4BEE-B8C4-D3CCAAC87D5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8" name="Text Box 6932">
          <a:extLst>
            <a:ext uri="{FF2B5EF4-FFF2-40B4-BE49-F238E27FC236}">
              <a16:creationId xmlns:a16="http://schemas.microsoft.com/office/drawing/2014/main" id="{34084905-36DA-4844-BCBD-EEA1EAA4ED9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69" name="Text Box 6932">
          <a:extLst>
            <a:ext uri="{FF2B5EF4-FFF2-40B4-BE49-F238E27FC236}">
              <a16:creationId xmlns:a16="http://schemas.microsoft.com/office/drawing/2014/main" id="{5A90EFC1-C052-4722-A7EC-535488FD3EF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0" name="Text Box 6932">
          <a:extLst>
            <a:ext uri="{FF2B5EF4-FFF2-40B4-BE49-F238E27FC236}">
              <a16:creationId xmlns:a16="http://schemas.microsoft.com/office/drawing/2014/main" id="{408E25EF-A377-40EF-8D2B-CFE19674578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1" name="Text Box 6932">
          <a:extLst>
            <a:ext uri="{FF2B5EF4-FFF2-40B4-BE49-F238E27FC236}">
              <a16:creationId xmlns:a16="http://schemas.microsoft.com/office/drawing/2014/main" id="{B9EBABAF-22D1-49B8-B9D1-C67C596D48F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2" name="Text Box 6932">
          <a:extLst>
            <a:ext uri="{FF2B5EF4-FFF2-40B4-BE49-F238E27FC236}">
              <a16:creationId xmlns:a16="http://schemas.microsoft.com/office/drawing/2014/main" id="{48D0CEA6-EB48-4E87-BEC7-3AB92CB62E3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3" name="Text Box 6932">
          <a:extLst>
            <a:ext uri="{FF2B5EF4-FFF2-40B4-BE49-F238E27FC236}">
              <a16:creationId xmlns:a16="http://schemas.microsoft.com/office/drawing/2014/main" id="{9066D470-F4C7-46A1-B085-F7F20B32A1F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4" name="Text Box 6932">
          <a:extLst>
            <a:ext uri="{FF2B5EF4-FFF2-40B4-BE49-F238E27FC236}">
              <a16:creationId xmlns:a16="http://schemas.microsoft.com/office/drawing/2014/main" id="{5C2CC69D-DAA0-4F9E-BDE0-52DF5BE8CF4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5" name="Text Box 6932">
          <a:extLst>
            <a:ext uri="{FF2B5EF4-FFF2-40B4-BE49-F238E27FC236}">
              <a16:creationId xmlns:a16="http://schemas.microsoft.com/office/drawing/2014/main" id="{5798E625-CBD6-448F-B131-73062E67C83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6" name="Text Box 6932">
          <a:extLst>
            <a:ext uri="{FF2B5EF4-FFF2-40B4-BE49-F238E27FC236}">
              <a16:creationId xmlns:a16="http://schemas.microsoft.com/office/drawing/2014/main" id="{7C522557-5F70-425B-B768-993AD364F49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7" name="Text Box 6932">
          <a:extLst>
            <a:ext uri="{FF2B5EF4-FFF2-40B4-BE49-F238E27FC236}">
              <a16:creationId xmlns:a16="http://schemas.microsoft.com/office/drawing/2014/main" id="{21953621-07D1-4C07-972E-056CEB9BA5D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8" name="Text Box 6932">
          <a:extLst>
            <a:ext uri="{FF2B5EF4-FFF2-40B4-BE49-F238E27FC236}">
              <a16:creationId xmlns:a16="http://schemas.microsoft.com/office/drawing/2014/main" id="{34F50175-A3D3-4DF0-AC8C-B44B41F3D77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79" name="Text Box 6932">
          <a:extLst>
            <a:ext uri="{FF2B5EF4-FFF2-40B4-BE49-F238E27FC236}">
              <a16:creationId xmlns:a16="http://schemas.microsoft.com/office/drawing/2014/main" id="{504373B7-D4F7-4976-97CB-E3153473FB7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0" name="Text Box 6932">
          <a:extLst>
            <a:ext uri="{FF2B5EF4-FFF2-40B4-BE49-F238E27FC236}">
              <a16:creationId xmlns:a16="http://schemas.microsoft.com/office/drawing/2014/main" id="{87F829B5-F768-47CF-90D0-155D974458C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1" name="Text Box 6932">
          <a:extLst>
            <a:ext uri="{FF2B5EF4-FFF2-40B4-BE49-F238E27FC236}">
              <a16:creationId xmlns:a16="http://schemas.microsoft.com/office/drawing/2014/main" id="{26994B71-9E69-47BB-B932-9E1DE2F4970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2" name="Text Box 6932">
          <a:extLst>
            <a:ext uri="{FF2B5EF4-FFF2-40B4-BE49-F238E27FC236}">
              <a16:creationId xmlns:a16="http://schemas.microsoft.com/office/drawing/2014/main" id="{21DAD931-37D9-4317-9256-EE2E6539F93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3" name="Text Box 6932">
          <a:extLst>
            <a:ext uri="{FF2B5EF4-FFF2-40B4-BE49-F238E27FC236}">
              <a16:creationId xmlns:a16="http://schemas.microsoft.com/office/drawing/2014/main" id="{EB00CE54-78D3-4B8A-8BDA-0071D72FDA4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4" name="Text Box 6932">
          <a:extLst>
            <a:ext uri="{FF2B5EF4-FFF2-40B4-BE49-F238E27FC236}">
              <a16:creationId xmlns:a16="http://schemas.microsoft.com/office/drawing/2014/main" id="{FC2DFD37-9477-4E8A-86B5-29C3D068808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5" name="Text Box 6932">
          <a:extLst>
            <a:ext uri="{FF2B5EF4-FFF2-40B4-BE49-F238E27FC236}">
              <a16:creationId xmlns:a16="http://schemas.microsoft.com/office/drawing/2014/main" id="{71EFB5DC-0C62-4254-8AC0-18C446F7381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6" name="Text Box 6932">
          <a:extLst>
            <a:ext uri="{FF2B5EF4-FFF2-40B4-BE49-F238E27FC236}">
              <a16:creationId xmlns:a16="http://schemas.microsoft.com/office/drawing/2014/main" id="{789EA722-3670-4886-A270-DC97A1C5155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7" name="Text Box 6932">
          <a:extLst>
            <a:ext uri="{FF2B5EF4-FFF2-40B4-BE49-F238E27FC236}">
              <a16:creationId xmlns:a16="http://schemas.microsoft.com/office/drawing/2014/main" id="{50D14DFE-13D5-4F04-A4F0-60A9BD5E10B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8" name="Text Box 6932">
          <a:extLst>
            <a:ext uri="{FF2B5EF4-FFF2-40B4-BE49-F238E27FC236}">
              <a16:creationId xmlns:a16="http://schemas.microsoft.com/office/drawing/2014/main" id="{98DCF490-E348-4A18-9F04-89C0890DBB4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89" name="Text Box 6932">
          <a:extLst>
            <a:ext uri="{FF2B5EF4-FFF2-40B4-BE49-F238E27FC236}">
              <a16:creationId xmlns:a16="http://schemas.microsoft.com/office/drawing/2014/main" id="{71923F37-1C3C-4E80-8F04-D2291A7A915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0" name="Text Box 6932">
          <a:extLst>
            <a:ext uri="{FF2B5EF4-FFF2-40B4-BE49-F238E27FC236}">
              <a16:creationId xmlns:a16="http://schemas.microsoft.com/office/drawing/2014/main" id="{3403FFE3-3B5D-4F91-8F7F-8639A680913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1" name="Text Box 6932">
          <a:extLst>
            <a:ext uri="{FF2B5EF4-FFF2-40B4-BE49-F238E27FC236}">
              <a16:creationId xmlns:a16="http://schemas.microsoft.com/office/drawing/2014/main" id="{6F12D622-A112-4A57-AFCD-5F91EF87D65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2" name="Text Box 6932">
          <a:extLst>
            <a:ext uri="{FF2B5EF4-FFF2-40B4-BE49-F238E27FC236}">
              <a16:creationId xmlns:a16="http://schemas.microsoft.com/office/drawing/2014/main" id="{CF5275AA-D3A5-42A1-9027-68F01AB2765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3" name="Text Box 6932">
          <a:extLst>
            <a:ext uri="{FF2B5EF4-FFF2-40B4-BE49-F238E27FC236}">
              <a16:creationId xmlns:a16="http://schemas.microsoft.com/office/drawing/2014/main" id="{E618250E-5EFD-48BC-91A7-3211D90B072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4" name="Text Box 6932">
          <a:extLst>
            <a:ext uri="{FF2B5EF4-FFF2-40B4-BE49-F238E27FC236}">
              <a16:creationId xmlns:a16="http://schemas.microsoft.com/office/drawing/2014/main" id="{8F3CA163-CF98-4CAD-BFC1-E0F0F90C8FB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5" name="Text Box 6932">
          <a:extLst>
            <a:ext uri="{FF2B5EF4-FFF2-40B4-BE49-F238E27FC236}">
              <a16:creationId xmlns:a16="http://schemas.microsoft.com/office/drawing/2014/main" id="{38491D3F-34C1-472A-B52E-6D502C5023C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6" name="Text Box 6932">
          <a:extLst>
            <a:ext uri="{FF2B5EF4-FFF2-40B4-BE49-F238E27FC236}">
              <a16:creationId xmlns:a16="http://schemas.microsoft.com/office/drawing/2014/main" id="{CFF8A802-1092-4CF9-AB5B-E702B3ECDEE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7" name="Text Box 6932">
          <a:extLst>
            <a:ext uri="{FF2B5EF4-FFF2-40B4-BE49-F238E27FC236}">
              <a16:creationId xmlns:a16="http://schemas.microsoft.com/office/drawing/2014/main" id="{334801E6-117B-4785-A8BC-B4FD23B74FD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8" name="Text Box 6932">
          <a:extLst>
            <a:ext uri="{FF2B5EF4-FFF2-40B4-BE49-F238E27FC236}">
              <a16:creationId xmlns:a16="http://schemas.microsoft.com/office/drawing/2014/main" id="{E98487D3-390B-4F10-911F-1FE18C4FD64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899" name="Text Box 6932">
          <a:extLst>
            <a:ext uri="{FF2B5EF4-FFF2-40B4-BE49-F238E27FC236}">
              <a16:creationId xmlns:a16="http://schemas.microsoft.com/office/drawing/2014/main" id="{26B08B31-BD9A-4C4F-87B6-BEB61FA196D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0" name="Text Box 6932">
          <a:extLst>
            <a:ext uri="{FF2B5EF4-FFF2-40B4-BE49-F238E27FC236}">
              <a16:creationId xmlns:a16="http://schemas.microsoft.com/office/drawing/2014/main" id="{8CB381AD-8C75-47D1-A8BD-73E5CFDBBF4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1" name="Text Box 6932">
          <a:extLst>
            <a:ext uri="{FF2B5EF4-FFF2-40B4-BE49-F238E27FC236}">
              <a16:creationId xmlns:a16="http://schemas.microsoft.com/office/drawing/2014/main" id="{A8281A52-8416-4CFA-B080-858FC615DDB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2" name="Text Box 6932">
          <a:extLst>
            <a:ext uri="{FF2B5EF4-FFF2-40B4-BE49-F238E27FC236}">
              <a16:creationId xmlns:a16="http://schemas.microsoft.com/office/drawing/2014/main" id="{3531430A-D2EF-4AD0-BCCF-DF1045D744E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3" name="Text Box 6932">
          <a:extLst>
            <a:ext uri="{FF2B5EF4-FFF2-40B4-BE49-F238E27FC236}">
              <a16:creationId xmlns:a16="http://schemas.microsoft.com/office/drawing/2014/main" id="{EEB3928F-334F-4C3F-97EB-5FFA6071EAD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4" name="Text Box 6932">
          <a:extLst>
            <a:ext uri="{FF2B5EF4-FFF2-40B4-BE49-F238E27FC236}">
              <a16:creationId xmlns:a16="http://schemas.microsoft.com/office/drawing/2014/main" id="{08E1C057-F0CA-4C76-B170-0DD56D1D9A8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5" name="Text Box 6932">
          <a:extLst>
            <a:ext uri="{FF2B5EF4-FFF2-40B4-BE49-F238E27FC236}">
              <a16:creationId xmlns:a16="http://schemas.microsoft.com/office/drawing/2014/main" id="{C3BFFC68-C289-41F5-83C0-DDBE3D350ED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6" name="Text Box 6932">
          <a:extLst>
            <a:ext uri="{FF2B5EF4-FFF2-40B4-BE49-F238E27FC236}">
              <a16:creationId xmlns:a16="http://schemas.microsoft.com/office/drawing/2014/main" id="{50B275C8-49BD-4B4E-A353-5336F5A01B3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7" name="Text Box 6932">
          <a:extLst>
            <a:ext uri="{FF2B5EF4-FFF2-40B4-BE49-F238E27FC236}">
              <a16:creationId xmlns:a16="http://schemas.microsoft.com/office/drawing/2014/main" id="{6E6FC5CD-8CCE-4BF5-ABD3-29C00455EF1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8" name="Text Box 6932">
          <a:extLst>
            <a:ext uri="{FF2B5EF4-FFF2-40B4-BE49-F238E27FC236}">
              <a16:creationId xmlns:a16="http://schemas.microsoft.com/office/drawing/2014/main" id="{F9B72DE8-D15D-419F-9EBC-72C5BAD7EBB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09" name="Text Box 6932">
          <a:extLst>
            <a:ext uri="{FF2B5EF4-FFF2-40B4-BE49-F238E27FC236}">
              <a16:creationId xmlns:a16="http://schemas.microsoft.com/office/drawing/2014/main" id="{9590F1CD-8A1B-4106-AB66-85A86305C58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0" name="Text Box 6932">
          <a:extLst>
            <a:ext uri="{FF2B5EF4-FFF2-40B4-BE49-F238E27FC236}">
              <a16:creationId xmlns:a16="http://schemas.microsoft.com/office/drawing/2014/main" id="{CF09FEDA-CC83-400B-899F-429C38B8646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1" name="Text Box 6932">
          <a:extLst>
            <a:ext uri="{FF2B5EF4-FFF2-40B4-BE49-F238E27FC236}">
              <a16:creationId xmlns:a16="http://schemas.microsoft.com/office/drawing/2014/main" id="{72F12EE4-A582-4E61-9642-FBFBA68689F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2" name="Text Box 6932">
          <a:extLst>
            <a:ext uri="{FF2B5EF4-FFF2-40B4-BE49-F238E27FC236}">
              <a16:creationId xmlns:a16="http://schemas.microsoft.com/office/drawing/2014/main" id="{F794338A-9288-41B4-838C-0BFEA14F002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3" name="Text Box 6932">
          <a:extLst>
            <a:ext uri="{FF2B5EF4-FFF2-40B4-BE49-F238E27FC236}">
              <a16:creationId xmlns:a16="http://schemas.microsoft.com/office/drawing/2014/main" id="{E972E9BC-A8AB-4A6C-ACD0-074E2C5D371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4" name="Text Box 6932">
          <a:extLst>
            <a:ext uri="{FF2B5EF4-FFF2-40B4-BE49-F238E27FC236}">
              <a16:creationId xmlns:a16="http://schemas.microsoft.com/office/drawing/2014/main" id="{17880DFE-24EA-4055-B860-7C142755BBB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5" name="Text Box 6932">
          <a:extLst>
            <a:ext uri="{FF2B5EF4-FFF2-40B4-BE49-F238E27FC236}">
              <a16:creationId xmlns:a16="http://schemas.microsoft.com/office/drawing/2014/main" id="{5A554513-A5F1-476E-9C21-9B7C56660A2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6" name="Text Box 6932">
          <a:extLst>
            <a:ext uri="{FF2B5EF4-FFF2-40B4-BE49-F238E27FC236}">
              <a16:creationId xmlns:a16="http://schemas.microsoft.com/office/drawing/2014/main" id="{A2C3627E-384F-46D5-8A5E-E1AD236F036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7" name="Text Box 6932">
          <a:extLst>
            <a:ext uri="{FF2B5EF4-FFF2-40B4-BE49-F238E27FC236}">
              <a16:creationId xmlns:a16="http://schemas.microsoft.com/office/drawing/2014/main" id="{D5F97AF1-4AC0-43EB-8113-F405D59BA57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8" name="Text Box 6932">
          <a:extLst>
            <a:ext uri="{FF2B5EF4-FFF2-40B4-BE49-F238E27FC236}">
              <a16:creationId xmlns:a16="http://schemas.microsoft.com/office/drawing/2014/main" id="{25B6077E-8AE0-449B-9FC1-8A81EB499D3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19" name="Text Box 6932">
          <a:extLst>
            <a:ext uri="{FF2B5EF4-FFF2-40B4-BE49-F238E27FC236}">
              <a16:creationId xmlns:a16="http://schemas.microsoft.com/office/drawing/2014/main" id="{A721D8A6-2573-4B82-B0E4-2C3CB8452A3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0" name="Text Box 6932">
          <a:extLst>
            <a:ext uri="{FF2B5EF4-FFF2-40B4-BE49-F238E27FC236}">
              <a16:creationId xmlns:a16="http://schemas.microsoft.com/office/drawing/2014/main" id="{752DE6BB-F971-4D51-A731-94DA1FCFDDA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1" name="Text Box 6932">
          <a:extLst>
            <a:ext uri="{FF2B5EF4-FFF2-40B4-BE49-F238E27FC236}">
              <a16:creationId xmlns:a16="http://schemas.microsoft.com/office/drawing/2014/main" id="{BCE8FEAB-40F6-4BBA-A96A-1F2C766C3D8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2" name="Text Box 6932">
          <a:extLst>
            <a:ext uri="{FF2B5EF4-FFF2-40B4-BE49-F238E27FC236}">
              <a16:creationId xmlns:a16="http://schemas.microsoft.com/office/drawing/2014/main" id="{370D199D-E949-423A-B777-C8FBA5522DC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3" name="Text Box 6932">
          <a:extLst>
            <a:ext uri="{FF2B5EF4-FFF2-40B4-BE49-F238E27FC236}">
              <a16:creationId xmlns:a16="http://schemas.microsoft.com/office/drawing/2014/main" id="{29FE1328-0983-428A-811A-19C2738DC6D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4" name="Text Box 6932">
          <a:extLst>
            <a:ext uri="{FF2B5EF4-FFF2-40B4-BE49-F238E27FC236}">
              <a16:creationId xmlns:a16="http://schemas.microsoft.com/office/drawing/2014/main" id="{481DB8BD-4A93-4D02-84C9-C7FF82998A4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5" name="Text Box 6932">
          <a:extLst>
            <a:ext uri="{FF2B5EF4-FFF2-40B4-BE49-F238E27FC236}">
              <a16:creationId xmlns:a16="http://schemas.microsoft.com/office/drawing/2014/main" id="{68979B24-8989-4DDC-A5C9-8167A57ED7C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6" name="Text Box 6932">
          <a:extLst>
            <a:ext uri="{FF2B5EF4-FFF2-40B4-BE49-F238E27FC236}">
              <a16:creationId xmlns:a16="http://schemas.microsoft.com/office/drawing/2014/main" id="{991FF288-DCAB-4391-A9ED-6C5AD26B80C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7" name="Text Box 6932">
          <a:extLst>
            <a:ext uri="{FF2B5EF4-FFF2-40B4-BE49-F238E27FC236}">
              <a16:creationId xmlns:a16="http://schemas.microsoft.com/office/drawing/2014/main" id="{88686479-A713-4AC9-96DF-62EAAAE0B08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8" name="Text Box 6932">
          <a:extLst>
            <a:ext uri="{FF2B5EF4-FFF2-40B4-BE49-F238E27FC236}">
              <a16:creationId xmlns:a16="http://schemas.microsoft.com/office/drawing/2014/main" id="{11238BEB-F07E-488D-B80A-84AAE71D771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29" name="Text Box 6932">
          <a:extLst>
            <a:ext uri="{FF2B5EF4-FFF2-40B4-BE49-F238E27FC236}">
              <a16:creationId xmlns:a16="http://schemas.microsoft.com/office/drawing/2014/main" id="{51BFFDA2-EA1C-4358-A537-25D0E9A7E9B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0" name="Text Box 6932">
          <a:extLst>
            <a:ext uri="{FF2B5EF4-FFF2-40B4-BE49-F238E27FC236}">
              <a16:creationId xmlns:a16="http://schemas.microsoft.com/office/drawing/2014/main" id="{085DF0AE-50CA-4ECB-8B1F-88F370938F5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1" name="Text Box 6932">
          <a:extLst>
            <a:ext uri="{FF2B5EF4-FFF2-40B4-BE49-F238E27FC236}">
              <a16:creationId xmlns:a16="http://schemas.microsoft.com/office/drawing/2014/main" id="{14E4DD81-65D2-4AB1-94AF-34CC5603193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2" name="Text Box 6932">
          <a:extLst>
            <a:ext uri="{FF2B5EF4-FFF2-40B4-BE49-F238E27FC236}">
              <a16:creationId xmlns:a16="http://schemas.microsoft.com/office/drawing/2014/main" id="{19E9282D-73AB-4BE0-A633-64842F3CD95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3" name="Text Box 6932">
          <a:extLst>
            <a:ext uri="{FF2B5EF4-FFF2-40B4-BE49-F238E27FC236}">
              <a16:creationId xmlns:a16="http://schemas.microsoft.com/office/drawing/2014/main" id="{D9C0A3A7-DFE0-41CA-839C-F31DEFD0D95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4" name="Text Box 6932">
          <a:extLst>
            <a:ext uri="{FF2B5EF4-FFF2-40B4-BE49-F238E27FC236}">
              <a16:creationId xmlns:a16="http://schemas.microsoft.com/office/drawing/2014/main" id="{79970256-00C2-488D-B7FF-3438C12B7FA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5" name="Text Box 6932">
          <a:extLst>
            <a:ext uri="{FF2B5EF4-FFF2-40B4-BE49-F238E27FC236}">
              <a16:creationId xmlns:a16="http://schemas.microsoft.com/office/drawing/2014/main" id="{29511D12-7687-48A2-8114-7BDFBB9D2B5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6" name="Text Box 6932">
          <a:extLst>
            <a:ext uri="{FF2B5EF4-FFF2-40B4-BE49-F238E27FC236}">
              <a16:creationId xmlns:a16="http://schemas.microsoft.com/office/drawing/2014/main" id="{B23873BD-3A12-4AB4-9221-8361943F7C8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7" name="Text Box 6932">
          <a:extLst>
            <a:ext uri="{FF2B5EF4-FFF2-40B4-BE49-F238E27FC236}">
              <a16:creationId xmlns:a16="http://schemas.microsoft.com/office/drawing/2014/main" id="{34BC573E-0815-4461-8CFE-DCA996E6777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8" name="Text Box 6932">
          <a:extLst>
            <a:ext uri="{FF2B5EF4-FFF2-40B4-BE49-F238E27FC236}">
              <a16:creationId xmlns:a16="http://schemas.microsoft.com/office/drawing/2014/main" id="{6EDA8487-8DEE-44E5-BB9B-D7DD93C952A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39" name="Text Box 6932">
          <a:extLst>
            <a:ext uri="{FF2B5EF4-FFF2-40B4-BE49-F238E27FC236}">
              <a16:creationId xmlns:a16="http://schemas.microsoft.com/office/drawing/2014/main" id="{FF1E1BDA-1AA6-434D-9F61-A5B5FE3B7D6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0" name="Text Box 6932">
          <a:extLst>
            <a:ext uri="{FF2B5EF4-FFF2-40B4-BE49-F238E27FC236}">
              <a16:creationId xmlns:a16="http://schemas.microsoft.com/office/drawing/2014/main" id="{F83DF6B6-0EDD-4091-83E3-3F19CC04634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1" name="Text Box 6932">
          <a:extLst>
            <a:ext uri="{FF2B5EF4-FFF2-40B4-BE49-F238E27FC236}">
              <a16:creationId xmlns:a16="http://schemas.microsoft.com/office/drawing/2014/main" id="{9353AE06-473A-4507-B5A5-3637F75C719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2" name="Text Box 6932">
          <a:extLst>
            <a:ext uri="{FF2B5EF4-FFF2-40B4-BE49-F238E27FC236}">
              <a16:creationId xmlns:a16="http://schemas.microsoft.com/office/drawing/2014/main" id="{0E43D1CA-57CC-492D-BB73-10273D816F5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3" name="Text Box 6932">
          <a:extLst>
            <a:ext uri="{FF2B5EF4-FFF2-40B4-BE49-F238E27FC236}">
              <a16:creationId xmlns:a16="http://schemas.microsoft.com/office/drawing/2014/main" id="{B13718D6-1B22-4789-AFEC-E1B35EF3D92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4" name="Text Box 6932">
          <a:extLst>
            <a:ext uri="{FF2B5EF4-FFF2-40B4-BE49-F238E27FC236}">
              <a16:creationId xmlns:a16="http://schemas.microsoft.com/office/drawing/2014/main" id="{E1988E6B-D994-49D9-BCC4-7E135BE2AA9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5" name="Text Box 6932">
          <a:extLst>
            <a:ext uri="{FF2B5EF4-FFF2-40B4-BE49-F238E27FC236}">
              <a16:creationId xmlns:a16="http://schemas.microsoft.com/office/drawing/2014/main" id="{47809D44-D16B-4369-8A7B-188E2C551E4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6" name="Text Box 6932">
          <a:extLst>
            <a:ext uri="{FF2B5EF4-FFF2-40B4-BE49-F238E27FC236}">
              <a16:creationId xmlns:a16="http://schemas.microsoft.com/office/drawing/2014/main" id="{B61274DC-F25F-4A53-953C-73A8BFF9D28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7" name="Text Box 6932">
          <a:extLst>
            <a:ext uri="{FF2B5EF4-FFF2-40B4-BE49-F238E27FC236}">
              <a16:creationId xmlns:a16="http://schemas.microsoft.com/office/drawing/2014/main" id="{25F2A505-013E-46B0-85A4-93477F78C83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8" name="Text Box 6932">
          <a:extLst>
            <a:ext uri="{FF2B5EF4-FFF2-40B4-BE49-F238E27FC236}">
              <a16:creationId xmlns:a16="http://schemas.microsoft.com/office/drawing/2014/main" id="{616117CD-E0B8-4ED6-A312-191138DCD5B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49" name="Text Box 6932">
          <a:extLst>
            <a:ext uri="{FF2B5EF4-FFF2-40B4-BE49-F238E27FC236}">
              <a16:creationId xmlns:a16="http://schemas.microsoft.com/office/drawing/2014/main" id="{F3E056C3-8B96-4285-ABE9-68BBFC1EF90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0" name="Text Box 6932">
          <a:extLst>
            <a:ext uri="{FF2B5EF4-FFF2-40B4-BE49-F238E27FC236}">
              <a16:creationId xmlns:a16="http://schemas.microsoft.com/office/drawing/2014/main" id="{A753A4B1-077C-4CA0-84EB-BD8440331F8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1" name="Text Box 6932">
          <a:extLst>
            <a:ext uri="{FF2B5EF4-FFF2-40B4-BE49-F238E27FC236}">
              <a16:creationId xmlns:a16="http://schemas.microsoft.com/office/drawing/2014/main" id="{FDB7CB50-29A4-4368-9273-6F231FB0FDF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2" name="Text Box 6932">
          <a:extLst>
            <a:ext uri="{FF2B5EF4-FFF2-40B4-BE49-F238E27FC236}">
              <a16:creationId xmlns:a16="http://schemas.microsoft.com/office/drawing/2014/main" id="{7149A02D-6C20-4E33-AA4A-DBCF4C787DD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3" name="Text Box 6932">
          <a:extLst>
            <a:ext uri="{FF2B5EF4-FFF2-40B4-BE49-F238E27FC236}">
              <a16:creationId xmlns:a16="http://schemas.microsoft.com/office/drawing/2014/main" id="{730EEC3E-2D5C-470B-8432-1455E627E2A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4" name="Text Box 6932">
          <a:extLst>
            <a:ext uri="{FF2B5EF4-FFF2-40B4-BE49-F238E27FC236}">
              <a16:creationId xmlns:a16="http://schemas.microsoft.com/office/drawing/2014/main" id="{A2D8FBEF-B64C-4921-ADD5-E4A7BEC70A9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5" name="Text Box 6932">
          <a:extLst>
            <a:ext uri="{FF2B5EF4-FFF2-40B4-BE49-F238E27FC236}">
              <a16:creationId xmlns:a16="http://schemas.microsoft.com/office/drawing/2014/main" id="{CB7578C8-DC2A-4925-AA02-3185EA4BE8B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6" name="Text Box 6932">
          <a:extLst>
            <a:ext uri="{FF2B5EF4-FFF2-40B4-BE49-F238E27FC236}">
              <a16:creationId xmlns:a16="http://schemas.microsoft.com/office/drawing/2014/main" id="{14262C14-0464-4425-8245-AC2C498B865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7" name="Text Box 6932">
          <a:extLst>
            <a:ext uri="{FF2B5EF4-FFF2-40B4-BE49-F238E27FC236}">
              <a16:creationId xmlns:a16="http://schemas.microsoft.com/office/drawing/2014/main" id="{B0EC0ACD-17A8-48FA-BA96-5E098894D28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8" name="Text Box 6932">
          <a:extLst>
            <a:ext uri="{FF2B5EF4-FFF2-40B4-BE49-F238E27FC236}">
              <a16:creationId xmlns:a16="http://schemas.microsoft.com/office/drawing/2014/main" id="{9D9273E0-8429-4CF7-9D7D-8782BDA84F9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59" name="Text Box 6932">
          <a:extLst>
            <a:ext uri="{FF2B5EF4-FFF2-40B4-BE49-F238E27FC236}">
              <a16:creationId xmlns:a16="http://schemas.microsoft.com/office/drawing/2014/main" id="{FAB75ECC-1A32-4B25-9CD1-94B500B39F8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0" name="Text Box 6932">
          <a:extLst>
            <a:ext uri="{FF2B5EF4-FFF2-40B4-BE49-F238E27FC236}">
              <a16:creationId xmlns:a16="http://schemas.microsoft.com/office/drawing/2014/main" id="{2756C1DC-F235-4E22-A45A-AAF41EBEB86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1" name="Text Box 6932">
          <a:extLst>
            <a:ext uri="{FF2B5EF4-FFF2-40B4-BE49-F238E27FC236}">
              <a16:creationId xmlns:a16="http://schemas.microsoft.com/office/drawing/2014/main" id="{318E655D-1965-41A8-B644-432710984B7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2" name="Text Box 6932">
          <a:extLst>
            <a:ext uri="{FF2B5EF4-FFF2-40B4-BE49-F238E27FC236}">
              <a16:creationId xmlns:a16="http://schemas.microsoft.com/office/drawing/2014/main" id="{4E76BDEB-5B4C-429A-AFE9-206BD488EA4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3" name="Text Box 6932">
          <a:extLst>
            <a:ext uri="{FF2B5EF4-FFF2-40B4-BE49-F238E27FC236}">
              <a16:creationId xmlns:a16="http://schemas.microsoft.com/office/drawing/2014/main" id="{3B39DB24-C3C0-4E23-9C65-82B5A76CE9D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4" name="Text Box 6932">
          <a:extLst>
            <a:ext uri="{FF2B5EF4-FFF2-40B4-BE49-F238E27FC236}">
              <a16:creationId xmlns:a16="http://schemas.microsoft.com/office/drawing/2014/main" id="{5F49E519-9DFC-479C-9532-3095800E783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5" name="Text Box 6932">
          <a:extLst>
            <a:ext uri="{FF2B5EF4-FFF2-40B4-BE49-F238E27FC236}">
              <a16:creationId xmlns:a16="http://schemas.microsoft.com/office/drawing/2014/main" id="{B04EB640-BF70-44C9-BB45-E4767349803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6" name="Text Box 6932">
          <a:extLst>
            <a:ext uri="{FF2B5EF4-FFF2-40B4-BE49-F238E27FC236}">
              <a16:creationId xmlns:a16="http://schemas.microsoft.com/office/drawing/2014/main" id="{CD6393FB-7173-41EC-8122-34212D962B8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7" name="Text Box 6932">
          <a:extLst>
            <a:ext uri="{FF2B5EF4-FFF2-40B4-BE49-F238E27FC236}">
              <a16:creationId xmlns:a16="http://schemas.microsoft.com/office/drawing/2014/main" id="{304DC0D7-9678-4362-81C7-E7E07ACF381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8" name="Text Box 6932">
          <a:extLst>
            <a:ext uri="{FF2B5EF4-FFF2-40B4-BE49-F238E27FC236}">
              <a16:creationId xmlns:a16="http://schemas.microsoft.com/office/drawing/2014/main" id="{5D1FA487-0CFB-4C31-8D82-9F88B9C4A43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69" name="Text Box 6932">
          <a:extLst>
            <a:ext uri="{FF2B5EF4-FFF2-40B4-BE49-F238E27FC236}">
              <a16:creationId xmlns:a16="http://schemas.microsoft.com/office/drawing/2014/main" id="{038CF7AC-8828-4AF7-8732-5A8C9A6EF6E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0" name="Text Box 6932">
          <a:extLst>
            <a:ext uri="{FF2B5EF4-FFF2-40B4-BE49-F238E27FC236}">
              <a16:creationId xmlns:a16="http://schemas.microsoft.com/office/drawing/2014/main" id="{07CD3265-D722-4DAB-AB47-73CC6482F82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1" name="Text Box 6932">
          <a:extLst>
            <a:ext uri="{FF2B5EF4-FFF2-40B4-BE49-F238E27FC236}">
              <a16:creationId xmlns:a16="http://schemas.microsoft.com/office/drawing/2014/main" id="{7185DD89-7568-4EEA-A7FF-D74D67C260F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2" name="Text Box 6932">
          <a:extLst>
            <a:ext uri="{FF2B5EF4-FFF2-40B4-BE49-F238E27FC236}">
              <a16:creationId xmlns:a16="http://schemas.microsoft.com/office/drawing/2014/main" id="{191CCDDE-AD7D-412F-B5FC-858B6DC4AA0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3" name="Text Box 6932">
          <a:extLst>
            <a:ext uri="{FF2B5EF4-FFF2-40B4-BE49-F238E27FC236}">
              <a16:creationId xmlns:a16="http://schemas.microsoft.com/office/drawing/2014/main" id="{AD1FB0DB-C1C6-477C-B921-C460CF39EEC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4" name="Text Box 6932">
          <a:extLst>
            <a:ext uri="{FF2B5EF4-FFF2-40B4-BE49-F238E27FC236}">
              <a16:creationId xmlns:a16="http://schemas.microsoft.com/office/drawing/2014/main" id="{E4DE1307-C1BF-40A6-8CD4-48C3DECED06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5" name="Text Box 6932">
          <a:extLst>
            <a:ext uri="{FF2B5EF4-FFF2-40B4-BE49-F238E27FC236}">
              <a16:creationId xmlns:a16="http://schemas.microsoft.com/office/drawing/2014/main" id="{7DB9FC62-AFE7-48B1-925F-A8A79580CD6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6" name="Text Box 6932">
          <a:extLst>
            <a:ext uri="{FF2B5EF4-FFF2-40B4-BE49-F238E27FC236}">
              <a16:creationId xmlns:a16="http://schemas.microsoft.com/office/drawing/2014/main" id="{AA866401-5903-4A3A-BD6D-AE85A03860E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7" name="Text Box 6932">
          <a:extLst>
            <a:ext uri="{FF2B5EF4-FFF2-40B4-BE49-F238E27FC236}">
              <a16:creationId xmlns:a16="http://schemas.microsoft.com/office/drawing/2014/main" id="{F16F514F-FCCB-4D8E-BA61-5719CD8F4D8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8" name="Text Box 6932">
          <a:extLst>
            <a:ext uri="{FF2B5EF4-FFF2-40B4-BE49-F238E27FC236}">
              <a16:creationId xmlns:a16="http://schemas.microsoft.com/office/drawing/2014/main" id="{AE6ACAF0-B8F0-41CD-9E23-5DA764D92D0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79" name="Text Box 6932">
          <a:extLst>
            <a:ext uri="{FF2B5EF4-FFF2-40B4-BE49-F238E27FC236}">
              <a16:creationId xmlns:a16="http://schemas.microsoft.com/office/drawing/2014/main" id="{663A0DFA-70FD-439C-9E8E-25AF46CF5D6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0" name="Text Box 6932">
          <a:extLst>
            <a:ext uri="{FF2B5EF4-FFF2-40B4-BE49-F238E27FC236}">
              <a16:creationId xmlns:a16="http://schemas.microsoft.com/office/drawing/2014/main" id="{677AE4AC-508E-4DB0-B985-1983C186958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1" name="Text Box 6932">
          <a:extLst>
            <a:ext uri="{FF2B5EF4-FFF2-40B4-BE49-F238E27FC236}">
              <a16:creationId xmlns:a16="http://schemas.microsoft.com/office/drawing/2014/main" id="{8BC8A22D-DAEB-418F-BF19-D0B39690E73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2" name="Text Box 6932">
          <a:extLst>
            <a:ext uri="{FF2B5EF4-FFF2-40B4-BE49-F238E27FC236}">
              <a16:creationId xmlns:a16="http://schemas.microsoft.com/office/drawing/2014/main" id="{006BE360-7C92-41F0-A232-784D0A7521B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3" name="Text Box 6932">
          <a:extLst>
            <a:ext uri="{FF2B5EF4-FFF2-40B4-BE49-F238E27FC236}">
              <a16:creationId xmlns:a16="http://schemas.microsoft.com/office/drawing/2014/main" id="{46B83C66-7E1A-46D6-AC7F-6E02304C4F6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4" name="Text Box 6932">
          <a:extLst>
            <a:ext uri="{FF2B5EF4-FFF2-40B4-BE49-F238E27FC236}">
              <a16:creationId xmlns:a16="http://schemas.microsoft.com/office/drawing/2014/main" id="{431B2DD5-C9BE-40AE-A2BC-A0886E79942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5" name="Text Box 6932">
          <a:extLst>
            <a:ext uri="{FF2B5EF4-FFF2-40B4-BE49-F238E27FC236}">
              <a16:creationId xmlns:a16="http://schemas.microsoft.com/office/drawing/2014/main" id="{99FFF1D4-A58D-4930-B0AB-737C8B8D195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6" name="Text Box 6932">
          <a:extLst>
            <a:ext uri="{FF2B5EF4-FFF2-40B4-BE49-F238E27FC236}">
              <a16:creationId xmlns:a16="http://schemas.microsoft.com/office/drawing/2014/main" id="{EDCA3CFD-3AAC-492A-9E56-7DCB9AFDE19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7" name="Text Box 6932">
          <a:extLst>
            <a:ext uri="{FF2B5EF4-FFF2-40B4-BE49-F238E27FC236}">
              <a16:creationId xmlns:a16="http://schemas.microsoft.com/office/drawing/2014/main" id="{1894EEC4-1036-4444-A318-9890BD96CD6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8" name="Text Box 6932">
          <a:extLst>
            <a:ext uri="{FF2B5EF4-FFF2-40B4-BE49-F238E27FC236}">
              <a16:creationId xmlns:a16="http://schemas.microsoft.com/office/drawing/2014/main" id="{40269B6F-3BFA-406A-851E-CA5EAE7542C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89" name="Text Box 6932">
          <a:extLst>
            <a:ext uri="{FF2B5EF4-FFF2-40B4-BE49-F238E27FC236}">
              <a16:creationId xmlns:a16="http://schemas.microsoft.com/office/drawing/2014/main" id="{9F50768F-F125-4658-9CCC-8C0370399C1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0" name="Text Box 6932">
          <a:extLst>
            <a:ext uri="{FF2B5EF4-FFF2-40B4-BE49-F238E27FC236}">
              <a16:creationId xmlns:a16="http://schemas.microsoft.com/office/drawing/2014/main" id="{6043E226-E579-4FF6-87C5-F943C3F9CFE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1" name="Text Box 6932">
          <a:extLst>
            <a:ext uri="{FF2B5EF4-FFF2-40B4-BE49-F238E27FC236}">
              <a16:creationId xmlns:a16="http://schemas.microsoft.com/office/drawing/2014/main" id="{40F8AF9C-22AF-433C-A94A-B0EF6842786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2" name="Text Box 6932">
          <a:extLst>
            <a:ext uri="{FF2B5EF4-FFF2-40B4-BE49-F238E27FC236}">
              <a16:creationId xmlns:a16="http://schemas.microsoft.com/office/drawing/2014/main" id="{7D7C2755-1A24-4F92-BC9A-1F03CDF87AE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3" name="Text Box 6932">
          <a:extLst>
            <a:ext uri="{FF2B5EF4-FFF2-40B4-BE49-F238E27FC236}">
              <a16:creationId xmlns:a16="http://schemas.microsoft.com/office/drawing/2014/main" id="{78C3577F-4D9B-4DE5-868F-BE820DFAD6C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4" name="Text Box 6932">
          <a:extLst>
            <a:ext uri="{FF2B5EF4-FFF2-40B4-BE49-F238E27FC236}">
              <a16:creationId xmlns:a16="http://schemas.microsoft.com/office/drawing/2014/main" id="{CF45C8E6-3474-495F-B68D-6E39C6F3791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5" name="Text Box 6932">
          <a:extLst>
            <a:ext uri="{FF2B5EF4-FFF2-40B4-BE49-F238E27FC236}">
              <a16:creationId xmlns:a16="http://schemas.microsoft.com/office/drawing/2014/main" id="{95B483E3-7135-40EE-AE39-81C07B0E0C5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6" name="Text Box 6932">
          <a:extLst>
            <a:ext uri="{FF2B5EF4-FFF2-40B4-BE49-F238E27FC236}">
              <a16:creationId xmlns:a16="http://schemas.microsoft.com/office/drawing/2014/main" id="{C0E3FA35-05BA-4631-9C6F-27501C1EF88B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7" name="Text Box 6932">
          <a:extLst>
            <a:ext uri="{FF2B5EF4-FFF2-40B4-BE49-F238E27FC236}">
              <a16:creationId xmlns:a16="http://schemas.microsoft.com/office/drawing/2014/main" id="{9C5693CF-55E3-4F82-A67D-80003B9BFA6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8" name="Text Box 6932">
          <a:extLst>
            <a:ext uri="{FF2B5EF4-FFF2-40B4-BE49-F238E27FC236}">
              <a16:creationId xmlns:a16="http://schemas.microsoft.com/office/drawing/2014/main" id="{25B79557-E7FB-4EC2-AA8E-78F0B07943F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6999" name="Text Box 6932">
          <a:extLst>
            <a:ext uri="{FF2B5EF4-FFF2-40B4-BE49-F238E27FC236}">
              <a16:creationId xmlns:a16="http://schemas.microsoft.com/office/drawing/2014/main" id="{CC252273-0069-4500-8B23-23ABEBA9B20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0" name="Text Box 6932">
          <a:extLst>
            <a:ext uri="{FF2B5EF4-FFF2-40B4-BE49-F238E27FC236}">
              <a16:creationId xmlns:a16="http://schemas.microsoft.com/office/drawing/2014/main" id="{62A6E932-C7C8-4597-BFEC-092A5040B86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1" name="Text Box 6932">
          <a:extLst>
            <a:ext uri="{FF2B5EF4-FFF2-40B4-BE49-F238E27FC236}">
              <a16:creationId xmlns:a16="http://schemas.microsoft.com/office/drawing/2014/main" id="{991B0B52-83F8-419A-8D70-F6389B08785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2" name="Text Box 6932">
          <a:extLst>
            <a:ext uri="{FF2B5EF4-FFF2-40B4-BE49-F238E27FC236}">
              <a16:creationId xmlns:a16="http://schemas.microsoft.com/office/drawing/2014/main" id="{43A31DAC-D267-492E-87FB-A3E5C8EFE33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3" name="Text Box 6932">
          <a:extLst>
            <a:ext uri="{FF2B5EF4-FFF2-40B4-BE49-F238E27FC236}">
              <a16:creationId xmlns:a16="http://schemas.microsoft.com/office/drawing/2014/main" id="{0A0FC227-AD46-4A27-B9FC-F7F36484333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4" name="Text Box 6932">
          <a:extLst>
            <a:ext uri="{FF2B5EF4-FFF2-40B4-BE49-F238E27FC236}">
              <a16:creationId xmlns:a16="http://schemas.microsoft.com/office/drawing/2014/main" id="{D7ECE260-804A-4E10-BFA8-3438042DA5C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5" name="Text Box 6932">
          <a:extLst>
            <a:ext uri="{FF2B5EF4-FFF2-40B4-BE49-F238E27FC236}">
              <a16:creationId xmlns:a16="http://schemas.microsoft.com/office/drawing/2014/main" id="{C15F3D57-A3D9-489A-A309-25AAF57FC25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6" name="Text Box 6932">
          <a:extLst>
            <a:ext uri="{FF2B5EF4-FFF2-40B4-BE49-F238E27FC236}">
              <a16:creationId xmlns:a16="http://schemas.microsoft.com/office/drawing/2014/main" id="{2DFCDE33-576F-4181-A3EF-01B17792FDB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7" name="Text Box 6932">
          <a:extLst>
            <a:ext uri="{FF2B5EF4-FFF2-40B4-BE49-F238E27FC236}">
              <a16:creationId xmlns:a16="http://schemas.microsoft.com/office/drawing/2014/main" id="{B58331BA-93BD-4A27-920A-A8D0F715486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8" name="Text Box 6932">
          <a:extLst>
            <a:ext uri="{FF2B5EF4-FFF2-40B4-BE49-F238E27FC236}">
              <a16:creationId xmlns:a16="http://schemas.microsoft.com/office/drawing/2014/main" id="{828DD380-3FE9-4416-9FEC-23081C970A7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09" name="Text Box 6932">
          <a:extLst>
            <a:ext uri="{FF2B5EF4-FFF2-40B4-BE49-F238E27FC236}">
              <a16:creationId xmlns:a16="http://schemas.microsoft.com/office/drawing/2014/main" id="{B6C4AE9A-D8F1-4A56-B2BD-B7DDA219332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0" name="Text Box 6932">
          <a:extLst>
            <a:ext uri="{FF2B5EF4-FFF2-40B4-BE49-F238E27FC236}">
              <a16:creationId xmlns:a16="http://schemas.microsoft.com/office/drawing/2014/main" id="{0D6991E0-D574-4B4A-B314-2A263C339556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1" name="Text Box 6932">
          <a:extLst>
            <a:ext uri="{FF2B5EF4-FFF2-40B4-BE49-F238E27FC236}">
              <a16:creationId xmlns:a16="http://schemas.microsoft.com/office/drawing/2014/main" id="{2BBCBB19-3585-492E-87D2-CA0F0C4428E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2" name="Text Box 6932">
          <a:extLst>
            <a:ext uri="{FF2B5EF4-FFF2-40B4-BE49-F238E27FC236}">
              <a16:creationId xmlns:a16="http://schemas.microsoft.com/office/drawing/2014/main" id="{0D4DFE67-F009-4914-AF11-3F27508F0D6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3" name="Text Box 6932">
          <a:extLst>
            <a:ext uri="{FF2B5EF4-FFF2-40B4-BE49-F238E27FC236}">
              <a16:creationId xmlns:a16="http://schemas.microsoft.com/office/drawing/2014/main" id="{36632D01-D65D-466A-B796-A99BB42A7B3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4" name="Text Box 6932">
          <a:extLst>
            <a:ext uri="{FF2B5EF4-FFF2-40B4-BE49-F238E27FC236}">
              <a16:creationId xmlns:a16="http://schemas.microsoft.com/office/drawing/2014/main" id="{708285D5-007F-48A0-A810-C3C0EA74B4C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5" name="Text Box 6932">
          <a:extLst>
            <a:ext uri="{FF2B5EF4-FFF2-40B4-BE49-F238E27FC236}">
              <a16:creationId xmlns:a16="http://schemas.microsoft.com/office/drawing/2014/main" id="{D4AF6257-F686-4375-B540-F699A6BCD79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6" name="Text Box 6932">
          <a:extLst>
            <a:ext uri="{FF2B5EF4-FFF2-40B4-BE49-F238E27FC236}">
              <a16:creationId xmlns:a16="http://schemas.microsoft.com/office/drawing/2014/main" id="{10341915-B0F5-456F-9101-D355B4E550B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7" name="Text Box 6932">
          <a:extLst>
            <a:ext uri="{FF2B5EF4-FFF2-40B4-BE49-F238E27FC236}">
              <a16:creationId xmlns:a16="http://schemas.microsoft.com/office/drawing/2014/main" id="{B4FC91E2-C613-44D8-B330-8F0BF180C7E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8" name="Text Box 6932">
          <a:extLst>
            <a:ext uri="{FF2B5EF4-FFF2-40B4-BE49-F238E27FC236}">
              <a16:creationId xmlns:a16="http://schemas.microsoft.com/office/drawing/2014/main" id="{49B06372-E914-4502-AFCD-584653FA3695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19" name="Text Box 6932">
          <a:extLst>
            <a:ext uri="{FF2B5EF4-FFF2-40B4-BE49-F238E27FC236}">
              <a16:creationId xmlns:a16="http://schemas.microsoft.com/office/drawing/2014/main" id="{3DDED662-D396-4F96-A64F-F0E10E3F8BB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0" name="Text Box 6932">
          <a:extLst>
            <a:ext uri="{FF2B5EF4-FFF2-40B4-BE49-F238E27FC236}">
              <a16:creationId xmlns:a16="http://schemas.microsoft.com/office/drawing/2014/main" id="{1CF3110A-C8AE-4780-A081-23EADCA7A9A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1" name="Text Box 6932">
          <a:extLst>
            <a:ext uri="{FF2B5EF4-FFF2-40B4-BE49-F238E27FC236}">
              <a16:creationId xmlns:a16="http://schemas.microsoft.com/office/drawing/2014/main" id="{84C2EA33-5BF9-4CF0-A33B-942E65686F6A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2" name="Text Box 6932">
          <a:extLst>
            <a:ext uri="{FF2B5EF4-FFF2-40B4-BE49-F238E27FC236}">
              <a16:creationId xmlns:a16="http://schemas.microsoft.com/office/drawing/2014/main" id="{01DB9B89-9AA7-4D30-A21C-4423C40E7AB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3" name="Text Box 6932">
          <a:extLst>
            <a:ext uri="{FF2B5EF4-FFF2-40B4-BE49-F238E27FC236}">
              <a16:creationId xmlns:a16="http://schemas.microsoft.com/office/drawing/2014/main" id="{B8E51AF1-818F-40F2-845D-A00D4BF77948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4" name="Text Box 6932">
          <a:extLst>
            <a:ext uri="{FF2B5EF4-FFF2-40B4-BE49-F238E27FC236}">
              <a16:creationId xmlns:a16="http://schemas.microsoft.com/office/drawing/2014/main" id="{90E348CD-BC15-4401-9565-07C8DD11364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5" name="Text Box 6932">
          <a:extLst>
            <a:ext uri="{FF2B5EF4-FFF2-40B4-BE49-F238E27FC236}">
              <a16:creationId xmlns:a16="http://schemas.microsoft.com/office/drawing/2014/main" id="{7E4082D7-71A3-47EE-A976-6A675C1554FE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6" name="Text Box 6932">
          <a:extLst>
            <a:ext uri="{FF2B5EF4-FFF2-40B4-BE49-F238E27FC236}">
              <a16:creationId xmlns:a16="http://schemas.microsoft.com/office/drawing/2014/main" id="{C47E0869-CE1B-4CBC-811B-8B8A3DB7DCE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7" name="Text Box 6932">
          <a:extLst>
            <a:ext uri="{FF2B5EF4-FFF2-40B4-BE49-F238E27FC236}">
              <a16:creationId xmlns:a16="http://schemas.microsoft.com/office/drawing/2014/main" id="{566E7273-4AC2-4817-B63D-C6FE7C01E20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8" name="Text Box 6932">
          <a:extLst>
            <a:ext uri="{FF2B5EF4-FFF2-40B4-BE49-F238E27FC236}">
              <a16:creationId xmlns:a16="http://schemas.microsoft.com/office/drawing/2014/main" id="{C3A4D86B-4903-46E8-B42E-51CB3F1C6C1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29" name="Text Box 6932">
          <a:extLst>
            <a:ext uri="{FF2B5EF4-FFF2-40B4-BE49-F238E27FC236}">
              <a16:creationId xmlns:a16="http://schemas.microsoft.com/office/drawing/2014/main" id="{6727A880-7A21-4052-9C2F-72151A6A083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0" name="Text Box 6932">
          <a:extLst>
            <a:ext uri="{FF2B5EF4-FFF2-40B4-BE49-F238E27FC236}">
              <a16:creationId xmlns:a16="http://schemas.microsoft.com/office/drawing/2014/main" id="{89568816-00C8-487D-8B8B-976F237EBB8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1" name="Text Box 6932">
          <a:extLst>
            <a:ext uri="{FF2B5EF4-FFF2-40B4-BE49-F238E27FC236}">
              <a16:creationId xmlns:a16="http://schemas.microsoft.com/office/drawing/2014/main" id="{F7DCC11D-F151-46C6-8BBE-4CDEFAB81A7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2" name="Text Box 6932">
          <a:extLst>
            <a:ext uri="{FF2B5EF4-FFF2-40B4-BE49-F238E27FC236}">
              <a16:creationId xmlns:a16="http://schemas.microsoft.com/office/drawing/2014/main" id="{3846693A-107F-4873-B41A-E7B4C988C020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3" name="Text Box 6932">
          <a:extLst>
            <a:ext uri="{FF2B5EF4-FFF2-40B4-BE49-F238E27FC236}">
              <a16:creationId xmlns:a16="http://schemas.microsoft.com/office/drawing/2014/main" id="{CDD71766-D7F0-4234-9914-3C12CB78F661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4" name="Text Box 6932">
          <a:extLst>
            <a:ext uri="{FF2B5EF4-FFF2-40B4-BE49-F238E27FC236}">
              <a16:creationId xmlns:a16="http://schemas.microsoft.com/office/drawing/2014/main" id="{4716B093-B6C7-4814-B591-630472676E13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5" name="Text Box 6932">
          <a:extLst>
            <a:ext uri="{FF2B5EF4-FFF2-40B4-BE49-F238E27FC236}">
              <a16:creationId xmlns:a16="http://schemas.microsoft.com/office/drawing/2014/main" id="{0B36D8D5-76BB-4F53-99FF-7FA64CB6ADEC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6" name="Text Box 6932">
          <a:extLst>
            <a:ext uri="{FF2B5EF4-FFF2-40B4-BE49-F238E27FC236}">
              <a16:creationId xmlns:a16="http://schemas.microsoft.com/office/drawing/2014/main" id="{1305D854-E98C-4576-BD22-38ABB2EE7A7D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7" name="Text Box 6932">
          <a:extLst>
            <a:ext uri="{FF2B5EF4-FFF2-40B4-BE49-F238E27FC236}">
              <a16:creationId xmlns:a16="http://schemas.microsoft.com/office/drawing/2014/main" id="{3139A873-7A8A-4785-BFCC-D41B7A9DBCC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8" name="Text Box 6932">
          <a:extLst>
            <a:ext uri="{FF2B5EF4-FFF2-40B4-BE49-F238E27FC236}">
              <a16:creationId xmlns:a16="http://schemas.microsoft.com/office/drawing/2014/main" id="{C33EE78D-40BE-4717-ACFD-21B5E1CC7E9F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39" name="Text Box 6932">
          <a:extLst>
            <a:ext uri="{FF2B5EF4-FFF2-40B4-BE49-F238E27FC236}">
              <a16:creationId xmlns:a16="http://schemas.microsoft.com/office/drawing/2014/main" id="{471FFDBD-A5A1-4858-B3FE-98559C912102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40" name="Text Box 6932">
          <a:extLst>
            <a:ext uri="{FF2B5EF4-FFF2-40B4-BE49-F238E27FC236}">
              <a16:creationId xmlns:a16="http://schemas.microsoft.com/office/drawing/2014/main" id="{5677802C-91B8-4D9B-9EB6-8FEFF2E42A24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41" name="Text Box 6932">
          <a:extLst>
            <a:ext uri="{FF2B5EF4-FFF2-40B4-BE49-F238E27FC236}">
              <a16:creationId xmlns:a16="http://schemas.microsoft.com/office/drawing/2014/main" id="{B7FCD157-1907-4C62-8A8F-8E42D07571A7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71</xdr:row>
      <xdr:rowOff>0</xdr:rowOff>
    </xdr:from>
    <xdr:ext cx="85725" cy="295275"/>
    <xdr:sp macro="" textlink="">
      <xdr:nvSpPr>
        <xdr:cNvPr id="7042" name="Text Box 6932">
          <a:extLst>
            <a:ext uri="{FF2B5EF4-FFF2-40B4-BE49-F238E27FC236}">
              <a16:creationId xmlns:a16="http://schemas.microsoft.com/office/drawing/2014/main" id="{E779E3DC-466B-4287-BD0A-84C72B7CB619}"/>
            </a:ext>
          </a:extLst>
        </xdr:cNvPr>
        <xdr:cNvSpPr txBox="1">
          <a:spLocks noChangeArrowheads="1"/>
        </xdr:cNvSpPr>
      </xdr:nvSpPr>
      <xdr:spPr bwMode="auto">
        <a:xfrm>
          <a:off x="12192000" y="27060525"/>
          <a:ext cx="85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aksamee.k" refreshedDate="44986.446495486111" backgroundQuery="1" createdVersion="8" refreshedVersion="8" minRefreshableVersion="3" recordCount="0" supportSubquery="1" supportAdvancedDrill="1" xr:uid="{B670ADD4-726B-4C8E-84E4-EC246D62C9F5}">
  <cacheSource type="external" connectionId="1"/>
  <cacheFields count="14">
    <cacheField name="[Range].[รายการ].[รายการ]" caption="รายการ" numFmtId="0" hierarchy="3" level="1">
      <sharedItems count="13">
        <s v="คณะครุศาสตร์"/>
        <s v="คณะเทคโนโลยีอุตสาหกรรม"/>
        <s v="คณะพยาบาลศาสตร์"/>
        <s v="คณะมนุษยศาสตร์และสังคมศาสตร์"/>
        <s v="คณะวิทยาการจัดการ"/>
        <s v="คณะวิทยาศาสตร์และเทคโนโลยี"/>
        <s v="คณะสาธารณสุขศาสตร์"/>
        <s v="สถาบันภาษา"/>
        <s v="สถาบันวิจัยไม้กลายเป็นหินฯ"/>
        <s v="สำนักคอมพิวเตอร์"/>
        <s v="สำนักวิทยบริการฯ"/>
        <s v="สำนักศิลปะและวัฒนธรรม"/>
        <s v="สำนักส่งเสริมวิชาการและงานทะเบียน"/>
      </sharedItems>
    </cacheField>
    <cacheField name="[Range].[ราคา].[ราคา]" caption="ราคา" numFmtId="0" hierarchy="2" level="1">
      <sharedItems count="2">
        <s v="1. ครุภัณฑ์ที่มีราคาต่อหน่วยต่ำกว่า 1 ล้านบาท"/>
        <s v="2. ครุภัณฑ์ที่มีราคาต่อหน่วยสูงกว่า 1 ล้านบาท"/>
      </sharedItems>
    </cacheField>
    <cacheField name="[Measures].[ผลรวมของ 67จำนวน]" caption="ผลรวมของ 67จำนวน" numFmtId="0" hierarchy="63" level="32767"/>
    <cacheField name="[Measures].[ผลรวมของ 67 -2 วงเงิน]" caption="ผลรวมของ 67 -2 วงเงิน" numFmtId="0" hierarchy="64" level="32767"/>
    <cacheField name="[Measures].[ผลรวมของ 68จำนวน]" caption="ผลรวมของ 68จำนวน" numFmtId="0" hierarchy="65" level="32767"/>
    <cacheField name="[Measures].[ผลรวมของ 68-2 วงเงิน]" caption="ผลรวมของ 68-2 วงเงิน" numFmtId="0" hierarchy="61" level="32767"/>
    <cacheField name="[Measures].[ผลรวมของ 69จำนวน]" caption="ผลรวมของ 69จำนวน" numFmtId="0" hierarchy="66" level="32767"/>
    <cacheField name="[Measures].[ผลรวมของ 69-2 วงเงิน]" caption="ผลรวมของ 69-2 วงเงิน" numFmtId="0" hierarchy="67" level="32767"/>
    <cacheField name="[Measures].[ผลรวมของ 70จำนวน]" caption="ผลรวมของ 70จำนวน" numFmtId="0" hierarchy="68" level="32767"/>
    <cacheField name="[Measures].[ผลรวมของ 70-2 วงเงิน 2]" caption="ผลรวมของ 70-2 วงเงิน 2" numFmtId="0" hierarchy="69" level="32767"/>
    <cacheField name="[Measures].[ผลรวมของ รวมจำนวน]" caption="ผลรวมของ รวมจำนวน" numFmtId="0" hierarchy="70" level="32767"/>
    <cacheField name="[Measures].[ผลรวมของ วงเงิน 67-70]" caption="ผลรวมของ วงเงิน 67-70" numFmtId="0" hierarchy="71" level="32767"/>
    <cacheField name="[ช่วง].[รายการ].[รายการ]" caption="รายการ" numFmtId="0" hierarchy="22" level="1">
      <sharedItems count="13">
        <s v="คณะครุศาสตร์"/>
        <s v="คณะเทคโนโลยีอุตสาหกรรม"/>
        <s v="คณะพยาบาลศาสตร์"/>
        <s v="คณะมนุษยศาสตร์และสังคมศาสตร์"/>
        <s v="คณะวิทยาการจัดการ"/>
        <s v="คณะวิทยาศาสตร์และเทคโนโลยี"/>
        <s v="คณะสาธารณสุขศาสตร์"/>
        <s v="สถาบันภาษา"/>
        <s v="สถาบันวิจัยไม้กลายเป็นหินฯ"/>
        <s v="สำนักคอมพิวเตอร์"/>
        <s v="สำนักวิทยบริการฯ"/>
        <s v="สำนักศิลปะและวัฒนธรรม"/>
        <s v="สำนักส่งเสริมวิชาการและงานทะเบียน"/>
      </sharedItems>
    </cacheField>
    <cacheField name="[ช่วง].[ประเภท].[ประเภท]" caption="ประเภท" numFmtId="0" hierarchy="20" level="1">
      <sharedItems count="3">
        <s v="ครุภัณฑ์การเรียนการสอนฯ"/>
        <s v="ครุภัณฑ์การวิจัย"/>
        <s v="ครุภัณฑ์สำนักงาน"/>
      </sharedItems>
    </cacheField>
  </cacheFields>
  <cacheHierarchies count="72">
    <cacheHierarchy uniqueName="[Range].[ลำดับ]" caption="ลำดับ" attribute="1" defaultMemberUniqueName="[Range].[ลำดับ].[All]" allUniqueName="[Range].[ลำดับ].[All]" dimensionUniqueName="[Range]" displayFolder="" count="2" memberValueDatatype="20" unbalanced="0"/>
    <cacheHierarchy uniqueName="[Range].[ประเภท]" caption="ประเภท" attribute="1" defaultMemberUniqueName="[Range].[ประเภท].[All]" allUniqueName="[Range].[ประเภท].[All]" dimensionUniqueName="[Range]" displayFolder="" count="2" memberValueDatatype="130" unbalanced="0"/>
    <cacheHierarchy uniqueName="[Range].[ราคา]" caption="ราคา" attribute="1" defaultMemberUniqueName="[Range].[ราคา].[All]" allUniqueName="[Range].[ราคา].[All]" dimensionUniqueName="[Range]" displayFolder="" count="2" memberValueDatatype="130" unbalanced="0">
      <fieldsUsage count="2">
        <fieldUsage x="-1"/>
        <fieldUsage x="1"/>
      </fieldsUsage>
    </cacheHierarchy>
    <cacheHierarchy uniqueName="[Range].[รายการ]" caption="รายการ" attribute="1" defaultMemberUniqueName="[Range].[รายการ].[All]" allUniqueName="[Range].[รายการ].[All]" dimensionUniqueName="[Range]" displayFolder="" count="2" memberValueDatatype="130" unbalanced="0">
      <fieldsUsage count="2">
        <fieldUsage x="-1"/>
        <fieldUsage x="0"/>
      </fieldsUsage>
    </cacheHierarchy>
    <cacheHierarchy uniqueName="[Range].[ทดแทนของเดิม]" caption="ทดแทนของเดิม" attribute="1" defaultMemberUniqueName="[Range].[ทดแทนของเดิม].[All]" allUniqueName="[Range].[ทดแทนของเดิม].[All]" dimensionUniqueName="[Range]" displayFolder="" count="2" memberValueDatatype="20" unbalanced="0"/>
    <cacheHierarchy uniqueName="[Range].[เพิ่มประสิทธิภาพ]" caption="เพิ่มประสิทธิภาพ" attribute="1" defaultMemberUniqueName="[Range].[เพิ่มประสิทธิภาพ].[All]" allUniqueName="[Range].[เพิ่มประสิทธิภาพ].[All]" dimensionUniqueName="[Range]" displayFolder="" count="2" memberValueDatatype="20" unbalanced="0"/>
    <cacheHierarchy uniqueName="[Range].[ประจำอาคาร]" caption="ประจำอาคาร" attribute="1" defaultMemberUniqueName="[Range].[ประจำอาคาร].[All]" allUniqueName="[Range].[ประจำอาคาร].[All]" dimensionUniqueName="[Range]" displayFolder="" count="2" memberValueDatatype="20" unbalanced="0"/>
    <cacheHierarchy uniqueName="[Range].[รวมจำนวน ทั้งสิ้น]" caption="รวมจำนวน ทั้งสิ้น" attribute="1" defaultMemberUniqueName="[Range].[รวมจำนวน ทั้งสิ้น].[All]" allUniqueName="[Range].[รวมจำนวน ทั้งสิ้น].[All]" dimensionUniqueName="[Range]" displayFolder="" count="2" memberValueDatatype="20" unbalanced="0"/>
    <cacheHierarchy uniqueName="[Range].[67จำนวน]" caption="67จำนวน" attribute="1" defaultMemberUniqueName="[Range].[67จำนวน].[All]" allUniqueName="[Range].[67จำนวน].[All]" dimensionUniqueName="[Range]" displayFolder="" count="2" memberValueDatatype="20" unbalanced="0"/>
    <cacheHierarchy uniqueName="[Range].[67วงเงิน]" caption="67วงเงิน" attribute="1" defaultMemberUniqueName="[Range].[67วงเงิน].[All]" allUniqueName="[Range].[67วงเงิน].[All]" dimensionUniqueName="[Range]" displayFolder="" count="2" memberValueDatatype="5" unbalanced="0"/>
    <cacheHierarchy uniqueName="[Range].[68จำนวน]" caption="68จำนวน" attribute="1" defaultMemberUniqueName="[Range].[68จำนวน].[All]" allUniqueName="[Range].[68จำนวน].[All]" dimensionUniqueName="[Range]" displayFolder="" count="2" memberValueDatatype="20" unbalanced="0"/>
    <cacheHierarchy uniqueName="[Range].[68วงเงิน]" caption="68วงเงิน" attribute="1" defaultMemberUniqueName="[Range].[68วงเงิน].[All]" allUniqueName="[Range].[68วงเงิน].[All]" dimensionUniqueName="[Range]" displayFolder="" count="2" memberValueDatatype="5" unbalanced="0"/>
    <cacheHierarchy uniqueName="[Range].[69จำนวน]" caption="69จำนวน" attribute="1" defaultMemberUniqueName="[Range].[69จำนวน].[All]" allUniqueName="[Range].[69จำนวน].[All]" dimensionUniqueName="[Range]" displayFolder="" count="2" memberValueDatatype="20" unbalanced="0"/>
    <cacheHierarchy uniqueName="[Range].[69วงเงิน]" caption="69วงเงิน" attribute="1" defaultMemberUniqueName="[Range].[69วงเงิน].[All]" allUniqueName="[Range].[69วงเงิน].[All]" dimensionUniqueName="[Range]" displayFolder="" count="2" memberValueDatatype="20" unbalanced="0"/>
    <cacheHierarchy uniqueName="[Range].[70จำนวน]" caption="70จำนวน" attribute="1" defaultMemberUniqueName="[Range].[70จำนวน].[All]" allUniqueName="[Range].[70จำนวน].[All]" dimensionUniqueName="[Range]" displayFolder="" count="2" memberValueDatatype="20" unbalanced="0"/>
    <cacheHierarchy uniqueName="[Range].[70วงเงิน]" caption="70วงเงิน" attribute="1" defaultMemberUniqueName="[Range].[70วงเงิน].[All]" allUniqueName="[Range].[70วงเงิน].[All]" dimensionUniqueName="[Range]" displayFolder="" count="2" memberValueDatatype="20" unbalanced="0"/>
    <cacheHierarchy uniqueName="[Range].[70-2 วงเงิน]" caption="70-2 วงเงิน" attribute="1" defaultMemberUniqueName="[Range].[70-2 วงเงิน].[All]" allUniqueName="[Range].[70-2 วงเงิน].[All]" dimensionUniqueName="[Range]" displayFolder="" count="2" memberValueDatatype="20" unbalanced="0"/>
    <cacheHierarchy uniqueName="[Range].[รวมจำนวน]" caption="รวมจำนวน" attribute="1" defaultMemberUniqueName="[Range].[รวมจำนวน].[All]" allUniqueName="[Range].[รวมจำนวน].[All]" dimensionUniqueName="[Range]" displayFolder="" count="2" memberValueDatatype="20" unbalanced="0"/>
    <cacheHierarchy uniqueName="[Range].[รวมวงเงิน]" caption="รวมวงเงิน" attribute="1" defaultMemberUniqueName="[Range].[รวมวงเงิน].[All]" allUniqueName="[Range].[รวมวงเงิน].[All]" dimensionUniqueName="[Range]" displayFolder="" count="2" memberValueDatatype="5" unbalanced="0"/>
    <cacheHierarchy uniqueName="[ช่วง].[ลำดับ]" caption="ลำดับ" attribute="1" defaultMemberUniqueName="[ช่วง].[ลำดับ].[All]" allUniqueName="[ช่วง].[ลำดับ].[All]" dimensionUniqueName="[ช่วง]" displayFolder="" count="2" memberValueDatatype="20" unbalanced="0"/>
    <cacheHierarchy uniqueName="[ช่วง].[ประเภท]" caption="ประเภท" attribute="1" defaultMemberUniqueName="[ช่วง].[ประเภท].[All]" allUniqueName="[ช่วง].[ประเภท].[All]" dimensionUniqueName="[ช่วง]" displayFolder="" count="2" memberValueDatatype="130" unbalanced="0">
      <fieldsUsage count="2">
        <fieldUsage x="-1"/>
        <fieldUsage x="13"/>
      </fieldsUsage>
    </cacheHierarchy>
    <cacheHierarchy uniqueName="[ช่วง].[ราคา]" caption="ราคา" attribute="1" defaultMemberUniqueName="[ช่วง].[ราคา].[All]" allUniqueName="[ช่วง].[ราคา].[All]" dimensionUniqueName="[ช่วง]" displayFolder="" count="2" memberValueDatatype="130" unbalanced="0"/>
    <cacheHierarchy uniqueName="[ช่วง].[รายการ]" caption="รายการ" attribute="1" defaultMemberUniqueName="[ช่วง].[รายการ].[All]" allUniqueName="[ช่วง].[รายการ].[All]" dimensionUniqueName="[ช่วง]" displayFolder="" count="2" memberValueDatatype="130" unbalanced="0">
      <fieldsUsage count="2">
        <fieldUsage x="-1"/>
        <fieldUsage x="12"/>
      </fieldsUsage>
    </cacheHierarchy>
    <cacheHierarchy uniqueName="[ช่วง].[ทดแทนของเดิม]" caption="ทดแทนของเดิม" attribute="1" defaultMemberUniqueName="[ช่วง].[ทดแทนของเดิม].[All]" allUniqueName="[ช่วง].[ทดแทนของเดิม].[All]" dimensionUniqueName="[ช่วง]" displayFolder="" count="2" memberValueDatatype="20" unbalanced="0"/>
    <cacheHierarchy uniqueName="[ช่วง].[เพิ่มประสิทธิภาพ]" caption="เพิ่มประสิทธิภาพ" attribute="1" defaultMemberUniqueName="[ช่วง].[เพิ่มประสิทธิภาพ].[All]" allUniqueName="[ช่วง].[เพิ่มประสิทธิภาพ].[All]" dimensionUniqueName="[ช่วง]" displayFolder="" count="2" memberValueDatatype="20" unbalanced="0"/>
    <cacheHierarchy uniqueName="[ช่วง].[ประจำอาคาร]" caption="ประจำอาคาร" attribute="1" defaultMemberUniqueName="[ช่วง].[ประจำอาคาร].[All]" allUniqueName="[ช่วง].[ประจำอาคาร].[All]" dimensionUniqueName="[ช่วง]" displayFolder="" count="2" memberValueDatatype="20" unbalanced="0"/>
    <cacheHierarchy uniqueName="[ช่วง].[รวมจำนวน ทั้งสิ้น]" caption="รวมจำนวน ทั้งสิ้น" attribute="1" defaultMemberUniqueName="[ช่วง].[รวมจำนวน ทั้งสิ้น].[All]" allUniqueName="[ช่วง].[รวมจำนวน ทั้งสิ้น].[All]" dimensionUniqueName="[ช่วง]" displayFolder="" count="2" memberValueDatatype="20" unbalanced="0"/>
    <cacheHierarchy uniqueName="[ช่วง].[67จำนวน]" caption="67จำนวน" attribute="1" defaultMemberUniqueName="[ช่วง].[67จำนวน].[All]" allUniqueName="[ช่วง].[67จำนวน].[All]" dimensionUniqueName="[ช่วง]" displayFolder="" count="2" memberValueDatatype="20" unbalanced="0"/>
    <cacheHierarchy uniqueName="[ช่วง].[67วงเงิน]" caption="67วงเงิน" attribute="1" defaultMemberUniqueName="[ช่วง].[67วงเงิน].[All]" allUniqueName="[ช่วง].[67วงเงิน].[All]" dimensionUniqueName="[ช่วง]" displayFolder="" count="2" memberValueDatatype="5" unbalanced="0"/>
    <cacheHierarchy uniqueName="[ช่วง].[67 -2 วงเงิน]" caption="67 -2 วงเงิน" attribute="1" defaultMemberUniqueName="[ช่วง].[67 -2 วงเงิน].[All]" allUniqueName="[ช่วง].[67 -2 วงเงิน].[All]" dimensionUniqueName="[ช่วง]" displayFolder="" count="2" memberValueDatatype="20" unbalanced="0"/>
    <cacheHierarchy uniqueName="[ช่วง].[68จำนวน]" caption="68จำนวน" attribute="1" defaultMemberUniqueName="[ช่วง].[68จำนวน].[All]" allUniqueName="[ช่วง].[68จำนวน].[All]" dimensionUniqueName="[ช่วง]" displayFolder="" count="2" memberValueDatatype="20" unbalanced="0"/>
    <cacheHierarchy uniqueName="[ช่วง].[68วงเงิน]" caption="68วงเงิน" attribute="1" defaultMemberUniqueName="[ช่วง].[68วงเงิน].[All]" allUniqueName="[ช่วง].[68วงเงิน].[All]" dimensionUniqueName="[ช่วง]" displayFolder="" count="2" memberValueDatatype="5" unbalanced="0"/>
    <cacheHierarchy uniqueName="[ช่วง].[68-2 วงเงิน]" caption="68-2 วงเงิน" attribute="1" defaultMemberUniqueName="[ช่วง].[68-2 วงเงิน].[All]" allUniqueName="[ช่วง].[68-2 วงเงิน].[All]" dimensionUniqueName="[ช่วง]" displayFolder="" count="2" memberValueDatatype="20" unbalanced="0"/>
    <cacheHierarchy uniqueName="[ช่วง].[69จำนวน]" caption="69จำนวน" attribute="1" defaultMemberUniqueName="[ช่วง].[69จำนวน].[All]" allUniqueName="[ช่วง].[69จำนวน].[All]" dimensionUniqueName="[ช่วง]" displayFolder="" count="2" memberValueDatatype="20" unbalanced="0"/>
    <cacheHierarchy uniqueName="[ช่วง].[69วงเงิน]" caption="69วงเงิน" attribute="1" defaultMemberUniqueName="[ช่วง].[69วงเงิน].[All]" allUniqueName="[ช่วง].[69วงเงิน].[All]" dimensionUniqueName="[ช่วง]" displayFolder="" count="2" memberValueDatatype="20" unbalanced="0"/>
    <cacheHierarchy uniqueName="[ช่วง].[69-2 วงเงิน]" caption="69-2 วงเงิน" attribute="1" defaultMemberUniqueName="[ช่วง].[69-2 วงเงิน].[All]" allUniqueName="[ช่วง].[69-2 วงเงิน].[All]" dimensionUniqueName="[ช่วง]" displayFolder="" count="2" memberValueDatatype="20" unbalanced="0"/>
    <cacheHierarchy uniqueName="[ช่วง].[70จำนวน]" caption="70จำนวน" attribute="1" defaultMemberUniqueName="[ช่วง].[70จำนวน].[All]" allUniqueName="[ช่วง].[70จำนวน].[All]" dimensionUniqueName="[ช่วง]" displayFolder="" count="2" memberValueDatatype="20" unbalanced="0"/>
    <cacheHierarchy uniqueName="[ช่วง].[70วงเงิน]" caption="70วงเงิน" attribute="1" defaultMemberUniqueName="[ช่วง].[70วงเงิน].[All]" allUniqueName="[ช่วง].[70วงเงิน].[All]" dimensionUniqueName="[ช่วง]" displayFolder="" count="2" memberValueDatatype="20" unbalanced="0"/>
    <cacheHierarchy uniqueName="[ช่วง].[70-2 วงเงิน]" caption="70-2 วงเงิน" attribute="1" defaultMemberUniqueName="[ช่วง].[70-2 วงเงิน].[All]" allUniqueName="[ช่วง].[70-2 วงเงิน].[All]" dimensionUniqueName="[ช่วง]" displayFolder="" count="2" memberValueDatatype="20" unbalanced="0"/>
    <cacheHierarchy uniqueName="[ช่วง].[รวมจำนวน]" caption="รวมจำนวน" attribute="1" defaultMemberUniqueName="[ช่วง].[รวมจำนวน].[All]" allUniqueName="[ช่วง].[รวมจำนวน].[All]" dimensionUniqueName="[ช่วง]" displayFolder="" count="2" memberValueDatatype="20" unbalanced="0"/>
    <cacheHierarchy uniqueName="[ช่วง].[รวมวงเงิน]" caption="รวมวงเงิน" attribute="1" defaultMemberUniqueName="[ช่วง].[รวมวงเงิน].[All]" allUniqueName="[ช่วง].[รวมวงเงิน].[All]" dimensionUniqueName="[ช่วง]" displayFolder="" count="2" memberValueDatatype="5" unbalanced="0"/>
    <cacheHierarchy uniqueName="[ช่วง].[วงเงิน 67-70]" caption="วงเงิน 67-70" attribute="1" defaultMemberUniqueName="[ช่วง].[วงเงิน 67-70].[All]" allUniqueName="[ช่วง].[วงเงิน 67-70].[All]" dimensionUniqueName="[ช่วง]" displayFolder="" count="2" memberValueDatatype="20" unbalanced="0"/>
    <cacheHierarchy uniqueName="[Measures].[__XL_Count Range]" caption="__XL_Count Range" measure="1" displayFolder="" measureGroup="Range" count="0" hidden="1"/>
    <cacheHierarchy uniqueName="[Measures].[__XL_Count ช่วง]" caption="__XL_Count ช่วง" measure="1" displayFolder="" measureGroup="ช่วง" count="0" hidden="1"/>
    <cacheHierarchy uniqueName="[Measures].[__No measures defined]" caption="__No measures defined" measure="1" displayFolder="" count="0" hidden="1"/>
    <cacheHierarchy uniqueName="[Measures].[Sum of รวมจำนวน]" caption="Sum of รวมจำนวน" measure="1" displayFolder="" measureGroup="Range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รวมวงเงิน]" caption="Sum of รวม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รวมจำนวน ทั้งสิ้น]" caption="Sum of รวมจำนวน ทั้งสิ้น" measure="1" displayFolder="" measureGroup="Rang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ประจำอาคาร]" caption="Sum of ประจำอาคาร" measure="1" displayFolder="" measureGroup="Rang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67จำนวน]" caption="Sum of 67จำนวน" measure="1" displayFolder="" measureGroup="Rang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67วงเงิน]" caption="Sum of 67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ทดแทนของเดิม]" caption="Sum of ทดแทนของเดิม" measure="1" displayFolder="" measureGroup="Rang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of เพิ่มประสิทธิภาพ]" caption="Sum of เพิ่มประสิทธิภาพ" measure="1" displayFolder="" measureGroup="Rang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ลำดับ]" caption="Sum of ลำดับ" measure="1" displayFolder="" measureGroup="Ran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68จำนวน]" caption="Sum of 68จำนวน" measure="1" displayFolder="" measureGroup="Rang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69จำนวน]" caption="Sum of 69จำนวน" measure="1" displayFolder="" measureGroup="Range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68วงเงิน]" caption="Sum of 68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69วงเงิน]" caption="Sum of 69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70จำนวน]" caption="Sum of 70จำนวน" measure="1" displayFolder="" measureGroup="Range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70วงเงิน]" caption="Sum of 70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70-2 วงเงิน]" caption="ผลรวมของ 70-2 วงเงิน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68-2 วงเงิน]" caption="ผลรวมของ 68-2 วงเงิน" measure="1" displayFolder="" measureGroup="ช่วง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ทดแทนของเดิม]" caption="ผลรวมของ ทดแทนของเดิม" measure="1" displayFolder="" measureGroup="ช่วง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67จำนวน]" caption="ผลรวมของ 67จำนวน" measure="1" displayFolder="" measureGroup="ช่วง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67 -2 วงเงิน]" caption="ผลรวมของ 67 -2 วงเงิน" measure="1" displayFolder="" measureGroup="ช่วง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68จำนวน]" caption="ผลรวมของ 68จำนวน" measure="1" displayFolder="" measureGroup="ช่วง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69จำนวน]" caption="ผลรวมของ 69จำนวน" measure="1" displayFolder="" measureGroup="ช่วง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69-2 วงเงิน]" caption="ผลรวมของ 69-2 วงเงิน" measure="1" displayFolder="" measureGroup="ช่วง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70จำนวน]" caption="ผลรวมของ 70จำนวน" measure="1" displayFolder="" measureGroup="ช่วง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70-2 วงเงิน 2]" caption="ผลรวมของ 70-2 วงเงิน 2" measure="1" displayFolder="" measureGroup="ช่วง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รวมจำนวน]" caption="ผลรวมของ รวมจำนวน" measure="1" displayFolder="" measureGroup="ช่วง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วงเงิน 67-70]" caption="ผลรวมของ วงเงิน 67-70" measure="1" displayFolder="" measureGroup="ช่วง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ช่วง" uniqueName="[ช่วง]" caption="ช่วง"/>
  </dimensions>
  <measureGroups count="2">
    <measureGroup name="Range" caption="Range"/>
    <measureGroup name="ช่วง" caption="ช่วง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ksamee.k" refreshedDate="44986.569278587966" createdVersion="8" refreshedVersion="8" minRefreshableVersion="3" recordCount="90" xr:uid="{3D3DD1AC-3BCD-44E2-8A0A-73F58AF174A5}">
  <cacheSource type="worksheet">
    <worksheetSource ref="A7:W97" sheet="Pivot data 67-70"/>
  </cacheSource>
  <cacheFields count="23">
    <cacheField name="ลำดับ" numFmtId="0">
      <sharedItems containsSemiMixedTypes="0" containsString="0" containsNumber="1" containsInteger="1" minValue="1" maxValue="15"/>
    </cacheField>
    <cacheField name="ประเภท" numFmtId="0">
      <sharedItems count="3">
        <s v="ครุภัณฑ์การเรียนการสอนฯ"/>
        <s v="ครุภัณฑ์การวิจัย "/>
        <s v="ครุภัณฑ์สำนักงาน"/>
      </sharedItems>
    </cacheField>
    <cacheField name="ราคา" numFmtId="0">
      <sharedItems count="2">
        <s v="1. ครุภัณฑ์ที่มีราคาต่อหน่วยต่ำกว่า 1 ล้านบาท"/>
        <s v="2. ครุภัณฑ์ที่มีราคาต่อหน่วยสูงกว่า 1 ล้านบาท"/>
      </sharedItems>
    </cacheField>
    <cacheField name="รายการ" numFmtId="0">
      <sharedItems count="15">
        <s v="คณะครุศาสตร์ "/>
        <s v="คณะมนุษยศาสตร์และสังคมศาสตร์ "/>
        <s v="คณะวิทยาการจัดการ"/>
        <s v="คณะวิทยาศาสตร์และเทคโนโลยี "/>
        <s v="คณะเทคโนโลยีอุตสาหกรรม"/>
        <s v="คณะสาธารณสุขศาสตร์"/>
        <s v="คณะพยาบาลศาสตร์ "/>
        <s v="สำนักคอมพิวเตอร์"/>
        <s v="สำนักวิทยบริการฯ"/>
        <s v="สำนักส่งเสริมวิชาการและงานทะเบียน "/>
        <s v="สำนักศิลปะและวัฒนธรรม"/>
        <s v="สถาบันภาษา"/>
        <s v="สถาบันวิจัยและพัฒนา "/>
        <s v="สถาบันวิจัยไม้กลายเป็นหินฯ "/>
        <s v="กองอาคารและสถานที่ สำนักงานอธิการบดี "/>
      </sharedItems>
    </cacheField>
    <cacheField name="ทดแทนของเดิม" numFmtId="0">
      <sharedItems containsString="0" containsBlank="1" containsNumber="1" containsInteger="1" minValue="0" maxValue="104"/>
    </cacheField>
    <cacheField name="เพิ่มประสิทธิภาพ " numFmtId="0">
      <sharedItems containsString="0" containsBlank="1" containsNumber="1" containsInteger="1" minValue="0" maxValue="883"/>
    </cacheField>
    <cacheField name="ประจำอาคาร" numFmtId="0">
      <sharedItems containsString="0" containsBlank="1" containsNumber="1" containsInteger="1" minValue="0" maxValue="1826"/>
    </cacheField>
    <cacheField name="รวมจำนวน_x000a_ทั้งสิ้น" numFmtId="0">
      <sharedItems containsString="0" containsBlank="1" containsNumber="1" containsInteger="1" minValue="0" maxValue="1826"/>
    </cacheField>
    <cacheField name="67จำนวน" numFmtId="0">
      <sharedItems containsString="0" containsBlank="1" containsNumber="1" containsInteger="1" minValue="0" maxValue="893"/>
    </cacheField>
    <cacheField name="67วงเงิน" numFmtId="0">
      <sharedItems containsString="0" containsBlank="1" containsNumber="1" minValue="0" maxValue="127284716"/>
    </cacheField>
    <cacheField name="67 -2 วงเงิน" numFmtId="189">
      <sharedItems containsString="0" containsBlank="1" containsNumber="1" containsInteger="1" minValue="0" maxValue="127284700"/>
    </cacheField>
    <cacheField name="68จำนวน" numFmtId="0">
      <sharedItems containsString="0" containsBlank="1" containsNumber="1" containsInteger="1" minValue="0" maxValue="487"/>
    </cacheField>
    <cacheField name="68วงเงิน" numFmtId="0">
      <sharedItems containsString="0" containsBlank="1" containsNumber="1" minValue="0" maxValue="46805500"/>
    </cacheField>
    <cacheField name="68-2 วงเงิน" numFmtId="189">
      <sharedItems containsString="0" containsBlank="1" containsNumber="1" containsInteger="1" minValue="0" maxValue="46805500"/>
    </cacheField>
    <cacheField name="69จำนวน" numFmtId="0">
      <sharedItems containsString="0" containsBlank="1" containsNumber="1" containsInteger="1" minValue="0" maxValue="446"/>
    </cacheField>
    <cacheField name="69วงเงิน" numFmtId="0">
      <sharedItems containsString="0" containsBlank="1" containsNumber="1" containsInteger="1" minValue="0" maxValue="60062369"/>
    </cacheField>
    <cacheField name="69-2 วงเงิน" numFmtId="189">
      <sharedItems containsString="0" containsBlank="1" containsNumber="1" containsInteger="1" minValue="0" maxValue="60062400"/>
    </cacheField>
    <cacheField name="70จำนวน" numFmtId="0">
      <sharedItems containsString="0" containsBlank="1" containsNumber="1" containsInteger="1" minValue="0" maxValue="64"/>
    </cacheField>
    <cacheField name="70วงเงิน" numFmtId="0">
      <sharedItems containsString="0" containsBlank="1" containsNumber="1" containsInteger="1" minValue="0" maxValue="18934000"/>
    </cacheField>
    <cacheField name="70-2 วงเงิน " numFmtId="189">
      <sharedItems containsSemiMixedTypes="0" containsString="0" containsNumber="1" containsInteger="1" minValue="0" maxValue="18934000"/>
    </cacheField>
    <cacheField name="รวมจำนวน" numFmtId="189">
      <sharedItems containsSemiMixedTypes="0" containsString="0" containsNumber="1" containsInteger="1" minValue="0" maxValue="1826"/>
    </cacheField>
    <cacheField name="รวมวงเงิน" numFmtId="189">
      <sharedItems containsSemiMixedTypes="0" containsString="0" containsNumber="1" minValue="0" maxValue="160090216"/>
    </cacheField>
    <cacheField name="วงเงิน 67-70" numFmtId="189">
      <sharedItems containsSemiMixedTypes="0" containsString="0" containsNumber="1" containsInteger="1" minValue="0" maxValue="160090200"/>
    </cacheField>
  </cacheFields>
  <extLst>
    <ext xmlns:x14="http://schemas.microsoft.com/office/spreadsheetml/2009/9/main" uri="{725AE2AE-9491-48be-B2B4-4EB974FC3084}">
      <x14:pivotCacheDefinition pivotCacheId="60659253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ksamee.k" refreshedDate="44987.382395023145" createdVersion="8" refreshedVersion="8" minRefreshableVersion="3" recordCount="90" xr:uid="{5BD4A834-D724-489F-B4C8-23F430710769}">
  <cacheSource type="worksheet">
    <worksheetSource ref="C7:W97" sheet="Pivot data 67-70"/>
  </cacheSource>
  <cacheFields count="21">
    <cacheField name="ราคา" numFmtId="0">
      <sharedItems/>
    </cacheField>
    <cacheField name="รายการ" numFmtId="0">
      <sharedItems count="15">
        <s v="คณะครุศาสตร์ "/>
        <s v="คณะมนุษยศาสตร์และสังคมศาสตร์ "/>
        <s v="คณะวิทยาการจัดการ"/>
        <s v="คณะวิทยาศาสตร์และเทคโนโลยี "/>
        <s v="คณะเทคโนโลยีอุตสาหกรรม"/>
        <s v="คณะสาธารณสุขศาสตร์"/>
        <s v="คณะพยาบาลศาสตร์ "/>
        <s v="สำนักคอมพิวเตอร์"/>
        <s v="สำนักวิทยบริการฯ"/>
        <s v="สำนักส่งเสริมวิชาการและงานทะเบียน "/>
        <s v="สำนักศิลปะและวัฒนธรรม"/>
        <s v="สถาบันภาษา"/>
        <s v="สถาบันวิจัยและพัฒนา "/>
        <s v="สถาบันวิจัยไม้กลายเป็นหินฯ "/>
        <s v="กองอาคารและสถานที่ สำนักงานอธิการบดี "/>
      </sharedItems>
    </cacheField>
    <cacheField name="ทดแทนของเดิม" numFmtId="0">
      <sharedItems containsString="0" containsBlank="1" containsNumber="1" containsInteger="1" minValue="0" maxValue="104"/>
    </cacheField>
    <cacheField name="เพิ่มประสิทธิภาพ " numFmtId="0">
      <sharedItems containsString="0" containsBlank="1" containsNumber="1" containsInteger="1" minValue="0" maxValue="883"/>
    </cacheField>
    <cacheField name="ประจำอาคาร" numFmtId="0">
      <sharedItems containsString="0" containsBlank="1" containsNumber="1" containsInteger="1" minValue="0" maxValue="1826"/>
    </cacheField>
    <cacheField name="รวมจำนวน_x000a_ทั้งสิ้น" numFmtId="0">
      <sharedItems containsString="0" containsBlank="1" containsNumber="1" containsInteger="1" minValue="0" maxValue="1826"/>
    </cacheField>
    <cacheField name="67จำนวน" numFmtId="0">
      <sharedItems containsString="0" containsBlank="1" containsNumber="1" containsInteger="1" minValue="0" maxValue="893"/>
    </cacheField>
    <cacheField name="67วงเงิน" numFmtId="0">
      <sharedItems containsString="0" containsBlank="1" containsNumber="1" minValue="0" maxValue="127284716"/>
    </cacheField>
    <cacheField name="67 -2 วงเงิน" numFmtId="189">
      <sharedItems containsString="0" containsBlank="1" containsNumber="1" containsInteger="1" minValue="0" maxValue="127284700"/>
    </cacheField>
    <cacheField name="68จำนวน" numFmtId="0">
      <sharedItems containsString="0" containsBlank="1" containsNumber="1" containsInteger="1" minValue="0" maxValue="487"/>
    </cacheField>
    <cacheField name="68วงเงิน" numFmtId="0">
      <sharedItems containsString="0" containsBlank="1" containsNumber="1" minValue="0" maxValue="46805500"/>
    </cacheField>
    <cacheField name="68-2 วงเงิน" numFmtId="189">
      <sharedItems containsString="0" containsBlank="1" containsNumber="1" containsInteger="1" minValue="0" maxValue="46805500"/>
    </cacheField>
    <cacheField name="69จำนวน" numFmtId="0">
      <sharedItems containsString="0" containsBlank="1" containsNumber="1" containsInteger="1" minValue="0" maxValue="446"/>
    </cacheField>
    <cacheField name="69วงเงิน" numFmtId="0">
      <sharedItems containsString="0" containsBlank="1" containsNumber="1" containsInteger="1" minValue="0" maxValue="60062369"/>
    </cacheField>
    <cacheField name="69-2 วงเงิน" numFmtId="189">
      <sharedItems containsString="0" containsBlank="1" containsNumber="1" containsInteger="1" minValue="0" maxValue="60062400"/>
    </cacheField>
    <cacheField name="70จำนวน" numFmtId="0">
      <sharedItems containsString="0" containsBlank="1" containsNumber="1" containsInteger="1" minValue="0" maxValue="64"/>
    </cacheField>
    <cacheField name="70วงเงิน" numFmtId="0">
      <sharedItems containsString="0" containsBlank="1" containsNumber="1" containsInteger="1" minValue="0" maxValue="18934000"/>
    </cacheField>
    <cacheField name="70-2 วงเงิน " numFmtId="189">
      <sharedItems containsSemiMixedTypes="0" containsString="0" containsNumber="1" containsInteger="1" minValue="0" maxValue="18934000"/>
    </cacheField>
    <cacheField name="รวมจำนวน" numFmtId="189">
      <sharedItems containsSemiMixedTypes="0" containsString="0" containsNumber="1" containsInteger="1" minValue="0" maxValue="1826"/>
    </cacheField>
    <cacheField name="รวมวงเงิน" numFmtId="189">
      <sharedItems containsSemiMixedTypes="0" containsString="0" containsNumber="1" minValue="0" maxValue="160090216"/>
    </cacheField>
    <cacheField name="วงเงิน 67-70" numFmtId="189">
      <sharedItems containsSemiMixedTypes="0" containsString="0" containsNumber="1" containsInteger="1" minValue="0" maxValue="160090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">
  <r>
    <n v="1"/>
    <x v="0"/>
    <x v="0"/>
    <x v="0"/>
    <n v="0"/>
    <n v="1"/>
    <n v="0"/>
    <n v="1"/>
    <n v="1"/>
    <n v="25000"/>
    <m/>
    <n v="0"/>
    <n v="0"/>
    <m/>
    <n v="0"/>
    <n v="0"/>
    <m/>
    <n v="0"/>
    <n v="0"/>
    <n v="0"/>
    <n v="1"/>
    <n v="25000"/>
    <n v="25000"/>
  </r>
  <r>
    <n v="2"/>
    <x v="0"/>
    <x v="0"/>
    <x v="1"/>
    <n v="41"/>
    <n v="117"/>
    <n v="0"/>
    <n v="158"/>
    <n v="77"/>
    <n v="4426300"/>
    <n v="4426300"/>
    <n v="27"/>
    <n v="852000"/>
    <n v="852000"/>
    <n v="27"/>
    <n v="852000"/>
    <n v="852000"/>
    <n v="27"/>
    <n v="852000"/>
    <n v="852000"/>
    <n v="158"/>
    <n v="6982300"/>
    <n v="6982300"/>
  </r>
  <r>
    <n v="3"/>
    <x v="0"/>
    <x v="0"/>
    <x v="2"/>
    <n v="0"/>
    <n v="2"/>
    <n v="3"/>
    <n v="5"/>
    <n v="5"/>
    <n v="3697050"/>
    <n v="3697100"/>
    <n v="0"/>
    <n v="0"/>
    <n v="0"/>
    <n v="0"/>
    <n v="0"/>
    <n v="0"/>
    <n v="0"/>
    <n v="0"/>
    <n v="0"/>
    <n v="5"/>
    <n v="3697050"/>
    <n v="3697100"/>
  </r>
  <r>
    <n v="4"/>
    <x v="0"/>
    <x v="0"/>
    <x v="3"/>
    <n v="24"/>
    <n v="883"/>
    <n v="2"/>
    <n v="909"/>
    <n v="634"/>
    <n v="46256824.5"/>
    <n v="46256800"/>
    <n v="116"/>
    <n v="26609693.350000001"/>
    <n v="26609700"/>
    <n v="95"/>
    <n v="10432500"/>
    <n v="10432500"/>
    <n v="64"/>
    <n v="9553840"/>
    <n v="9553800"/>
    <n v="909"/>
    <n v="92852857.849999994"/>
    <n v="92852900"/>
  </r>
  <r>
    <n v="5"/>
    <x v="0"/>
    <x v="0"/>
    <x v="4"/>
    <n v="0"/>
    <n v="228"/>
    <n v="0"/>
    <n v="228"/>
    <n v="207"/>
    <n v="19545965"/>
    <n v="19546000"/>
    <n v="8"/>
    <n v="2212380"/>
    <n v="2212400"/>
    <n v="4"/>
    <n v="327000"/>
    <n v="327000"/>
    <n v="9"/>
    <n v="644000"/>
    <n v="644000"/>
    <n v="228"/>
    <n v="22729345"/>
    <n v="22729300"/>
  </r>
  <r>
    <n v="6"/>
    <x v="0"/>
    <x v="0"/>
    <x v="5"/>
    <n v="0"/>
    <n v="50"/>
    <n v="0"/>
    <n v="50"/>
    <n v="38"/>
    <n v="4420200"/>
    <n v="4420200"/>
    <n v="6"/>
    <n v="761400"/>
    <n v="761400"/>
    <n v="6"/>
    <n v="1426000"/>
    <n v="1426000"/>
    <n v="0"/>
    <n v="0"/>
    <n v="0"/>
    <n v="50"/>
    <n v="6607600"/>
    <n v="6607600"/>
  </r>
  <r>
    <n v="7"/>
    <x v="0"/>
    <x v="0"/>
    <x v="6"/>
    <n v="0"/>
    <n v="77"/>
    <n v="0"/>
    <n v="77"/>
    <n v="77"/>
    <n v="10592867"/>
    <n v="10592900"/>
    <n v="0"/>
    <n v="0"/>
    <n v="0"/>
    <n v="0"/>
    <n v="0"/>
    <n v="0"/>
    <n v="0"/>
    <n v="0"/>
    <n v="0"/>
    <n v="77"/>
    <n v="10592867"/>
    <n v="10592900"/>
  </r>
  <r>
    <n v="8"/>
    <x v="0"/>
    <x v="0"/>
    <x v="7"/>
    <n v="104"/>
    <n v="862"/>
    <n v="20"/>
    <n v="986"/>
    <n v="533"/>
    <n v="13298780"/>
    <n v="13298800"/>
    <n v="385"/>
    <n v="11556780"/>
    <n v="11556800"/>
    <n v="36"/>
    <n v="6653200"/>
    <n v="6653200"/>
    <n v="32"/>
    <n v="2803200"/>
    <n v="2803200"/>
    <n v="986"/>
    <n v="34311960"/>
    <n v="34312000"/>
  </r>
  <r>
    <n v="9"/>
    <x v="0"/>
    <x v="0"/>
    <x v="8"/>
    <n v="54"/>
    <n v="54"/>
    <n v="0"/>
    <n v="108"/>
    <n v="79"/>
    <n v="4330540"/>
    <n v="4330500"/>
    <n v="28"/>
    <n v="9389790"/>
    <n v="9389800"/>
    <n v="1"/>
    <n v="750000"/>
    <n v="750000"/>
    <n v="0"/>
    <n v="0"/>
    <n v="0"/>
    <n v="108"/>
    <n v="14470330"/>
    <n v="14470300"/>
  </r>
  <r>
    <n v="10"/>
    <x v="0"/>
    <x v="0"/>
    <x v="9"/>
    <n v="27"/>
    <n v="2"/>
    <n v="0"/>
    <n v="29"/>
    <n v="29"/>
    <n v="3231700"/>
    <n v="3231700"/>
    <n v="0"/>
    <n v="0"/>
    <n v="0"/>
    <n v="0"/>
    <n v="0"/>
    <n v="0"/>
    <n v="0"/>
    <n v="0"/>
    <n v="0"/>
    <n v="29"/>
    <n v="3231700"/>
    <n v="3231700"/>
  </r>
  <r>
    <n v="11"/>
    <x v="0"/>
    <x v="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0"/>
    <x v="0"/>
    <x v="11"/>
    <n v="0"/>
    <n v="28"/>
    <n v="0"/>
    <n v="28"/>
    <n v="28"/>
    <n v="400700"/>
    <n v="400700"/>
    <n v="0"/>
    <n v="0"/>
    <n v="0"/>
    <n v="0"/>
    <n v="0"/>
    <n v="0"/>
    <n v="0"/>
    <n v="0"/>
    <n v="0"/>
    <n v="28"/>
    <n v="400700"/>
    <n v="400700"/>
  </r>
  <r>
    <n v="13"/>
    <x v="0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0"/>
    <x v="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0"/>
    <x v="0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0"/>
    <x v="1"/>
    <x v="3"/>
    <n v="1"/>
    <n v="43"/>
    <n v="0"/>
    <n v="44"/>
    <n v="31"/>
    <n v="127284716"/>
    <n v="127284700"/>
    <n v="5"/>
    <n v="9005500"/>
    <n v="9005500"/>
    <n v="4"/>
    <n v="8000000"/>
    <n v="8000000"/>
    <n v="4"/>
    <n v="15800000"/>
    <n v="15800000"/>
    <n v="44"/>
    <n v="160090216"/>
    <n v="160090200"/>
  </r>
  <r>
    <n v="5"/>
    <x v="0"/>
    <x v="1"/>
    <x v="4"/>
    <n v="0"/>
    <n v="10"/>
    <n v="0"/>
    <n v="10"/>
    <n v="9"/>
    <n v="28348450"/>
    <n v="28348500"/>
    <n v="0"/>
    <n v="0"/>
    <n v="0"/>
    <n v="1"/>
    <n v="3405917"/>
    <n v="3405900"/>
    <n v="0"/>
    <n v="0"/>
    <n v="0"/>
    <n v="10"/>
    <n v="31754367"/>
    <n v="31754400"/>
  </r>
  <r>
    <n v="6"/>
    <x v="0"/>
    <x v="1"/>
    <x v="5"/>
    <n v="0"/>
    <n v="3"/>
    <n v="0"/>
    <n v="3"/>
    <n v="3"/>
    <n v="8698000"/>
    <n v="8698000"/>
    <n v="0"/>
    <n v="0"/>
    <n v="0"/>
    <n v="0"/>
    <n v="0"/>
    <n v="0"/>
    <n v="0"/>
    <n v="0"/>
    <n v="0"/>
    <n v="3"/>
    <n v="8698000"/>
    <n v="8698000"/>
  </r>
  <r>
    <n v="7"/>
    <x v="0"/>
    <x v="1"/>
    <x v="6"/>
    <n v="0"/>
    <n v="3"/>
    <n v="0"/>
    <n v="3"/>
    <n v="3"/>
    <n v="47595750"/>
    <n v="47595800"/>
    <n v="0"/>
    <n v="0"/>
    <n v="0"/>
    <n v="0"/>
    <n v="0"/>
    <n v="0"/>
    <n v="0"/>
    <n v="0"/>
    <n v="0"/>
    <n v="3"/>
    <n v="47595750"/>
    <n v="47595800"/>
  </r>
  <r>
    <n v="8"/>
    <x v="0"/>
    <x v="1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0"/>
    <x v="1"/>
    <x v="8"/>
    <n v="0"/>
    <n v="6"/>
    <n v="0"/>
    <n v="6"/>
    <n v="3"/>
    <n v="50614199"/>
    <n v="50614200"/>
    <n v="0"/>
    <n v="0"/>
    <n v="0"/>
    <n v="3"/>
    <n v="5600400"/>
    <n v="5600400"/>
    <n v="0"/>
    <n v="0"/>
    <n v="0"/>
    <n v="6"/>
    <n v="56214599"/>
    <n v="56214600"/>
  </r>
  <r>
    <n v="10"/>
    <x v="0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0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0"/>
    <x v="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0"/>
    <x v="1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0"/>
    <x v="1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0"/>
    <x v="1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"/>
    <x v="0"/>
    <x v="0"/>
    <m/>
    <m/>
    <m/>
    <m/>
    <m/>
    <m/>
    <n v="0"/>
    <m/>
    <m/>
    <n v="0"/>
    <m/>
    <m/>
    <n v="0"/>
    <m/>
    <m/>
    <n v="0"/>
    <n v="0"/>
    <n v="0"/>
    <n v="0"/>
  </r>
  <r>
    <n v="2"/>
    <x v="1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1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1"/>
    <x v="0"/>
    <x v="3"/>
    <n v="4"/>
    <n v="48"/>
    <n v="2"/>
    <n v="54"/>
    <n v="0"/>
    <n v="0"/>
    <n v="0"/>
    <n v="8"/>
    <n v="1330000"/>
    <n v="1330000"/>
    <n v="28"/>
    <n v="3450000"/>
    <n v="3450000"/>
    <n v="18"/>
    <n v="3080000"/>
    <n v="3080000"/>
    <n v="54"/>
    <n v="7860000"/>
    <n v="7860000"/>
  </r>
  <r>
    <n v="5"/>
    <x v="1"/>
    <x v="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1"/>
    <x v="0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1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1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1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1"/>
    <x v="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1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1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1"/>
    <x v="0"/>
    <x v="13"/>
    <n v="0"/>
    <n v="12"/>
    <n v="0"/>
    <n v="12"/>
    <n v="12"/>
    <n v="137000"/>
    <n v="137000"/>
    <n v="0"/>
    <n v="0"/>
    <n v="0"/>
    <n v="0"/>
    <n v="0"/>
    <n v="0"/>
    <n v="0"/>
    <n v="0"/>
    <n v="0"/>
    <n v="12"/>
    <n v="137000"/>
    <n v="137000"/>
  </r>
  <r>
    <n v="15"/>
    <x v="1"/>
    <x v="0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1"/>
    <x v="1"/>
    <x v="3"/>
    <n v="0"/>
    <n v="27"/>
    <n v="0"/>
    <n v="27"/>
    <n v="2"/>
    <n v="14000000"/>
    <n v="14000000"/>
    <n v="11"/>
    <n v="46805500"/>
    <n v="46805500"/>
    <n v="8"/>
    <n v="22581000"/>
    <n v="22581000"/>
    <n v="6"/>
    <n v="18934000"/>
    <n v="18934000"/>
    <n v="27"/>
    <n v="102320500"/>
    <n v="102320500"/>
  </r>
  <r>
    <n v="5"/>
    <x v="1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1"/>
    <x v="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1"/>
    <x v="1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1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1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1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1"/>
    <x v="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1"/>
    <x v="1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1"/>
    <x v="1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1"/>
    <x v="1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"/>
    <x v="0"/>
    <x v="0"/>
    <n v="0"/>
    <n v="0"/>
    <n v="1826"/>
    <n v="1826"/>
    <n v="893"/>
    <n v="2020000"/>
    <n v="2020000"/>
    <n v="487"/>
    <n v="28649509"/>
    <n v="28649500"/>
    <n v="446"/>
    <n v="60062369"/>
    <n v="60062400"/>
    <n v="0"/>
    <n v="0"/>
    <n v="0"/>
    <n v="1826"/>
    <n v="90731878"/>
    <n v="90731900"/>
  </r>
  <r>
    <n v="2"/>
    <x v="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"/>
    <x v="0"/>
    <x v="3"/>
    <n v="26"/>
    <n v="154"/>
    <n v="0"/>
    <n v="180"/>
    <n v="65"/>
    <n v="802341.08000000007"/>
    <n v="802300"/>
    <n v="115"/>
    <n v="990550"/>
    <n v="990600"/>
    <n v="0"/>
    <n v="0"/>
    <n v="0"/>
    <n v="0"/>
    <n v="0"/>
    <n v="0"/>
    <n v="180"/>
    <n v="1792891.08"/>
    <n v="1792900"/>
  </r>
  <r>
    <n v="5"/>
    <x v="2"/>
    <x v="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"/>
    <x v="0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"/>
    <x v="0"/>
    <x v="8"/>
    <n v="0"/>
    <n v="69"/>
    <n v="0"/>
    <n v="69"/>
    <n v="69"/>
    <n v="441600"/>
    <n v="441600"/>
    <n v="0"/>
    <n v="0"/>
    <n v="0"/>
    <n v="0"/>
    <n v="0"/>
    <n v="0"/>
    <n v="0"/>
    <n v="0"/>
    <n v="0"/>
    <n v="69"/>
    <n v="441600"/>
    <n v="441600"/>
  </r>
  <r>
    <n v="10"/>
    <x v="2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"/>
    <x v="0"/>
    <x v="10"/>
    <n v="0"/>
    <n v="66"/>
    <n v="0"/>
    <n v="66"/>
    <n v="17"/>
    <n v="671400"/>
    <n v="671400"/>
    <n v="17"/>
    <n v="671400"/>
    <n v="671400"/>
    <n v="16"/>
    <n v="596400"/>
    <n v="596400"/>
    <n v="16"/>
    <n v="596400"/>
    <n v="596400"/>
    <n v="66"/>
    <n v="2535600"/>
    <n v="2535600"/>
  </r>
  <r>
    <n v="12"/>
    <x v="2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"/>
    <x v="0"/>
    <x v="13"/>
    <n v="0"/>
    <n v="179"/>
    <n v="0"/>
    <n v="179"/>
    <n v="103"/>
    <n v="2071930"/>
    <n v="2071900"/>
    <n v="51"/>
    <n v="309650"/>
    <n v="309700"/>
    <n v="21"/>
    <n v="109000"/>
    <n v="109000"/>
    <n v="4"/>
    <n v="50500"/>
    <n v="50500"/>
    <n v="179"/>
    <n v="2541080"/>
    <n v="2541100"/>
  </r>
  <r>
    <n v="15"/>
    <x v="2"/>
    <x v="0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"/>
    <x v="1"/>
    <x v="2"/>
    <n v="0"/>
    <n v="0"/>
    <n v="1"/>
    <n v="1"/>
    <n v="1"/>
    <n v="1708500"/>
    <n v="1708500"/>
    <n v="0"/>
    <n v="0"/>
    <n v="0"/>
    <n v="0"/>
    <n v="0"/>
    <n v="0"/>
    <n v="0"/>
    <n v="0"/>
    <n v="0"/>
    <n v="1"/>
    <n v="1708500"/>
    <n v="1708500"/>
  </r>
  <r>
    <n v="4"/>
    <x v="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"/>
    <x v="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"/>
    <x v="1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"/>
    <x v="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"/>
    <x v="1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"/>
    <x v="1"/>
    <x v="13"/>
    <n v="0"/>
    <n v="5"/>
    <n v="0"/>
    <n v="5"/>
    <n v="5"/>
    <n v="1630000"/>
    <n v="1630000"/>
    <n v="0"/>
    <n v="0"/>
    <n v="0"/>
    <n v="0"/>
    <n v="0"/>
    <n v="0"/>
    <n v="0"/>
    <n v="0"/>
    <n v="0"/>
    <n v="5"/>
    <n v="1630000"/>
    <n v="1630000"/>
  </r>
  <r>
    <n v="15"/>
    <x v="2"/>
    <x v="1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">
  <r>
    <s v="1. ครุภัณฑ์ที่มีราคาต่อหน่วยต่ำกว่า 1 ล้านบาท"/>
    <x v="0"/>
    <n v="0"/>
    <n v="1"/>
    <n v="0"/>
    <n v="1"/>
    <n v="1"/>
    <n v="25000"/>
    <m/>
    <n v="0"/>
    <n v="0"/>
    <m/>
    <n v="0"/>
    <n v="0"/>
    <m/>
    <n v="0"/>
    <n v="0"/>
    <n v="0"/>
    <n v="1"/>
    <n v="25000"/>
    <n v="25000"/>
  </r>
  <r>
    <s v="1. ครุภัณฑ์ที่มีราคาต่อหน่วยต่ำกว่า 1 ล้านบาท"/>
    <x v="1"/>
    <n v="41"/>
    <n v="117"/>
    <n v="0"/>
    <n v="158"/>
    <n v="77"/>
    <n v="4426300"/>
    <n v="4426300"/>
    <n v="27"/>
    <n v="852000"/>
    <n v="852000"/>
    <n v="27"/>
    <n v="852000"/>
    <n v="852000"/>
    <n v="27"/>
    <n v="852000"/>
    <n v="852000"/>
    <n v="158"/>
    <n v="6982300"/>
    <n v="6982300"/>
  </r>
  <r>
    <s v="1. ครุภัณฑ์ที่มีราคาต่อหน่วยต่ำกว่า 1 ล้านบาท"/>
    <x v="2"/>
    <n v="0"/>
    <n v="2"/>
    <n v="3"/>
    <n v="5"/>
    <n v="5"/>
    <n v="3697050"/>
    <n v="3697100"/>
    <n v="0"/>
    <n v="0"/>
    <n v="0"/>
    <n v="0"/>
    <n v="0"/>
    <n v="0"/>
    <n v="0"/>
    <n v="0"/>
    <n v="0"/>
    <n v="5"/>
    <n v="3697050"/>
    <n v="3697100"/>
  </r>
  <r>
    <s v="1. ครุภัณฑ์ที่มีราคาต่อหน่วยต่ำกว่า 1 ล้านบาท"/>
    <x v="3"/>
    <n v="24"/>
    <n v="883"/>
    <n v="2"/>
    <n v="909"/>
    <n v="634"/>
    <n v="46256824.5"/>
    <n v="46256800"/>
    <n v="116"/>
    <n v="26609693.350000001"/>
    <n v="26609700"/>
    <n v="95"/>
    <n v="10432500"/>
    <n v="10432500"/>
    <n v="64"/>
    <n v="9553840"/>
    <n v="9553800"/>
    <n v="909"/>
    <n v="92852857.849999994"/>
    <n v="92852900"/>
  </r>
  <r>
    <s v="1. ครุภัณฑ์ที่มีราคาต่อหน่วยต่ำกว่า 1 ล้านบาท"/>
    <x v="4"/>
    <n v="0"/>
    <n v="228"/>
    <n v="0"/>
    <n v="228"/>
    <n v="207"/>
    <n v="19545965"/>
    <n v="19546000"/>
    <n v="8"/>
    <n v="2212380"/>
    <n v="2212400"/>
    <n v="4"/>
    <n v="327000"/>
    <n v="327000"/>
    <n v="9"/>
    <n v="644000"/>
    <n v="644000"/>
    <n v="228"/>
    <n v="22729345"/>
    <n v="22729300"/>
  </r>
  <r>
    <s v="1. ครุภัณฑ์ที่มีราคาต่อหน่วยต่ำกว่า 1 ล้านบาท"/>
    <x v="5"/>
    <n v="0"/>
    <n v="50"/>
    <n v="0"/>
    <n v="50"/>
    <n v="38"/>
    <n v="4420200"/>
    <n v="4420200"/>
    <n v="6"/>
    <n v="761400"/>
    <n v="761400"/>
    <n v="6"/>
    <n v="1426000"/>
    <n v="1426000"/>
    <n v="0"/>
    <n v="0"/>
    <n v="0"/>
    <n v="50"/>
    <n v="6607600"/>
    <n v="6607600"/>
  </r>
  <r>
    <s v="1. ครุภัณฑ์ที่มีราคาต่อหน่วยต่ำกว่า 1 ล้านบาท"/>
    <x v="6"/>
    <n v="0"/>
    <n v="77"/>
    <n v="0"/>
    <n v="77"/>
    <n v="77"/>
    <n v="10592867"/>
    <n v="10592900"/>
    <n v="0"/>
    <n v="0"/>
    <n v="0"/>
    <n v="0"/>
    <n v="0"/>
    <n v="0"/>
    <n v="0"/>
    <n v="0"/>
    <n v="0"/>
    <n v="77"/>
    <n v="10592867"/>
    <n v="10592900"/>
  </r>
  <r>
    <s v="1. ครุภัณฑ์ที่มีราคาต่อหน่วยต่ำกว่า 1 ล้านบาท"/>
    <x v="7"/>
    <n v="104"/>
    <n v="862"/>
    <n v="20"/>
    <n v="986"/>
    <n v="533"/>
    <n v="13298780"/>
    <n v="13298800"/>
    <n v="385"/>
    <n v="11556780"/>
    <n v="11556800"/>
    <n v="36"/>
    <n v="6653200"/>
    <n v="6653200"/>
    <n v="32"/>
    <n v="2803200"/>
    <n v="2803200"/>
    <n v="986"/>
    <n v="34311960"/>
    <n v="34312000"/>
  </r>
  <r>
    <s v="1. ครุภัณฑ์ที่มีราคาต่อหน่วยต่ำกว่า 1 ล้านบาท"/>
    <x v="8"/>
    <n v="54"/>
    <n v="54"/>
    <n v="0"/>
    <n v="108"/>
    <n v="79"/>
    <n v="4330540"/>
    <n v="4330500"/>
    <n v="28"/>
    <n v="9389790"/>
    <n v="9389800"/>
    <n v="1"/>
    <n v="750000"/>
    <n v="750000"/>
    <n v="0"/>
    <n v="0"/>
    <n v="0"/>
    <n v="108"/>
    <n v="14470330"/>
    <n v="14470300"/>
  </r>
  <r>
    <s v="1. ครุภัณฑ์ที่มีราคาต่อหน่วยต่ำกว่า 1 ล้านบาท"/>
    <x v="9"/>
    <n v="27"/>
    <n v="2"/>
    <n v="0"/>
    <n v="29"/>
    <n v="29"/>
    <n v="3231700"/>
    <n v="3231700"/>
    <n v="0"/>
    <n v="0"/>
    <n v="0"/>
    <n v="0"/>
    <n v="0"/>
    <n v="0"/>
    <n v="0"/>
    <n v="0"/>
    <n v="0"/>
    <n v="29"/>
    <n v="3231700"/>
    <n v="3231700"/>
  </r>
  <r>
    <s v="1. ครุภัณฑ์ที่มีราคาต่อหน่วยต่ำกว่า 1 ล้านบาท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1"/>
    <n v="0"/>
    <n v="28"/>
    <n v="0"/>
    <n v="28"/>
    <n v="28"/>
    <n v="400700"/>
    <n v="400700"/>
    <n v="0"/>
    <n v="0"/>
    <n v="0"/>
    <n v="0"/>
    <n v="0"/>
    <n v="0"/>
    <n v="0"/>
    <n v="0"/>
    <n v="0"/>
    <n v="28"/>
    <n v="400700"/>
    <n v="400700"/>
  </r>
  <r>
    <s v="1. ครุภัณฑ์ที่มีราคาต่อหน่วยต่ำ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3"/>
    <n v="1"/>
    <n v="43"/>
    <n v="0"/>
    <n v="44"/>
    <n v="31"/>
    <n v="127284716"/>
    <n v="127284700"/>
    <n v="5"/>
    <n v="9005500"/>
    <n v="9005500"/>
    <n v="4"/>
    <n v="8000000"/>
    <n v="8000000"/>
    <n v="4"/>
    <n v="15800000"/>
    <n v="15800000"/>
    <n v="44"/>
    <n v="160090216"/>
    <n v="160090200"/>
  </r>
  <r>
    <s v="2. ครุภัณฑ์ที่มีราคาต่อหน่วยสูงกว่า 1 ล้านบาท"/>
    <x v="4"/>
    <n v="0"/>
    <n v="10"/>
    <n v="0"/>
    <n v="10"/>
    <n v="9"/>
    <n v="28348450"/>
    <n v="28348500"/>
    <n v="0"/>
    <n v="0"/>
    <n v="0"/>
    <n v="1"/>
    <n v="3405917"/>
    <n v="3405900"/>
    <n v="0"/>
    <n v="0"/>
    <n v="0"/>
    <n v="10"/>
    <n v="31754367"/>
    <n v="31754400"/>
  </r>
  <r>
    <s v="2. ครุภัณฑ์ที่มีราคาต่อหน่วยสูงกว่า 1 ล้านบาท"/>
    <x v="5"/>
    <n v="0"/>
    <n v="3"/>
    <n v="0"/>
    <n v="3"/>
    <n v="3"/>
    <n v="8698000"/>
    <n v="8698000"/>
    <n v="0"/>
    <n v="0"/>
    <n v="0"/>
    <n v="0"/>
    <n v="0"/>
    <n v="0"/>
    <n v="0"/>
    <n v="0"/>
    <n v="0"/>
    <n v="3"/>
    <n v="8698000"/>
    <n v="8698000"/>
  </r>
  <r>
    <s v="2. ครุภัณฑ์ที่มีราคาต่อหน่วยสูงกว่า 1 ล้านบาท"/>
    <x v="6"/>
    <n v="0"/>
    <n v="3"/>
    <n v="0"/>
    <n v="3"/>
    <n v="3"/>
    <n v="47595750"/>
    <n v="47595800"/>
    <n v="0"/>
    <n v="0"/>
    <n v="0"/>
    <n v="0"/>
    <n v="0"/>
    <n v="0"/>
    <n v="0"/>
    <n v="0"/>
    <n v="0"/>
    <n v="3"/>
    <n v="47595750"/>
    <n v="47595800"/>
  </r>
  <r>
    <s v="2. ครุภัณฑ์ที่มีราคาต่อหน่วยสูงกว่า 1 ล้านบาท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8"/>
    <n v="0"/>
    <n v="6"/>
    <n v="0"/>
    <n v="6"/>
    <n v="3"/>
    <n v="50614199"/>
    <n v="50614200"/>
    <n v="0"/>
    <n v="0"/>
    <n v="0"/>
    <n v="3"/>
    <n v="5600400"/>
    <n v="5600400"/>
    <n v="0"/>
    <n v="0"/>
    <n v="0"/>
    <n v="6"/>
    <n v="56214599"/>
    <n v="56214600"/>
  </r>
  <r>
    <s v="2. ครุภัณฑ์ที่มีราคาต่อหน่วยสูงกว่า 1 ล้านบาท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0"/>
    <m/>
    <m/>
    <m/>
    <m/>
    <m/>
    <m/>
    <n v="0"/>
    <m/>
    <m/>
    <n v="0"/>
    <m/>
    <m/>
    <n v="0"/>
    <m/>
    <m/>
    <n v="0"/>
    <n v="0"/>
    <n v="0"/>
    <n v="0"/>
  </r>
  <r>
    <s v="1. ครุภัณฑ์ที่มีราคาต่อหน่วยต่ำกว่า 1 ล้านบาท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3"/>
    <n v="4"/>
    <n v="48"/>
    <n v="2"/>
    <n v="54"/>
    <n v="0"/>
    <n v="0"/>
    <n v="0"/>
    <n v="8"/>
    <n v="1330000"/>
    <n v="1330000"/>
    <n v="28"/>
    <n v="3450000"/>
    <n v="3450000"/>
    <n v="18"/>
    <n v="3080000"/>
    <n v="3080000"/>
    <n v="54"/>
    <n v="7860000"/>
    <n v="7860000"/>
  </r>
  <r>
    <s v="1. ครุภัณฑ์ที่มีราคาต่อหน่วยต่ำกว่า 1 ล้านบาท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3"/>
    <n v="0"/>
    <n v="12"/>
    <n v="0"/>
    <n v="12"/>
    <n v="12"/>
    <n v="137000"/>
    <n v="137000"/>
    <n v="0"/>
    <n v="0"/>
    <n v="0"/>
    <n v="0"/>
    <n v="0"/>
    <n v="0"/>
    <n v="0"/>
    <n v="0"/>
    <n v="0"/>
    <n v="12"/>
    <n v="137000"/>
    <n v="137000"/>
  </r>
  <r>
    <s v="1. ครุภัณฑ์ที่มีราคาต่อหน่วยต่ำ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3"/>
    <n v="0"/>
    <n v="27"/>
    <n v="0"/>
    <n v="27"/>
    <n v="2"/>
    <n v="14000000"/>
    <n v="14000000"/>
    <n v="11"/>
    <n v="46805500"/>
    <n v="46805500"/>
    <n v="8"/>
    <n v="22581000"/>
    <n v="22581000"/>
    <n v="6"/>
    <n v="18934000"/>
    <n v="18934000"/>
    <n v="27"/>
    <n v="102320500"/>
    <n v="102320500"/>
  </r>
  <r>
    <s v="2. ครุภัณฑ์ที่มีราคาต่อหน่วยสูงกว่า 1 ล้านบาท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0"/>
    <n v="0"/>
    <n v="0"/>
    <n v="1826"/>
    <n v="1826"/>
    <n v="893"/>
    <n v="2020000"/>
    <n v="2020000"/>
    <n v="487"/>
    <n v="28649509"/>
    <n v="28649500"/>
    <n v="446"/>
    <n v="60062369"/>
    <n v="60062400"/>
    <n v="0"/>
    <n v="0"/>
    <n v="0"/>
    <n v="1826"/>
    <n v="90731878"/>
    <n v="90731900"/>
  </r>
  <r>
    <s v="1. ครุภัณฑ์ที่มีราคาต่อหน่วยต่ำกว่า 1 ล้านบาท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3"/>
    <n v="26"/>
    <n v="154"/>
    <n v="0"/>
    <n v="180"/>
    <n v="65"/>
    <n v="802341.08000000007"/>
    <n v="802300"/>
    <n v="115"/>
    <n v="990550"/>
    <n v="990600"/>
    <n v="0"/>
    <n v="0"/>
    <n v="0"/>
    <n v="0"/>
    <n v="0"/>
    <n v="0"/>
    <n v="180"/>
    <n v="1792891.08"/>
    <n v="1792900"/>
  </r>
  <r>
    <s v="1. ครุภัณฑ์ที่มีราคาต่อหน่วยต่ำกว่า 1 ล้านบาท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8"/>
    <n v="0"/>
    <n v="69"/>
    <n v="0"/>
    <n v="69"/>
    <n v="69"/>
    <n v="441600"/>
    <n v="441600"/>
    <n v="0"/>
    <n v="0"/>
    <n v="0"/>
    <n v="0"/>
    <n v="0"/>
    <n v="0"/>
    <n v="0"/>
    <n v="0"/>
    <n v="0"/>
    <n v="69"/>
    <n v="441600"/>
    <n v="441600"/>
  </r>
  <r>
    <s v="1. ครุภัณฑ์ที่มีราคาต่อหน่วยต่ำกว่า 1 ล้านบาท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0"/>
    <n v="0"/>
    <n v="66"/>
    <n v="0"/>
    <n v="66"/>
    <n v="17"/>
    <n v="671400"/>
    <n v="671400"/>
    <n v="17"/>
    <n v="671400"/>
    <n v="671400"/>
    <n v="16"/>
    <n v="596400"/>
    <n v="596400"/>
    <n v="16"/>
    <n v="596400"/>
    <n v="596400"/>
    <n v="66"/>
    <n v="2535600"/>
    <n v="2535600"/>
  </r>
  <r>
    <s v="1. ครุภัณฑ์ที่มีราคาต่อหน่วยต่ำกว่า 1 ล้านบาท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. ครุภัณฑ์ที่มีราคาต่อหน่วยต่ำกว่า 1 ล้านบาท"/>
    <x v="13"/>
    <n v="0"/>
    <n v="179"/>
    <n v="0"/>
    <n v="179"/>
    <n v="103"/>
    <n v="2071930"/>
    <n v="2071900"/>
    <n v="51"/>
    <n v="309650"/>
    <n v="309700"/>
    <n v="21"/>
    <n v="109000"/>
    <n v="109000"/>
    <n v="4"/>
    <n v="50500"/>
    <n v="50500"/>
    <n v="179"/>
    <n v="2541080"/>
    <n v="2541100"/>
  </r>
  <r>
    <s v="1. ครุภัณฑ์ที่มีราคาต่อหน่วยต่ำ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2"/>
    <n v="0"/>
    <n v="0"/>
    <n v="1"/>
    <n v="1"/>
    <n v="1"/>
    <n v="1708500"/>
    <n v="1708500"/>
    <n v="0"/>
    <n v="0"/>
    <n v="0"/>
    <n v="0"/>
    <n v="0"/>
    <n v="0"/>
    <n v="0"/>
    <n v="0"/>
    <n v="0"/>
    <n v="1"/>
    <n v="1708500"/>
    <n v="1708500"/>
  </r>
  <r>
    <s v="2. ครุภัณฑ์ที่มีราคาต่อหน่วยสูงกว่า 1 ล้านบาท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. ครุภัณฑ์ที่มีราคาต่อหน่วยสูงกว่า 1 ล้านบาท"/>
    <x v="13"/>
    <n v="0"/>
    <n v="5"/>
    <n v="0"/>
    <n v="5"/>
    <n v="5"/>
    <n v="1630000"/>
    <n v="1630000"/>
    <n v="0"/>
    <n v="0"/>
    <n v="0"/>
    <n v="0"/>
    <n v="0"/>
    <n v="0"/>
    <n v="0"/>
    <n v="0"/>
    <n v="0"/>
    <n v="5"/>
    <n v="1630000"/>
    <n v="1630000"/>
  </r>
  <r>
    <s v="2. ครุภัณฑ์ที่มีราคาต่อหน่วยสูงกว่า 1 ล้านบาท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FA2207-A906-4B5D-B1AB-99710B104803}" name="PivotTable1" cacheId="0" applyNumberFormats="0" applyBorderFormats="0" applyFontFormats="0" applyPatternFormats="0" applyAlignmentFormats="0" applyWidthHeightFormats="1" dataCaption="Values" grandTotalCaption="รวมทั้งสิ้น " updatedVersion="8" minRefreshableVersion="3" useAutoFormatting="1" subtotalHiddenItems="1" itemPrintTitles="1" createdVersion="8" indent="0" outline="1" outlineData="1" multipleFieldFilters="0" rowHeaderCaption="รายการ ">
  <location ref="A3:K69" firstHeaderRow="0" firstDataRow="1" firstDataCol="1"/>
  <pivotFields count="14">
    <pivotField allDrilled="1" showAl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2">
    <field x="12"/>
    <field x="13"/>
  </rowFields>
  <rowItems count="66">
    <i>
      <x/>
    </i>
    <i r="1">
      <x/>
    </i>
    <i r="1">
      <x v="1"/>
    </i>
    <i r="1">
      <x v="2"/>
    </i>
    <i t="default">
      <x/>
    </i>
    <i>
      <x v="1"/>
    </i>
    <i r="1">
      <x/>
    </i>
    <i r="1">
      <x v="1"/>
    </i>
    <i r="1">
      <x v="2"/>
    </i>
    <i t="default">
      <x v="1"/>
    </i>
    <i>
      <x v="2"/>
    </i>
    <i r="1">
      <x/>
    </i>
    <i r="1">
      <x v="1"/>
    </i>
    <i r="1">
      <x v="2"/>
    </i>
    <i t="default">
      <x v="2"/>
    </i>
    <i>
      <x v="3"/>
    </i>
    <i r="1">
      <x/>
    </i>
    <i r="1">
      <x v="1"/>
    </i>
    <i r="1">
      <x v="2"/>
    </i>
    <i t="default">
      <x v="3"/>
    </i>
    <i>
      <x v="4"/>
    </i>
    <i r="1">
      <x/>
    </i>
    <i r="1">
      <x v="1"/>
    </i>
    <i r="1">
      <x v="2"/>
    </i>
    <i t="default">
      <x v="4"/>
    </i>
    <i>
      <x v="5"/>
    </i>
    <i r="1">
      <x/>
    </i>
    <i r="1">
      <x v="1"/>
    </i>
    <i r="1">
      <x v="2"/>
    </i>
    <i t="default">
      <x v="5"/>
    </i>
    <i>
      <x v="6"/>
    </i>
    <i r="1">
      <x/>
    </i>
    <i r="1">
      <x v="1"/>
    </i>
    <i r="1">
      <x v="2"/>
    </i>
    <i t="default">
      <x v="6"/>
    </i>
    <i>
      <x v="7"/>
    </i>
    <i r="1">
      <x/>
    </i>
    <i r="1">
      <x v="1"/>
    </i>
    <i r="1">
      <x v="2"/>
    </i>
    <i t="default">
      <x v="7"/>
    </i>
    <i>
      <x v="8"/>
    </i>
    <i r="1">
      <x/>
    </i>
    <i r="1">
      <x v="1"/>
    </i>
    <i r="1">
      <x v="2"/>
    </i>
    <i t="default">
      <x v="8"/>
    </i>
    <i>
      <x v="9"/>
    </i>
    <i r="1">
      <x/>
    </i>
    <i r="1">
      <x v="1"/>
    </i>
    <i r="1">
      <x v="2"/>
    </i>
    <i t="default">
      <x v="9"/>
    </i>
    <i>
      <x v="10"/>
    </i>
    <i r="1">
      <x/>
    </i>
    <i r="1">
      <x v="1"/>
    </i>
    <i r="1">
      <x v="2"/>
    </i>
    <i t="default">
      <x v="10"/>
    </i>
    <i>
      <x v="11"/>
    </i>
    <i r="1">
      <x/>
    </i>
    <i r="1">
      <x v="1"/>
    </i>
    <i r="1">
      <x v="2"/>
    </i>
    <i t="default">
      <x v="11"/>
    </i>
    <i>
      <x v="12"/>
    </i>
    <i r="1">
      <x/>
    </i>
    <i r="1">
      <x v="1"/>
    </i>
    <i r="1">
      <x v="2"/>
    </i>
    <i t="default">
      <x v="1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จำนวน " fld="2" baseField="12" baseItem="0"/>
    <dataField name="วงเงิน" fld="3" baseField="12" baseItem="0"/>
    <dataField name="จำนวน" fld="4" baseField="0" baseItem="0"/>
    <dataField name="ผลรวมของ 68-2 วงเงิน" fld="5" baseField="0" baseItem="0"/>
    <dataField name="ผลรวมของ 69จำนวน" fld="6" baseField="0" baseItem="0"/>
    <dataField name="ผลรวมของ 69-2 วงเงิน" fld="7" baseField="0" baseItem="0"/>
    <dataField name="ผลรวมของ 70จำนวน" fld="8" baseField="0" baseItem="0"/>
    <dataField name="ผลรวมของ 70-2 วงเงิน" fld="9" baseField="0" baseItem="0"/>
    <dataField name="ผลรวมของ รวมจำนวน" fld="10" baseField="0" baseItem="0"/>
    <dataField name="ผลรวมของ วงเงิน 67-70" fld="11" baseField="0" baseItem="0"/>
  </dataFields>
  <formats count="32"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0" type="button" dataOnly="0" labelOnly="1" outline="0"/>
    </format>
    <format dxfId="35">
      <pivotArea dataOnly="0" labelOnly="1" grandRow="1" outline="0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0" type="button" dataOnly="0" labelOnly="1" outline="0"/>
    </format>
    <format dxfId="31">
      <pivotArea dataOnly="0" labelOnly="1" grandRow="1" outline="0" fieldPosition="0"/>
    </format>
    <format dxfId="30">
      <pivotArea field="0" type="button" dataOnly="0" labelOnly="1" outline="0"/>
    </format>
    <format dxfId="29">
      <pivotArea field="0" type="button" dataOnly="0" labelOnly="1" outline="0"/>
    </format>
    <format dxfId="28">
      <pivotArea dataOnly="0" labelOnly="1" grandRow="1" outline="0" fieldPosition="0"/>
    </format>
    <format dxfId="27">
      <pivotArea field="0" type="button" dataOnly="0" labelOnly="1" outline="0"/>
    </format>
    <format dxfId="26">
      <pivotArea dataOnly="0" labelOnly="1" grandRow="1" outline="0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field="0" type="button" dataOnly="0" labelOnly="1" outline="0"/>
    </format>
    <format dxfId="21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7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15">
      <pivotArea field="12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">
      <pivotArea field="12" type="button" dataOnly="0" labelOnly="1" outline="0" axis="axisRow" fieldPosition="0"/>
    </format>
    <format dxfId="12">
      <pivotArea dataOnly="0" labelOnly="1" fieldPosition="0">
        <references count="1">
          <reference field="12" count="0"/>
        </references>
      </pivotArea>
    </format>
    <format dxfId="11">
      <pivotArea dataOnly="0" labelOnly="1" fieldPosition="0">
        <references count="1">
          <reference field="12" count="0" defaultSubtotal="1"/>
        </references>
      </pivotArea>
    </format>
    <format dxfId="10">
      <pivotArea dataOnly="0" labelOnly="1" grandRow="1" outline="0" fieldPosition="0"/>
    </format>
    <format dxfId="9">
      <pivotArea collapsedLevelsAreSubtotals="1" fieldPosition="0">
        <references count="1">
          <reference field="12" count="1" defaultSubtotal="1">
            <x v="6"/>
          </reference>
        </references>
      </pivotArea>
    </format>
    <format dxfId="8">
      <pivotArea dataOnly="0" labelOnly="1" fieldPosition="0">
        <references count="1">
          <reference field="12" count="1" defaultSubtotal="1">
            <x v="6"/>
          </reference>
        </references>
      </pivotArea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7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จำนวน"/>
    <pivotHierarchy dragToData="1" caption="วงเงิน"/>
    <pivotHierarchy dragToData="1"/>
    <pivotHierarchy dragToData="1"/>
    <pivotHierarchy dragToData="1" caption="จำนวน"/>
    <pivotHierarchy dragToData="1" caption="วงเงิน"/>
    <pivotHierarchy dragToData="1"/>
    <pivotHierarchy dragToData="1"/>
    <pivotHierarchy dragToData="1"/>
    <pivotHierarchy dragToData="1" caption="จำนวน"/>
    <pivotHierarchy dragToData="1" caption="จำนวน"/>
    <pivotHierarchy dragToData="1" caption="วงเงิน"/>
    <pivotHierarchy dragToData="1" caption="วงเงิน"/>
    <pivotHierarchy dragToData="1" caption="จำนวน"/>
    <pivotHierarchy dragToData="1" caption="วงเงิน"/>
    <pivotHierarchy dragToData="1"/>
    <pivotHierarchy dragToData="1"/>
    <pivotHierarchy dragToData="1"/>
    <pivotHierarchy dragToData="1" caption="จำนวน "/>
    <pivotHierarchy dragToData="1" caption="วงเงิน"/>
    <pivotHierarchy dragToData="1" caption="จำนวน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9" showRowHeaders="1" showColHeaders="1" showRowStripes="0" showColStripes="0" showLastColumn="1"/>
  <rowHierarchiesUsage count="2">
    <rowHierarchyUsage hierarchyUsage="22"/>
    <rowHierarchyUsage hierarchyUsage="2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ช่วง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82AC1-5DF5-4AA2-81A5-014288DD5C6E}" name="PivotTable2" cacheId="1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 chartFormat="140">
  <location ref="A1:D2" firstHeaderRow="0" firstDataRow="1" firstDataCol="0"/>
  <pivotFields count="23"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>
      <items count="16">
        <item h="1" x="14"/>
        <item x="0"/>
        <item x="4"/>
        <item x="6"/>
        <item x="1"/>
        <item x="2"/>
        <item x="3"/>
        <item x="5"/>
        <item x="11"/>
        <item x="13"/>
        <item h="1" x="12"/>
        <item x="7"/>
        <item x="8"/>
        <item x="1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numFmtId="189" showAll="0"/>
    <pivotField numFmtId="189" showAll="0"/>
    <pivotField numFmtId="189" showAll="0"/>
    <pivotField numFmtId="189" showAl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ผลรวม ของ 67 -2 วงเงิน" fld="10" baseField="0" baseItem="0"/>
    <dataField name="ผลรวม ของ 68-2 วงเงิน" fld="13" baseField="0" baseItem="0"/>
    <dataField name="ผลรวม ของ 69-2 วงเงิน" fld="16" baseField="0" baseItem="0"/>
    <dataField name="ผลรวม ของ 70-2 วงเงิน " fld="19" baseField="0" baseItem="0"/>
  </dataFields>
  <formats count="1">
    <format dxfId="6">
      <pivotArea outline="0" collapsedLevelsAreSubtotals="1" fieldPosition="0"/>
    </format>
  </formats>
  <chartFormats count="4">
    <chartFormat chart="0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D0B65D-AE49-458F-887C-F4458174B300}" name="PivotTable3" cacheId="2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 chartFormat="14">
  <location ref="A14:B28" firstHeaderRow="1" firstDataRow="1" firstDataCol="1"/>
  <pivotFields count="21">
    <pivotField showAll="0"/>
    <pivotField axis="axisRow" showAll="0" sortType="ascending">
      <items count="16">
        <item h="1" x="14"/>
        <item x="0"/>
        <item x="4"/>
        <item x="6"/>
        <item x="1"/>
        <item x="2"/>
        <item x="3"/>
        <item x="5"/>
        <item x="11"/>
        <item x="13"/>
        <item h="1" x="12"/>
        <item x="7"/>
        <item x="8"/>
        <item x="10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89" showAll="0"/>
    <pivotField numFmtId="189" showAll="0"/>
    <pivotField numFmtId="189" showAll="0"/>
    <pivotField dataField="1" numFmtId="189" showAll="0"/>
  </pivotFields>
  <rowFields count="1">
    <field x="1"/>
  </rowFields>
  <rowItems count="14">
    <i>
      <x v="8"/>
    </i>
    <i>
      <x v="13"/>
    </i>
    <i>
      <x v="14"/>
    </i>
    <i>
      <x v="9"/>
    </i>
    <i>
      <x v="5"/>
    </i>
    <i>
      <x v="4"/>
    </i>
    <i>
      <x v="7"/>
    </i>
    <i>
      <x v="11"/>
    </i>
    <i>
      <x v="2"/>
    </i>
    <i>
      <x v="3"/>
    </i>
    <i>
      <x v="12"/>
    </i>
    <i>
      <x v="1"/>
    </i>
    <i>
      <x v="6"/>
    </i>
    <i t="grand">
      <x/>
    </i>
  </rowItems>
  <colItems count="1">
    <i/>
  </colItems>
  <dataFields count="1">
    <dataField name="ผลรวม ของ วงเงิน 67-70" fld="20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D33D5A-CB55-4090-AB21-5BBE2B46CDBB}" name="PivotTable4" cacheId="1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 chartFormat="1">
  <location ref="A3:F17" firstHeaderRow="0" firstDataRow="1" firstDataCol="1"/>
  <pivotFields count="23">
    <pivotField showAll="0"/>
    <pivotField showAll="0">
      <items count="4">
        <item x="0"/>
        <item h="1" x="1"/>
        <item h="1" x="2"/>
        <item t="default"/>
      </items>
    </pivotField>
    <pivotField showAll="0">
      <items count="3">
        <item x="0"/>
        <item x="1"/>
        <item t="default"/>
      </items>
    </pivotField>
    <pivotField axis="axisRow" multipleItemSelectionAllowed="1" showAll="0">
      <items count="16">
        <item h="1" x="14"/>
        <item x="0"/>
        <item x="4"/>
        <item x="6"/>
        <item x="1"/>
        <item x="2"/>
        <item x="3"/>
        <item x="5"/>
        <item x="11"/>
        <item x="13"/>
        <item h="1" x="12"/>
        <item x="7"/>
        <item x="8"/>
        <item x="1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numFmtId="189" showAll="0"/>
    <pivotField numFmtId="189" showAll="0"/>
    <pivotField numFmtId="189" showAll="0"/>
    <pivotField dataField="1" numFmtId="189" showAll="0"/>
  </pivotFields>
  <rowFields count="1">
    <field x="3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ผลรวม ของ 67 -2 วงเงิน" fld="10" baseField="0" baseItem="0"/>
    <dataField name="ผลรวม ของ 68-2 วงเงิน" fld="13" baseField="0" baseItem="0"/>
    <dataField name="ผลรวม ของ 69-2 วงเงิน" fld="16" baseField="0" baseItem="0"/>
    <dataField name="ผลรวม ของ 70-2 วงเงิน " fld="19" baseField="0" baseItem="0"/>
    <dataField name="ผลรวม ของ วงเงิน 67-70" fld="22" baseField="0" baseItem="0" numFmtId="188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3" type="button" dataOnly="0" labelOnly="1" outline="0" axis="axisRow" fieldPosition="0"/>
    </format>
    <format dxfId="2">
      <pivotArea dataOnly="0" labelOnly="1" grandRow="1" outline="0" fieldPosition="0"/>
    </format>
    <format dxfId="1">
      <pivotArea outline="0" fieldPosition="0">
        <references count="1">
          <reference field="4294967294" count="1"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8B90C-0E26-457D-93EC-659264D6D3C0}">
  <sheetPr>
    <pageSetUpPr fitToPage="1"/>
  </sheetPr>
  <dimension ref="A1:K154"/>
  <sheetViews>
    <sheetView view="pageBreakPreview" zoomScale="60" zoomScaleNormal="60" workbookViewId="0">
      <pane xSplit="1" topLeftCell="B1" activePane="topRight" state="frozen"/>
      <selection activeCell="A2" sqref="A2"/>
      <selection pane="topRight" activeCell="L12" sqref="L12"/>
    </sheetView>
  </sheetViews>
  <sheetFormatPr defaultRowHeight="21"/>
  <cols>
    <col min="1" max="1" width="41.85546875" style="445" bestFit="1" customWidth="1"/>
    <col min="2" max="2" width="8.42578125" style="511" bestFit="1" customWidth="1"/>
    <col min="3" max="3" width="15.5703125" style="511" bestFit="1" customWidth="1"/>
    <col min="4" max="4" width="8.28515625" style="512" bestFit="1" customWidth="1"/>
    <col min="5" max="5" width="22.7109375" style="512" bestFit="1" customWidth="1"/>
    <col min="6" max="6" width="20.5703125" style="512" bestFit="1" customWidth="1"/>
    <col min="7" max="7" width="22.5703125" bestFit="1" customWidth="1"/>
    <col min="8" max="8" width="20.5703125" bestFit="1" customWidth="1"/>
    <col min="9" max="9" width="22.5703125" bestFit="1" customWidth="1"/>
    <col min="10" max="10" width="21.85546875" bestFit="1" customWidth="1"/>
    <col min="11" max="11" width="23.7109375" bestFit="1" customWidth="1"/>
    <col min="12" max="12" width="22.42578125" bestFit="1" customWidth="1"/>
    <col min="13" max="14" width="18.28515625" bestFit="1" customWidth="1"/>
  </cols>
  <sheetData>
    <row r="1" spans="1:11" ht="52.5" customHeight="1">
      <c r="A1" s="979" t="s">
        <v>1131</v>
      </c>
      <c r="B1" s="979"/>
      <c r="C1" s="979"/>
      <c r="D1" s="979"/>
      <c r="E1" s="979"/>
      <c r="F1" s="979"/>
      <c r="G1" s="979"/>
      <c r="H1" s="979"/>
      <c r="I1" s="979"/>
      <c r="J1" s="979"/>
      <c r="K1" s="979"/>
    </row>
    <row r="2" spans="1:11">
      <c r="A2" s="515"/>
      <c r="B2" s="980" t="s">
        <v>1126</v>
      </c>
      <c r="C2" s="981"/>
      <c r="D2" s="982" t="s">
        <v>1127</v>
      </c>
      <c r="E2" s="982"/>
      <c r="F2" s="983" t="s">
        <v>1128</v>
      </c>
      <c r="G2" s="984"/>
      <c r="H2" s="985" t="s">
        <v>1129</v>
      </c>
      <c r="I2" s="985"/>
      <c r="J2" s="986" t="s">
        <v>1130</v>
      </c>
      <c r="K2" s="987"/>
    </row>
    <row r="3" spans="1:11">
      <c r="A3" s="613" t="s">
        <v>1124</v>
      </c>
      <c r="B3" s="619" t="s">
        <v>1174</v>
      </c>
      <c r="C3" s="620" t="s">
        <v>2</v>
      </c>
      <c r="D3" s="610" t="s">
        <v>1</v>
      </c>
      <c r="E3" s="610" t="s">
        <v>1142</v>
      </c>
      <c r="F3" s="612" t="s">
        <v>1135</v>
      </c>
      <c r="G3" s="611" t="s">
        <v>1143</v>
      </c>
      <c r="H3" s="610" t="s">
        <v>1138</v>
      </c>
      <c r="I3" s="610" t="s">
        <v>1137</v>
      </c>
      <c r="J3" s="612" t="s">
        <v>1144</v>
      </c>
      <c r="K3" s="611" t="s">
        <v>1136</v>
      </c>
    </row>
    <row r="4" spans="1:11">
      <c r="A4" s="614" t="s">
        <v>1118</v>
      </c>
      <c r="B4" s="603"/>
      <c r="C4" s="604"/>
      <c r="D4" s="601"/>
      <c r="E4" s="601"/>
      <c r="F4" s="607"/>
      <c r="G4" s="604"/>
      <c r="H4" s="601"/>
      <c r="I4" s="601"/>
      <c r="J4" s="608"/>
      <c r="K4" s="605"/>
    </row>
    <row r="5" spans="1:11">
      <c r="A5" s="552" t="s">
        <v>17</v>
      </c>
      <c r="B5" s="601">
        <v>1</v>
      </c>
      <c r="C5" s="605">
        <v>0</v>
      </c>
      <c r="D5" s="601">
        <v>0</v>
      </c>
      <c r="E5" s="601">
        <v>0</v>
      </c>
      <c r="F5" s="608">
        <v>0</v>
      </c>
      <c r="G5" s="605">
        <v>0</v>
      </c>
      <c r="H5" s="601">
        <v>0</v>
      </c>
      <c r="I5" s="601">
        <v>0</v>
      </c>
      <c r="J5" s="608">
        <v>1</v>
      </c>
      <c r="K5" s="605">
        <v>25000</v>
      </c>
    </row>
    <row r="6" spans="1:11">
      <c r="A6" s="552" t="s">
        <v>906</v>
      </c>
      <c r="B6" s="601">
        <v>0</v>
      </c>
      <c r="C6" s="605">
        <v>0</v>
      </c>
      <c r="D6" s="601">
        <v>0</v>
      </c>
      <c r="E6" s="601">
        <v>0</v>
      </c>
      <c r="F6" s="608">
        <v>0</v>
      </c>
      <c r="G6" s="605">
        <v>0</v>
      </c>
      <c r="H6" s="601">
        <v>0</v>
      </c>
      <c r="I6" s="601">
        <v>0</v>
      </c>
      <c r="J6" s="608">
        <v>0</v>
      </c>
      <c r="K6" s="605">
        <v>0</v>
      </c>
    </row>
    <row r="7" spans="1:11">
      <c r="A7" s="552" t="s">
        <v>20</v>
      </c>
      <c r="B7" s="601">
        <v>893</v>
      </c>
      <c r="C7" s="605">
        <v>2020000</v>
      </c>
      <c r="D7" s="601">
        <v>487</v>
      </c>
      <c r="E7" s="601">
        <v>28649500</v>
      </c>
      <c r="F7" s="608">
        <v>446</v>
      </c>
      <c r="G7" s="605">
        <v>60062400</v>
      </c>
      <c r="H7" s="601">
        <v>0</v>
      </c>
      <c r="I7" s="601">
        <v>0</v>
      </c>
      <c r="J7" s="608">
        <v>1826</v>
      </c>
      <c r="K7" s="605">
        <v>90731900</v>
      </c>
    </row>
    <row r="8" spans="1:11">
      <c r="A8" s="614" t="s">
        <v>1145</v>
      </c>
      <c r="B8" s="601">
        <v>894</v>
      </c>
      <c r="C8" s="605">
        <v>2020000</v>
      </c>
      <c r="D8" s="601">
        <v>487</v>
      </c>
      <c r="E8" s="601">
        <v>28649500</v>
      </c>
      <c r="F8" s="608">
        <v>446</v>
      </c>
      <c r="G8" s="605">
        <v>60062400</v>
      </c>
      <c r="H8" s="601">
        <v>0</v>
      </c>
      <c r="I8" s="601">
        <v>0</v>
      </c>
      <c r="J8" s="608">
        <v>1827</v>
      </c>
      <c r="K8" s="605">
        <v>90756900</v>
      </c>
    </row>
    <row r="9" spans="1:11">
      <c r="A9" s="614" t="s">
        <v>584</v>
      </c>
      <c r="B9" s="601"/>
      <c r="C9" s="605"/>
      <c r="D9" s="601"/>
      <c r="E9" s="601"/>
      <c r="F9" s="608"/>
      <c r="G9" s="605"/>
      <c r="H9" s="601"/>
      <c r="I9" s="601"/>
      <c r="J9" s="608"/>
      <c r="K9" s="605"/>
    </row>
    <row r="10" spans="1:11">
      <c r="A10" s="552" t="s">
        <v>17</v>
      </c>
      <c r="B10" s="601">
        <v>216</v>
      </c>
      <c r="C10" s="605">
        <v>47894500</v>
      </c>
      <c r="D10" s="601">
        <v>8</v>
      </c>
      <c r="E10" s="601">
        <v>2212400</v>
      </c>
      <c r="F10" s="608">
        <v>5</v>
      </c>
      <c r="G10" s="605">
        <v>3732900</v>
      </c>
      <c r="H10" s="601">
        <v>9</v>
      </c>
      <c r="I10" s="601">
        <v>644000</v>
      </c>
      <c r="J10" s="608">
        <v>238</v>
      </c>
      <c r="K10" s="605">
        <v>54483700</v>
      </c>
    </row>
    <row r="11" spans="1:11">
      <c r="A11" s="552" t="s">
        <v>906</v>
      </c>
      <c r="B11" s="601">
        <v>0</v>
      </c>
      <c r="C11" s="605">
        <v>0</v>
      </c>
      <c r="D11" s="601">
        <v>0</v>
      </c>
      <c r="E11" s="601">
        <v>0</v>
      </c>
      <c r="F11" s="608">
        <v>0</v>
      </c>
      <c r="G11" s="605">
        <v>0</v>
      </c>
      <c r="H11" s="601">
        <v>0</v>
      </c>
      <c r="I11" s="601">
        <v>0</v>
      </c>
      <c r="J11" s="608">
        <v>0</v>
      </c>
      <c r="K11" s="605">
        <v>0</v>
      </c>
    </row>
    <row r="12" spans="1:11">
      <c r="A12" s="552" t="s">
        <v>20</v>
      </c>
      <c r="B12" s="601">
        <v>0</v>
      </c>
      <c r="C12" s="605">
        <v>0</v>
      </c>
      <c r="D12" s="601">
        <v>0</v>
      </c>
      <c r="E12" s="601">
        <v>0</v>
      </c>
      <c r="F12" s="608">
        <v>0</v>
      </c>
      <c r="G12" s="605">
        <v>0</v>
      </c>
      <c r="H12" s="601">
        <v>0</v>
      </c>
      <c r="I12" s="601">
        <v>0</v>
      </c>
      <c r="J12" s="608">
        <v>0</v>
      </c>
      <c r="K12" s="605">
        <v>0</v>
      </c>
    </row>
    <row r="13" spans="1:11">
      <c r="A13" s="614" t="s">
        <v>1146</v>
      </c>
      <c r="B13" s="601">
        <v>216</v>
      </c>
      <c r="C13" s="605">
        <v>47894500</v>
      </c>
      <c r="D13" s="601">
        <v>8</v>
      </c>
      <c r="E13" s="601">
        <v>2212400</v>
      </c>
      <c r="F13" s="608">
        <v>5</v>
      </c>
      <c r="G13" s="605">
        <v>3732900</v>
      </c>
      <c r="H13" s="601">
        <v>9</v>
      </c>
      <c r="I13" s="601">
        <v>644000</v>
      </c>
      <c r="J13" s="608">
        <v>238</v>
      </c>
      <c r="K13" s="605">
        <v>54483700</v>
      </c>
    </row>
    <row r="14" spans="1:11">
      <c r="A14" s="614" t="s">
        <v>1119</v>
      </c>
      <c r="B14" s="601"/>
      <c r="C14" s="605"/>
      <c r="D14" s="601"/>
      <c r="E14" s="601"/>
      <c r="F14" s="608"/>
      <c r="G14" s="605"/>
      <c r="H14" s="601"/>
      <c r="I14" s="601"/>
      <c r="J14" s="608"/>
      <c r="K14" s="605"/>
    </row>
    <row r="15" spans="1:11">
      <c r="A15" s="552" t="s">
        <v>17</v>
      </c>
      <c r="B15" s="601">
        <v>80</v>
      </c>
      <c r="C15" s="605">
        <v>58188700</v>
      </c>
      <c r="D15" s="601">
        <v>0</v>
      </c>
      <c r="E15" s="601">
        <v>0</v>
      </c>
      <c r="F15" s="608">
        <v>0</v>
      </c>
      <c r="G15" s="605">
        <v>0</v>
      </c>
      <c r="H15" s="601">
        <v>0</v>
      </c>
      <c r="I15" s="601">
        <v>0</v>
      </c>
      <c r="J15" s="608">
        <v>80</v>
      </c>
      <c r="K15" s="605">
        <v>58188700</v>
      </c>
    </row>
    <row r="16" spans="1:11">
      <c r="A16" s="552" t="s">
        <v>906</v>
      </c>
      <c r="B16" s="601">
        <v>0</v>
      </c>
      <c r="C16" s="605">
        <v>0</v>
      </c>
      <c r="D16" s="601">
        <v>0</v>
      </c>
      <c r="E16" s="601">
        <v>0</v>
      </c>
      <c r="F16" s="608">
        <v>0</v>
      </c>
      <c r="G16" s="605">
        <v>0</v>
      </c>
      <c r="H16" s="601">
        <v>0</v>
      </c>
      <c r="I16" s="601">
        <v>0</v>
      </c>
      <c r="J16" s="608">
        <v>0</v>
      </c>
      <c r="K16" s="605">
        <v>0</v>
      </c>
    </row>
    <row r="17" spans="1:11">
      <c r="A17" s="552" t="s">
        <v>20</v>
      </c>
      <c r="B17" s="601">
        <v>0</v>
      </c>
      <c r="C17" s="605">
        <v>0</v>
      </c>
      <c r="D17" s="601">
        <v>0</v>
      </c>
      <c r="E17" s="601">
        <v>0</v>
      </c>
      <c r="F17" s="608">
        <v>0</v>
      </c>
      <c r="G17" s="605">
        <v>0</v>
      </c>
      <c r="H17" s="601">
        <v>0</v>
      </c>
      <c r="I17" s="601">
        <v>0</v>
      </c>
      <c r="J17" s="608">
        <v>0</v>
      </c>
      <c r="K17" s="605">
        <v>0</v>
      </c>
    </row>
    <row r="18" spans="1:11">
      <c r="A18" s="614" t="s">
        <v>1157</v>
      </c>
      <c r="B18" s="601">
        <v>80</v>
      </c>
      <c r="C18" s="605">
        <v>58188700</v>
      </c>
      <c r="D18" s="601">
        <v>0</v>
      </c>
      <c r="E18" s="601">
        <v>0</v>
      </c>
      <c r="F18" s="608">
        <v>0</v>
      </c>
      <c r="G18" s="605">
        <v>0</v>
      </c>
      <c r="H18" s="601">
        <v>0</v>
      </c>
      <c r="I18" s="601">
        <v>0</v>
      </c>
      <c r="J18" s="608">
        <v>80</v>
      </c>
      <c r="K18" s="605">
        <v>58188700</v>
      </c>
    </row>
    <row r="19" spans="1:11">
      <c r="A19" s="614" t="s">
        <v>1120</v>
      </c>
      <c r="B19" s="601"/>
      <c r="C19" s="605"/>
      <c r="D19" s="601"/>
      <c r="E19" s="601"/>
      <c r="F19" s="608"/>
      <c r="G19" s="605"/>
      <c r="H19" s="601"/>
      <c r="I19" s="601"/>
      <c r="J19" s="608"/>
      <c r="K19" s="605"/>
    </row>
    <row r="20" spans="1:11">
      <c r="A20" s="552" t="s">
        <v>17</v>
      </c>
      <c r="B20" s="601">
        <v>77</v>
      </c>
      <c r="C20" s="605">
        <v>4426300</v>
      </c>
      <c r="D20" s="601">
        <v>27</v>
      </c>
      <c r="E20" s="601">
        <v>852000</v>
      </c>
      <c r="F20" s="608">
        <v>27</v>
      </c>
      <c r="G20" s="605">
        <v>852000</v>
      </c>
      <c r="H20" s="601">
        <v>27</v>
      </c>
      <c r="I20" s="601">
        <v>852000</v>
      </c>
      <c r="J20" s="608">
        <v>158</v>
      </c>
      <c r="K20" s="605">
        <v>6982300</v>
      </c>
    </row>
    <row r="21" spans="1:11">
      <c r="A21" s="552" t="s">
        <v>906</v>
      </c>
      <c r="B21" s="601">
        <v>0</v>
      </c>
      <c r="C21" s="605">
        <v>0</v>
      </c>
      <c r="D21" s="601">
        <v>0</v>
      </c>
      <c r="E21" s="601">
        <v>0</v>
      </c>
      <c r="F21" s="608">
        <v>0</v>
      </c>
      <c r="G21" s="605">
        <v>0</v>
      </c>
      <c r="H21" s="601">
        <v>0</v>
      </c>
      <c r="I21" s="601">
        <v>0</v>
      </c>
      <c r="J21" s="608">
        <v>0</v>
      </c>
      <c r="K21" s="605">
        <v>0</v>
      </c>
    </row>
    <row r="22" spans="1:11">
      <c r="A22" s="552" t="s">
        <v>20</v>
      </c>
      <c r="B22" s="601">
        <v>0</v>
      </c>
      <c r="C22" s="605">
        <v>0</v>
      </c>
      <c r="D22" s="601">
        <v>0</v>
      </c>
      <c r="E22" s="601">
        <v>0</v>
      </c>
      <c r="F22" s="608">
        <v>0</v>
      </c>
      <c r="G22" s="605">
        <v>0</v>
      </c>
      <c r="H22" s="601">
        <v>0</v>
      </c>
      <c r="I22" s="601">
        <v>0</v>
      </c>
      <c r="J22" s="608">
        <v>0</v>
      </c>
      <c r="K22" s="605">
        <v>0</v>
      </c>
    </row>
    <row r="23" spans="1:11">
      <c r="A23" s="614" t="s">
        <v>1147</v>
      </c>
      <c r="B23" s="601">
        <v>77</v>
      </c>
      <c r="C23" s="605">
        <v>4426300</v>
      </c>
      <c r="D23" s="601">
        <v>27</v>
      </c>
      <c r="E23" s="601">
        <v>852000</v>
      </c>
      <c r="F23" s="608">
        <v>27</v>
      </c>
      <c r="G23" s="605">
        <v>852000</v>
      </c>
      <c r="H23" s="601">
        <v>27</v>
      </c>
      <c r="I23" s="601">
        <v>852000</v>
      </c>
      <c r="J23" s="608">
        <v>158</v>
      </c>
      <c r="K23" s="605">
        <v>6982300</v>
      </c>
    </row>
    <row r="24" spans="1:11">
      <c r="A24" s="614" t="s">
        <v>582</v>
      </c>
      <c r="B24" s="601"/>
      <c r="C24" s="605"/>
      <c r="D24" s="601"/>
      <c r="E24" s="601"/>
      <c r="F24" s="608"/>
      <c r="G24" s="605"/>
      <c r="H24" s="601"/>
      <c r="I24" s="601"/>
      <c r="J24" s="608"/>
      <c r="K24" s="605"/>
    </row>
    <row r="25" spans="1:11">
      <c r="A25" s="552" t="s">
        <v>17</v>
      </c>
      <c r="B25" s="601">
        <v>5</v>
      </c>
      <c r="C25" s="605">
        <v>3697100</v>
      </c>
      <c r="D25" s="601">
        <v>0</v>
      </c>
      <c r="E25" s="601">
        <v>0</v>
      </c>
      <c r="F25" s="608">
        <v>0</v>
      </c>
      <c r="G25" s="605">
        <v>0</v>
      </c>
      <c r="H25" s="601">
        <v>0</v>
      </c>
      <c r="I25" s="601">
        <v>0</v>
      </c>
      <c r="J25" s="608">
        <v>5</v>
      </c>
      <c r="K25" s="605">
        <v>3697100</v>
      </c>
    </row>
    <row r="26" spans="1:11">
      <c r="A26" s="552" t="s">
        <v>906</v>
      </c>
      <c r="B26" s="601">
        <v>0</v>
      </c>
      <c r="C26" s="605">
        <v>0</v>
      </c>
      <c r="D26" s="601">
        <v>0</v>
      </c>
      <c r="E26" s="601">
        <v>0</v>
      </c>
      <c r="F26" s="608">
        <v>0</v>
      </c>
      <c r="G26" s="605">
        <v>0</v>
      </c>
      <c r="H26" s="601">
        <v>0</v>
      </c>
      <c r="I26" s="601">
        <v>0</v>
      </c>
      <c r="J26" s="608">
        <v>0</v>
      </c>
      <c r="K26" s="605">
        <v>0</v>
      </c>
    </row>
    <row r="27" spans="1:11">
      <c r="A27" s="552" t="s">
        <v>20</v>
      </c>
      <c r="B27" s="601">
        <v>1</v>
      </c>
      <c r="C27" s="605">
        <v>1708500</v>
      </c>
      <c r="D27" s="601">
        <v>0</v>
      </c>
      <c r="E27" s="601">
        <v>0</v>
      </c>
      <c r="F27" s="608">
        <v>0</v>
      </c>
      <c r="G27" s="605">
        <v>0</v>
      </c>
      <c r="H27" s="601">
        <v>0</v>
      </c>
      <c r="I27" s="601">
        <v>0</v>
      </c>
      <c r="J27" s="608">
        <v>1</v>
      </c>
      <c r="K27" s="605">
        <v>1708500</v>
      </c>
    </row>
    <row r="28" spans="1:11">
      <c r="A28" s="614" t="s">
        <v>1148</v>
      </c>
      <c r="B28" s="601">
        <v>6</v>
      </c>
      <c r="C28" s="605">
        <v>5405600</v>
      </c>
      <c r="D28" s="601">
        <v>0</v>
      </c>
      <c r="E28" s="601">
        <v>0</v>
      </c>
      <c r="F28" s="608">
        <v>0</v>
      </c>
      <c r="G28" s="605">
        <v>0</v>
      </c>
      <c r="H28" s="601">
        <v>0</v>
      </c>
      <c r="I28" s="601">
        <v>0</v>
      </c>
      <c r="J28" s="608">
        <v>6</v>
      </c>
      <c r="K28" s="605">
        <v>5405600</v>
      </c>
    </row>
    <row r="29" spans="1:11">
      <c r="A29" s="614" t="s">
        <v>1121</v>
      </c>
      <c r="B29" s="601"/>
      <c r="C29" s="605"/>
      <c r="D29" s="601"/>
      <c r="E29" s="601"/>
      <c r="F29" s="608"/>
      <c r="G29" s="605"/>
      <c r="H29" s="601"/>
      <c r="I29" s="601"/>
      <c r="J29" s="608"/>
      <c r="K29" s="605"/>
    </row>
    <row r="30" spans="1:11">
      <c r="A30" s="552" t="s">
        <v>17</v>
      </c>
      <c r="B30" s="601">
        <v>665</v>
      </c>
      <c r="C30" s="605">
        <v>173541500</v>
      </c>
      <c r="D30" s="601">
        <v>121</v>
      </c>
      <c r="E30" s="601">
        <v>35615200</v>
      </c>
      <c r="F30" s="608">
        <v>99</v>
      </c>
      <c r="G30" s="605">
        <v>18432500</v>
      </c>
      <c r="H30" s="601">
        <v>68</v>
      </c>
      <c r="I30" s="601">
        <v>25353800</v>
      </c>
      <c r="J30" s="608">
        <v>953</v>
      </c>
      <c r="K30" s="605">
        <v>252943100</v>
      </c>
    </row>
    <row r="31" spans="1:11">
      <c r="A31" s="552" t="s">
        <v>906</v>
      </c>
      <c r="B31" s="601">
        <v>2</v>
      </c>
      <c r="C31" s="605">
        <v>14000000</v>
      </c>
      <c r="D31" s="601">
        <v>19</v>
      </c>
      <c r="E31" s="601">
        <v>48135500</v>
      </c>
      <c r="F31" s="608">
        <v>36</v>
      </c>
      <c r="G31" s="605">
        <v>26031000</v>
      </c>
      <c r="H31" s="601">
        <v>24</v>
      </c>
      <c r="I31" s="601">
        <v>22014000</v>
      </c>
      <c r="J31" s="608">
        <v>81</v>
      </c>
      <c r="K31" s="605">
        <v>110180500</v>
      </c>
    </row>
    <row r="32" spans="1:11">
      <c r="A32" s="552" t="s">
        <v>20</v>
      </c>
      <c r="B32" s="601">
        <v>65</v>
      </c>
      <c r="C32" s="605">
        <v>802300</v>
      </c>
      <c r="D32" s="601">
        <v>115</v>
      </c>
      <c r="E32" s="601">
        <v>990600</v>
      </c>
      <c r="F32" s="608">
        <v>0</v>
      </c>
      <c r="G32" s="605">
        <v>0</v>
      </c>
      <c r="H32" s="601">
        <v>0</v>
      </c>
      <c r="I32" s="601">
        <v>0</v>
      </c>
      <c r="J32" s="608">
        <v>180</v>
      </c>
      <c r="K32" s="605">
        <v>1792900</v>
      </c>
    </row>
    <row r="33" spans="1:11">
      <c r="A33" s="614" t="s">
        <v>1149</v>
      </c>
      <c r="B33" s="601">
        <v>732</v>
      </c>
      <c r="C33" s="605">
        <v>188343800</v>
      </c>
      <c r="D33" s="601">
        <v>255</v>
      </c>
      <c r="E33" s="601">
        <v>84741300</v>
      </c>
      <c r="F33" s="608">
        <v>135</v>
      </c>
      <c r="G33" s="605">
        <v>44463500</v>
      </c>
      <c r="H33" s="601">
        <v>92</v>
      </c>
      <c r="I33" s="601">
        <v>47367800</v>
      </c>
      <c r="J33" s="608">
        <v>1214</v>
      </c>
      <c r="K33" s="605">
        <v>364916500</v>
      </c>
    </row>
    <row r="34" spans="1:11">
      <c r="A34" s="614" t="s">
        <v>491</v>
      </c>
      <c r="B34" s="601"/>
      <c r="C34" s="605"/>
      <c r="D34" s="601"/>
      <c r="E34" s="601"/>
      <c r="F34" s="608"/>
      <c r="G34" s="605"/>
      <c r="H34" s="601"/>
      <c r="I34" s="601"/>
      <c r="J34" s="608"/>
      <c r="K34" s="605"/>
    </row>
    <row r="35" spans="1:11">
      <c r="A35" s="552" t="s">
        <v>17</v>
      </c>
      <c r="B35" s="601">
        <v>41</v>
      </c>
      <c r="C35" s="605">
        <v>13118200</v>
      </c>
      <c r="D35" s="601">
        <v>6</v>
      </c>
      <c r="E35" s="601">
        <v>761400</v>
      </c>
      <c r="F35" s="608">
        <v>6</v>
      </c>
      <c r="G35" s="605">
        <v>1426000</v>
      </c>
      <c r="H35" s="601">
        <v>0</v>
      </c>
      <c r="I35" s="601">
        <v>0</v>
      </c>
      <c r="J35" s="608">
        <v>53</v>
      </c>
      <c r="K35" s="605">
        <v>15305600</v>
      </c>
    </row>
    <row r="36" spans="1:11">
      <c r="A36" s="552" t="s">
        <v>906</v>
      </c>
      <c r="B36" s="601">
        <v>0</v>
      </c>
      <c r="C36" s="605">
        <v>0</v>
      </c>
      <c r="D36" s="601">
        <v>0</v>
      </c>
      <c r="E36" s="601">
        <v>0</v>
      </c>
      <c r="F36" s="608">
        <v>0</v>
      </c>
      <c r="G36" s="605">
        <v>0</v>
      </c>
      <c r="H36" s="601">
        <v>0</v>
      </c>
      <c r="I36" s="601">
        <v>0</v>
      </c>
      <c r="J36" s="608">
        <v>0</v>
      </c>
      <c r="K36" s="605">
        <v>0</v>
      </c>
    </row>
    <row r="37" spans="1:11">
      <c r="A37" s="552" t="s">
        <v>20</v>
      </c>
      <c r="B37" s="601">
        <v>0</v>
      </c>
      <c r="C37" s="605">
        <v>0</v>
      </c>
      <c r="D37" s="601">
        <v>0</v>
      </c>
      <c r="E37" s="601">
        <v>0</v>
      </c>
      <c r="F37" s="608">
        <v>0</v>
      </c>
      <c r="G37" s="605">
        <v>0</v>
      </c>
      <c r="H37" s="601">
        <v>0</v>
      </c>
      <c r="I37" s="601">
        <v>0</v>
      </c>
      <c r="J37" s="608">
        <v>0</v>
      </c>
      <c r="K37" s="605">
        <v>0</v>
      </c>
    </row>
    <row r="38" spans="1:11">
      <c r="A38" s="615" t="s">
        <v>1150</v>
      </c>
      <c r="B38" s="616">
        <v>41</v>
      </c>
      <c r="C38" s="617">
        <v>13118200</v>
      </c>
      <c r="D38" s="616">
        <v>6</v>
      </c>
      <c r="E38" s="616">
        <v>761400</v>
      </c>
      <c r="F38" s="618">
        <v>6</v>
      </c>
      <c r="G38" s="617">
        <v>1426000</v>
      </c>
      <c r="H38" s="616">
        <v>0</v>
      </c>
      <c r="I38" s="616">
        <v>0</v>
      </c>
      <c r="J38" s="618">
        <v>53</v>
      </c>
      <c r="K38" s="617">
        <v>15305600</v>
      </c>
    </row>
    <row r="39" spans="1:11">
      <c r="A39" s="614" t="s">
        <v>589</v>
      </c>
      <c r="B39" s="601"/>
      <c r="C39" s="605"/>
      <c r="D39" s="601"/>
      <c r="E39" s="601"/>
      <c r="F39" s="608"/>
      <c r="G39" s="605"/>
      <c r="H39" s="601"/>
      <c r="I39" s="601"/>
      <c r="J39" s="608"/>
      <c r="K39" s="605"/>
    </row>
    <row r="40" spans="1:11">
      <c r="A40" s="552" t="s">
        <v>17</v>
      </c>
      <c r="B40" s="601">
        <v>28</v>
      </c>
      <c r="C40" s="605">
        <v>400700</v>
      </c>
      <c r="D40" s="601">
        <v>0</v>
      </c>
      <c r="E40" s="601">
        <v>0</v>
      </c>
      <c r="F40" s="608">
        <v>0</v>
      </c>
      <c r="G40" s="605">
        <v>0</v>
      </c>
      <c r="H40" s="601">
        <v>0</v>
      </c>
      <c r="I40" s="601">
        <v>0</v>
      </c>
      <c r="J40" s="608">
        <v>28</v>
      </c>
      <c r="K40" s="605">
        <v>400700</v>
      </c>
    </row>
    <row r="41" spans="1:11">
      <c r="A41" s="552" t="s">
        <v>906</v>
      </c>
      <c r="B41" s="601">
        <v>0</v>
      </c>
      <c r="C41" s="605">
        <v>0</v>
      </c>
      <c r="D41" s="601">
        <v>0</v>
      </c>
      <c r="E41" s="601">
        <v>0</v>
      </c>
      <c r="F41" s="608">
        <v>0</v>
      </c>
      <c r="G41" s="605">
        <v>0</v>
      </c>
      <c r="H41" s="601">
        <v>0</v>
      </c>
      <c r="I41" s="601">
        <v>0</v>
      </c>
      <c r="J41" s="608">
        <v>0</v>
      </c>
      <c r="K41" s="605">
        <v>0</v>
      </c>
    </row>
    <row r="42" spans="1:11">
      <c r="A42" s="552" t="s">
        <v>20</v>
      </c>
      <c r="B42" s="601">
        <v>0</v>
      </c>
      <c r="C42" s="605">
        <v>0</v>
      </c>
      <c r="D42" s="601">
        <v>0</v>
      </c>
      <c r="E42" s="601">
        <v>0</v>
      </c>
      <c r="F42" s="608">
        <v>0</v>
      </c>
      <c r="G42" s="605">
        <v>0</v>
      </c>
      <c r="H42" s="601">
        <v>0</v>
      </c>
      <c r="I42" s="601">
        <v>0</v>
      </c>
      <c r="J42" s="608">
        <v>0</v>
      </c>
      <c r="K42" s="605">
        <v>0</v>
      </c>
    </row>
    <row r="43" spans="1:11">
      <c r="A43" s="614" t="s">
        <v>1151</v>
      </c>
      <c r="B43" s="601">
        <v>28</v>
      </c>
      <c r="C43" s="605">
        <v>400700</v>
      </c>
      <c r="D43" s="601">
        <v>0</v>
      </c>
      <c r="E43" s="601">
        <v>0</v>
      </c>
      <c r="F43" s="608">
        <v>0</v>
      </c>
      <c r="G43" s="605">
        <v>0</v>
      </c>
      <c r="H43" s="601">
        <v>0</v>
      </c>
      <c r="I43" s="601">
        <v>0</v>
      </c>
      <c r="J43" s="608">
        <v>28</v>
      </c>
      <c r="K43" s="605">
        <v>400700</v>
      </c>
    </row>
    <row r="44" spans="1:11">
      <c r="A44" s="614" t="s">
        <v>1122</v>
      </c>
      <c r="B44" s="601"/>
      <c r="C44" s="605"/>
      <c r="D44" s="601"/>
      <c r="E44" s="601"/>
      <c r="F44" s="608"/>
      <c r="G44" s="605"/>
      <c r="H44" s="601"/>
      <c r="I44" s="601"/>
      <c r="J44" s="608"/>
      <c r="K44" s="605"/>
    </row>
    <row r="45" spans="1:11">
      <c r="A45" s="552" t="s">
        <v>17</v>
      </c>
      <c r="B45" s="601">
        <v>0</v>
      </c>
      <c r="C45" s="605">
        <v>0</v>
      </c>
      <c r="D45" s="601">
        <v>0</v>
      </c>
      <c r="E45" s="601">
        <v>0</v>
      </c>
      <c r="F45" s="608">
        <v>0</v>
      </c>
      <c r="G45" s="605">
        <v>0</v>
      </c>
      <c r="H45" s="601">
        <v>0</v>
      </c>
      <c r="I45" s="601">
        <v>0</v>
      </c>
      <c r="J45" s="608">
        <v>0</v>
      </c>
      <c r="K45" s="605">
        <v>0</v>
      </c>
    </row>
    <row r="46" spans="1:11">
      <c r="A46" s="552" t="s">
        <v>906</v>
      </c>
      <c r="B46" s="601">
        <v>12</v>
      </c>
      <c r="C46" s="605">
        <v>137000</v>
      </c>
      <c r="D46" s="601">
        <v>0</v>
      </c>
      <c r="E46" s="601">
        <v>0</v>
      </c>
      <c r="F46" s="608">
        <v>0</v>
      </c>
      <c r="G46" s="605">
        <v>0</v>
      </c>
      <c r="H46" s="601">
        <v>0</v>
      </c>
      <c r="I46" s="601">
        <v>0</v>
      </c>
      <c r="J46" s="608">
        <v>12</v>
      </c>
      <c r="K46" s="605">
        <v>137000</v>
      </c>
    </row>
    <row r="47" spans="1:11">
      <c r="A47" s="552" t="s">
        <v>20</v>
      </c>
      <c r="B47" s="601">
        <v>108</v>
      </c>
      <c r="C47" s="605">
        <v>3701900</v>
      </c>
      <c r="D47" s="601">
        <v>51</v>
      </c>
      <c r="E47" s="601">
        <v>309700</v>
      </c>
      <c r="F47" s="608">
        <v>21</v>
      </c>
      <c r="G47" s="605">
        <v>109000</v>
      </c>
      <c r="H47" s="601">
        <v>4</v>
      </c>
      <c r="I47" s="601">
        <v>50500</v>
      </c>
      <c r="J47" s="608">
        <v>184</v>
      </c>
      <c r="K47" s="605">
        <v>4171100</v>
      </c>
    </row>
    <row r="48" spans="1:11">
      <c r="A48" s="614" t="s">
        <v>1152</v>
      </c>
      <c r="B48" s="601">
        <v>120</v>
      </c>
      <c r="C48" s="605">
        <v>3838900</v>
      </c>
      <c r="D48" s="601">
        <v>51</v>
      </c>
      <c r="E48" s="601">
        <v>309700</v>
      </c>
      <c r="F48" s="608">
        <v>21</v>
      </c>
      <c r="G48" s="605">
        <v>109000</v>
      </c>
      <c r="H48" s="601">
        <v>4</v>
      </c>
      <c r="I48" s="601">
        <v>50500</v>
      </c>
      <c r="J48" s="608">
        <v>196</v>
      </c>
      <c r="K48" s="605">
        <v>4308100</v>
      </c>
    </row>
    <row r="49" spans="1:11">
      <c r="A49" s="614" t="s">
        <v>586</v>
      </c>
      <c r="B49" s="601"/>
      <c r="C49" s="605"/>
      <c r="D49" s="601"/>
      <c r="E49" s="601"/>
      <c r="F49" s="608"/>
      <c r="G49" s="605"/>
      <c r="H49" s="601"/>
      <c r="I49" s="601"/>
      <c r="J49" s="608"/>
      <c r="K49" s="605"/>
    </row>
    <row r="50" spans="1:11">
      <c r="A50" s="552" t="s">
        <v>17</v>
      </c>
      <c r="B50" s="601">
        <v>533</v>
      </c>
      <c r="C50" s="605">
        <v>13298800</v>
      </c>
      <c r="D50" s="601">
        <v>385</v>
      </c>
      <c r="E50" s="601">
        <v>11556800</v>
      </c>
      <c r="F50" s="608">
        <v>36</v>
      </c>
      <c r="G50" s="605">
        <v>6653200</v>
      </c>
      <c r="H50" s="601">
        <v>32</v>
      </c>
      <c r="I50" s="601">
        <v>2803200</v>
      </c>
      <c r="J50" s="608">
        <v>986</v>
      </c>
      <c r="K50" s="605">
        <v>34312000</v>
      </c>
    </row>
    <row r="51" spans="1:11">
      <c r="A51" s="552" t="s">
        <v>906</v>
      </c>
      <c r="B51" s="601">
        <v>0</v>
      </c>
      <c r="C51" s="605">
        <v>0</v>
      </c>
      <c r="D51" s="601">
        <v>0</v>
      </c>
      <c r="E51" s="601">
        <v>0</v>
      </c>
      <c r="F51" s="608">
        <v>0</v>
      </c>
      <c r="G51" s="605">
        <v>0</v>
      </c>
      <c r="H51" s="601">
        <v>0</v>
      </c>
      <c r="I51" s="601">
        <v>0</v>
      </c>
      <c r="J51" s="608">
        <v>0</v>
      </c>
      <c r="K51" s="605">
        <v>0</v>
      </c>
    </row>
    <row r="52" spans="1:11">
      <c r="A52" s="552" t="s">
        <v>20</v>
      </c>
      <c r="B52" s="601">
        <v>0</v>
      </c>
      <c r="C52" s="605">
        <v>0</v>
      </c>
      <c r="D52" s="601">
        <v>0</v>
      </c>
      <c r="E52" s="601">
        <v>0</v>
      </c>
      <c r="F52" s="608">
        <v>0</v>
      </c>
      <c r="G52" s="605">
        <v>0</v>
      </c>
      <c r="H52" s="601">
        <v>0</v>
      </c>
      <c r="I52" s="601">
        <v>0</v>
      </c>
      <c r="J52" s="608">
        <v>0</v>
      </c>
      <c r="K52" s="605">
        <v>0</v>
      </c>
    </row>
    <row r="53" spans="1:11">
      <c r="A53" s="614" t="s">
        <v>1153</v>
      </c>
      <c r="B53" s="601">
        <v>533</v>
      </c>
      <c r="C53" s="605">
        <v>13298800</v>
      </c>
      <c r="D53" s="601">
        <v>385</v>
      </c>
      <c r="E53" s="601">
        <v>11556800</v>
      </c>
      <c r="F53" s="608">
        <v>36</v>
      </c>
      <c r="G53" s="605">
        <v>6653200</v>
      </c>
      <c r="H53" s="601">
        <v>32</v>
      </c>
      <c r="I53" s="601">
        <v>2803200</v>
      </c>
      <c r="J53" s="608">
        <v>986</v>
      </c>
      <c r="K53" s="605">
        <v>34312000</v>
      </c>
    </row>
    <row r="54" spans="1:11">
      <c r="A54" s="614" t="s">
        <v>587</v>
      </c>
      <c r="B54" s="601"/>
      <c r="C54" s="605"/>
      <c r="D54" s="601"/>
      <c r="E54" s="601"/>
      <c r="F54" s="608"/>
      <c r="G54" s="605"/>
      <c r="H54" s="601"/>
      <c r="I54" s="601"/>
      <c r="J54" s="608"/>
      <c r="K54" s="605"/>
    </row>
    <row r="55" spans="1:11">
      <c r="A55" s="552" t="s">
        <v>17</v>
      </c>
      <c r="B55" s="601">
        <v>82</v>
      </c>
      <c r="C55" s="605">
        <v>54944700</v>
      </c>
      <c r="D55" s="601">
        <v>28</v>
      </c>
      <c r="E55" s="601">
        <v>9389800</v>
      </c>
      <c r="F55" s="608">
        <v>4</v>
      </c>
      <c r="G55" s="605">
        <v>6350400</v>
      </c>
      <c r="H55" s="601">
        <v>0</v>
      </c>
      <c r="I55" s="601">
        <v>0</v>
      </c>
      <c r="J55" s="608">
        <v>114</v>
      </c>
      <c r="K55" s="605">
        <v>70684900</v>
      </c>
    </row>
    <row r="56" spans="1:11">
      <c r="A56" s="552" t="s">
        <v>906</v>
      </c>
      <c r="B56" s="601">
        <v>0</v>
      </c>
      <c r="C56" s="605">
        <v>0</v>
      </c>
      <c r="D56" s="601">
        <v>0</v>
      </c>
      <c r="E56" s="601">
        <v>0</v>
      </c>
      <c r="F56" s="608">
        <v>0</v>
      </c>
      <c r="G56" s="605">
        <v>0</v>
      </c>
      <c r="H56" s="601">
        <v>0</v>
      </c>
      <c r="I56" s="601">
        <v>0</v>
      </c>
      <c r="J56" s="608">
        <v>0</v>
      </c>
      <c r="K56" s="605">
        <v>0</v>
      </c>
    </row>
    <row r="57" spans="1:11">
      <c r="A57" s="552" t="s">
        <v>20</v>
      </c>
      <c r="B57" s="601">
        <v>69</v>
      </c>
      <c r="C57" s="605">
        <v>441600</v>
      </c>
      <c r="D57" s="601">
        <v>0</v>
      </c>
      <c r="E57" s="601">
        <v>0</v>
      </c>
      <c r="F57" s="608">
        <v>0</v>
      </c>
      <c r="G57" s="605">
        <v>0</v>
      </c>
      <c r="H57" s="601">
        <v>0</v>
      </c>
      <c r="I57" s="601">
        <v>0</v>
      </c>
      <c r="J57" s="608">
        <v>69</v>
      </c>
      <c r="K57" s="605">
        <v>441600</v>
      </c>
    </row>
    <row r="58" spans="1:11">
      <c r="A58" s="614" t="s">
        <v>1154</v>
      </c>
      <c r="B58" s="601">
        <v>151</v>
      </c>
      <c r="C58" s="605">
        <v>55386300</v>
      </c>
      <c r="D58" s="601">
        <v>28</v>
      </c>
      <c r="E58" s="601">
        <v>9389800</v>
      </c>
      <c r="F58" s="608">
        <v>4</v>
      </c>
      <c r="G58" s="605">
        <v>6350400</v>
      </c>
      <c r="H58" s="601">
        <v>0</v>
      </c>
      <c r="I58" s="601">
        <v>0</v>
      </c>
      <c r="J58" s="608">
        <v>183</v>
      </c>
      <c r="K58" s="605">
        <v>71126500</v>
      </c>
    </row>
    <row r="59" spans="1:11">
      <c r="A59" s="614" t="s">
        <v>588</v>
      </c>
      <c r="B59" s="601"/>
      <c r="C59" s="605"/>
      <c r="D59" s="601"/>
      <c r="E59" s="601"/>
      <c r="F59" s="608"/>
      <c r="G59" s="605"/>
      <c r="H59" s="601"/>
      <c r="I59" s="601"/>
      <c r="J59" s="608"/>
      <c r="K59" s="605"/>
    </row>
    <row r="60" spans="1:11">
      <c r="A60" s="552" t="s">
        <v>17</v>
      </c>
      <c r="B60" s="601">
        <v>0</v>
      </c>
      <c r="C60" s="605">
        <v>0</v>
      </c>
      <c r="D60" s="601">
        <v>0</v>
      </c>
      <c r="E60" s="601">
        <v>0</v>
      </c>
      <c r="F60" s="608">
        <v>0</v>
      </c>
      <c r="G60" s="605">
        <v>0</v>
      </c>
      <c r="H60" s="601">
        <v>0</v>
      </c>
      <c r="I60" s="601">
        <v>0</v>
      </c>
      <c r="J60" s="608">
        <v>0</v>
      </c>
      <c r="K60" s="605">
        <v>0</v>
      </c>
    </row>
    <row r="61" spans="1:11">
      <c r="A61" s="552" t="s">
        <v>906</v>
      </c>
      <c r="B61" s="601">
        <v>0</v>
      </c>
      <c r="C61" s="605">
        <v>0</v>
      </c>
      <c r="D61" s="601">
        <v>0</v>
      </c>
      <c r="E61" s="601">
        <v>0</v>
      </c>
      <c r="F61" s="608">
        <v>0</v>
      </c>
      <c r="G61" s="605">
        <v>0</v>
      </c>
      <c r="H61" s="601">
        <v>0</v>
      </c>
      <c r="I61" s="601">
        <v>0</v>
      </c>
      <c r="J61" s="608">
        <v>0</v>
      </c>
      <c r="K61" s="605">
        <v>0</v>
      </c>
    </row>
    <row r="62" spans="1:11">
      <c r="A62" s="552" t="s">
        <v>20</v>
      </c>
      <c r="B62" s="601">
        <v>17</v>
      </c>
      <c r="C62" s="605">
        <v>671400</v>
      </c>
      <c r="D62" s="601">
        <v>17</v>
      </c>
      <c r="E62" s="601">
        <v>671400</v>
      </c>
      <c r="F62" s="608">
        <v>16</v>
      </c>
      <c r="G62" s="605">
        <v>596400</v>
      </c>
      <c r="H62" s="601">
        <v>16</v>
      </c>
      <c r="I62" s="601">
        <v>596400</v>
      </c>
      <c r="J62" s="608">
        <v>66</v>
      </c>
      <c r="K62" s="605">
        <v>2535600</v>
      </c>
    </row>
    <row r="63" spans="1:11">
      <c r="A63" s="614" t="s">
        <v>1155</v>
      </c>
      <c r="B63" s="601">
        <v>17</v>
      </c>
      <c r="C63" s="605">
        <v>671400</v>
      </c>
      <c r="D63" s="601">
        <v>17</v>
      </c>
      <c r="E63" s="601">
        <v>671400</v>
      </c>
      <c r="F63" s="608">
        <v>16</v>
      </c>
      <c r="G63" s="605">
        <v>596400</v>
      </c>
      <c r="H63" s="601">
        <v>16</v>
      </c>
      <c r="I63" s="601">
        <v>596400</v>
      </c>
      <c r="J63" s="608">
        <v>66</v>
      </c>
      <c r="K63" s="605">
        <v>2535600</v>
      </c>
    </row>
    <row r="64" spans="1:11">
      <c r="A64" s="614" t="s">
        <v>1123</v>
      </c>
      <c r="B64" s="601"/>
      <c r="C64" s="605"/>
      <c r="D64" s="601"/>
      <c r="E64" s="601"/>
      <c r="F64" s="608"/>
      <c r="G64" s="605"/>
      <c r="H64" s="601"/>
      <c r="I64" s="601"/>
      <c r="J64" s="608"/>
      <c r="K64" s="605"/>
    </row>
    <row r="65" spans="1:11">
      <c r="A65" s="552" t="s">
        <v>17</v>
      </c>
      <c r="B65" s="601">
        <v>29</v>
      </c>
      <c r="C65" s="605">
        <v>3231700</v>
      </c>
      <c r="D65" s="601">
        <v>0</v>
      </c>
      <c r="E65" s="601">
        <v>0</v>
      </c>
      <c r="F65" s="608">
        <v>0</v>
      </c>
      <c r="G65" s="605">
        <v>0</v>
      </c>
      <c r="H65" s="601">
        <v>0</v>
      </c>
      <c r="I65" s="601">
        <v>0</v>
      </c>
      <c r="J65" s="608">
        <v>29</v>
      </c>
      <c r="K65" s="605">
        <v>3231700</v>
      </c>
    </row>
    <row r="66" spans="1:11">
      <c r="A66" s="552" t="s">
        <v>906</v>
      </c>
      <c r="B66" s="601">
        <v>0</v>
      </c>
      <c r="C66" s="605">
        <v>0</v>
      </c>
      <c r="D66" s="601">
        <v>0</v>
      </c>
      <c r="E66" s="601">
        <v>0</v>
      </c>
      <c r="F66" s="608">
        <v>0</v>
      </c>
      <c r="G66" s="605">
        <v>0</v>
      </c>
      <c r="H66" s="601">
        <v>0</v>
      </c>
      <c r="I66" s="601">
        <v>0</v>
      </c>
      <c r="J66" s="608">
        <v>0</v>
      </c>
      <c r="K66" s="605">
        <v>0</v>
      </c>
    </row>
    <row r="67" spans="1:11">
      <c r="A67" s="552" t="s">
        <v>20</v>
      </c>
      <c r="B67" s="601">
        <v>0</v>
      </c>
      <c r="C67" s="605">
        <v>0</v>
      </c>
      <c r="D67" s="601">
        <v>0</v>
      </c>
      <c r="E67" s="601">
        <v>0</v>
      </c>
      <c r="F67" s="608">
        <v>0</v>
      </c>
      <c r="G67" s="605">
        <v>0</v>
      </c>
      <c r="H67" s="601">
        <v>0</v>
      </c>
      <c r="I67" s="601">
        <v>0</v>
      </c>
      <c r="J67" s="608">
        <v>0</v>
      </c>
      <c r="K67" s="605">
        <v>0</v>
      </c>
    </row>
    <row r="68" spans="1:11">
      <c r="A68" s="614" t="s">
        <v>1156</v>
      </c>
      <c r="B68" s="601">
        <v>29</v>
      </c>
      <c r="C68" s="605">
        <v>3231700</v>
      </c>
      <c r="D68" s="601">
        <v>0</v>
      </c>
      <c r="E68" s="601">
        <v>0</v>
      </c>
      <c r="F68" s="608">
        <v>0</v>
      </c>
      <c r="G68" s="605">
        <v>0</v>
      </c>
      <c r="H68" s="601">
        <v>0</v>
      </c>
      <c r="I68" s="601">
        <v>0</v>
      </c>
      <c r="J68" s="608">
        <v>29</v>
      </c>
      <c r="K68" s="605">
        <v>3231700</v>
      </c>
    </row>
    <row r="69" spans="1:11">
      <c r="A69" s="600" t="s">
        <v>1125</v>
      </c>
      <c r="B69" s="602">
        <v>2924</v>
      </c>
      <c r="C69" s="606">
        <v>396224900</v>
      </c>
      <c r="D69" s="602">
        <v>1264</v>
      </c>
      <c r="E69" s="602">
        <v>139144300</v>
      </c>
      <c r="F69" s="609">
        <v>696</v>
      </c>
      <c r="G69" s="606">
        <v>124245800</v>
      </c>
      <c r="H69" s="602">
        <v>180</v>
      </c>
      <c r="I69" s="602">
        <v>52313900</v>
      </c>
      <c r="J69" s="609">
        <v>5064</v>
      </c>
      <c r="K69" s="606">
        <v>711953900</v>
      </c>
    </row>
    <row r="70" spans="1:11" ht="12.75">
      <c r="A70"/>
      <c r="B70"/>
      <c r="C70"/>
      <c r="D70"/>
      <c r="E70"/>
      <c r="F70"/>
    </row>
    <row r="71" spans="1:11" ht="12.75">
      <c r="A71"/>
      <c r="B71"/>
      <c r="C71"/>
      <c r="D71"/>
      <c r="E71"/>
      <c r="F71"/>
    </row>
    <row r="72" spans="1:11" ht="12.75">
      <c r="A72"/>
      <c r="B72"/>
      <c r="C72"/>
      <c r="D72"/>
      <c r="E72"/>
      <c r="F72"/>
    </row>
    <row r="73" spans="1:11" ht="12.75">
      <c r="A73"/>
      <c r="B73"/>
      <c r="C73"/>
      <c r="D73"/>
      <c r="E73"/>
      <c r="F73"/>
    </row>
    <row r="74" spans="1:11" ht="12.75">
      <c r="A74"/>
      <c r="B74"/>
      <c r="C74"/>
      <c r="D74"/>
      <c r="E74"/>
      <c r="F74"/>
    </row>
    <row r="75" spans="1:11" ht="12.75">
      <c r="A75"/>
      <c r="B75"/>
      <c r="C75"/>
      <c r="D75"/>
      <c r="E75"/>
      <c r="F75"/>
    </row>
    <row r="76" spans="1:11" ht="12.75">
      <c r="A76"/>
      <c r="B76"/>
      <c r="C76"/>
      <c r="D76"/>
      <c r="E76"/>
      <c r="F76"/>
    </row>
    <row r="77" spans="1:11" ht="12.75">
      <c r="A77"/>
      <c r="B77"/>
      <c r="C77"/>
      <c r="D77"/>
      <c r="E77"/>
      <c r="F77"/>
    </row>
    <row r="78" spans="1:11" ht="12.75">
      <c r="A78"/>
      <c r="B78"/>
      <c r="C78"/>
      <c r="D78"/>
      <c r="E78"/>
      <c r="F78"/>
    </row>
    <row r="79" spans="1:11" ht="12.75">
      <c r="A79"/>
      <c r="B79"/>
      <c r="C79"/>
      <c r="D79"/>
      <c r="E79"/>
      <c r="F79"/>
    </row>
    <row r="80" spans="1:11" ht="12.75">
      <c r="A80"/>
      <c r="B80"/>
      <c r="C80"/>
      <c r="D80"/>
      <c r="E80"/>
      <c r="F80"/>
    </row>
    <row r="81" customFormat="1" ht="12.75"/>
    <row r="82" customFormat="1" ht="12.75"/>
    <row r="83" customFormat="1" ht="12.75"/>
    <row r="84" customFormat="1" ht="12.75"/>
    <row r="85" customFormat="1" ht="12.75"/>
    <row r="86" customFormat="1" ht="12.75"/>
    <row r="87" customFormat="1" ht="12.75"/>
    <row r="88" customFormat="1" ht="12.7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spans="1:6" ht="12.75">
      <c r="A145" s="513"/>
      <c r="B145" s="514"/>
      <c r="C145" s="514"/>
      <c r="D145" s="514"/>
      <c r="E145" s="514"/>
      <c r="F145" s="514"/>
    </row>
    <row r="146" spans="1:6" ht="12.75">
      <c r="A146" s="513"/>
      <c r="B146" s="514"/>
      <c r="C146" s="514"/>
      <c r="D146" s="514"/>
      <c r="E146" s="514"/>
      <c r="F146" s="514"/>
    </row>
    <row r="147" spans="1:6" ht="12.75">
      <c r="A147"/>
      <c r="B147" s="512"/>
      <c r="C147" s="512"/>
    </row>
    <row r="148" spans="1:6" ht="12.75">
      <c r="A148"/>
      <c r="B148" s="512"/>
      <c r="C148" s="512"/>
    </row>
    <row r="149" spans="1:6" ht="12.75">
      <c r="A149"/>
      <c r="B149" s="512"/>
      <c r="C149" s="512"/>
    </row>
    <row r="150" spans="1:6" ht="12.75">
      <c r="A150"/>
      <c r="B150" s="512"/>
      <c r="C150" s="512"/>
    </row>
    <row r="151" spans="1:6" ht="12.75">
      <c r="A151"/>
      <c r="B151" s="512"/>
      <c r="C151" s="512"/>
    </row>
    <row r="152" spans="1:6" ht="12.75">
      <c r="A152"/>
      <c r="B152" s="512"/>
      <c r="C152" s="512"/>
    </row>
    <row r="153" spans="1:6" ht="12.75">
      <c r="A153"/>
      <c r="B153" s="512"/>
      <c r="C153" s="512"/>
    </row>
    <row r="154" spans="1:6" ht="12.75">
      <c r="A154"/>
      <c r="B154" s="512"/>
      <c r="C154" s="512"/>
    </row>
  </sheetData>
  <mergeCells count="6">
    <mergeCell ref="A1:K1"/>
    <mergeCell ref="B2:C2"/>
    <mergeCell ref="D2:E2"/>
    <mergeCell ref="F2:G2"/>
    <mergeCell ref="H2:I2"/>
    <mergeCell ref="J2:K2"/>
  </mergeCells>
  <pageMargins left="0.39370078740157483" right="0.39370078740157483" top="0.59055118110236227" bottom="0.39370078740157483" header="0.31496062992125984" footer="0.31496062992125984"/>
  <pageSetup paperSize="9" scale="62" fitToHeight="0" orientation="landscape" r:id="rId2"/>
  <rowBreaks count="2" manualBreakCount="2">
    <brk id="31" max="10" man="1"/>
    <brk id="62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D2C1-ACDB-479F-BD3F-FD6B368D2508}">
  <sheetPr>
    <pageSetUpPr fitToPage="1"/>
  </sheetPr>
  <dimension ref="A1:BE1182"/>
  <sheetViews>
    <sheetView showGridLines="0" topLeftCell="B16" zoomScale="70" zoomScaleNormal="70" zoomScaleSheetLayoutView="40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5" width="13.140625" style="27" hidden="1" customWidth="1"/>
    <col min="6" max="6" width="13.28515625" style="27" hidden="1" customWidth="1"/>
    <col min="7" max="7" width="13.140625" style="27" hidden="1" customWidth="1"/>
    <col min="8" max="11" width="12.710937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9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660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044" t="s">
        <v>1167</v>
      </c>
      <c r="B7" s="1045"/>
      <c r="C7" s="594">
        <f>+C8</f>
        <v>0</v>
      </c>
      <c r="D7" s="594">
        <f t="shared" ref="D7:U7" si="0">+D8</f>
        <v>0</v>
      </c>
      <c r="E7" s="594">
        <f t="shared" si="0"/>
        <v>0</v>
      </c>
      <c r="F7" s="594">
        <f t="shared" si="0"/>
        <v>0</v>
      </c>
      <c r="G7" s="594">
        <f t="shared" si="0"/>
        <v>0</v>
      </c>
      <c r="H7" s="594">
        <f t="shared" si="0"/>
        <v>41</v>
      </c>
      <c r="I7" s="594">
        <f t="shared" si="0"/>
        <v>117</v>
      </c>
      <c r="J7" s="594">
        <f t="shared" si="0"/>
        <v>0</v>
      </c>
      <c r="K7" s="594">
        <f t="shared" si="0"/>
        <v>158</v>
      </c>
      <c r="L7" s="594">
        <f t="shared" si="0"/>
        <v>77</v>
      </c>
      <c r="M7" s="594">
        <f t="shared" si="0"/>
        <v>4426300</v>
      </c>
      <c r="N7" s="594">
        <f t="shared" si="0"/>
        <v>27</v>
      </c>
      <c r="O7" s="594">
        <f t="shared" si="0"/>
        <v>852000</v>
      </c>
      <c r="P7" s="594">
        <f t="shared" si="0"/>
        <v>27</v>
      </c>
      <c r="Q7" s="594">
        <f t="shared" si="0"/>
        <v>852000</v>
      </c>
      <c r="R7" s="594">
        <f t="shared" si="0"/>
        <v>27</v>
      </c>
      <c r="S7" s="594">
        <f t="shared" si="0"/>
        <v>852000</v>
      </c>
      <c r="T7" s="594">
        <f t="shared" si="0"/>
        <v>158</v>
      </c>
      <c r="U7" s="594">
        <f t="shared" si="0"/>
        <v>5812300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578">
        <f>+C9</f>
        <v>0</v>
      </c>
      <c r="D8" s="578">
        <f t="shared" ref="D8:U8" si="1">+D9</f>
        <v>0</v>
      </c>
      <c r="E8" s="578">
        <f t="shared" si="1"/>
        <v>0</v>
      </c>
      <c r="F8" s="578">
        <f t="shared" si="1"/>
        <v>0</v>
      </c>
      <c r="G8" s="578">
        <f t="shared" si="1"/>
        <v>0</v>
      </c>
      <c r="H8" s="578">
        <f t="shared" si="1"/>
        <v>41</v>
      </c>
      <c r="I8" s="578">
        <f t="shared" si="1"/>
        <v>117</v>
      </c>
      <c r="J8" s="578">
        <f t="shared" si="1"/>
        <v>0</v>
      </c>
      <c r="K8" s="578">
        <f t="shared" si="1"/>
        <v>158</v>
      </c>
      <c r="L8" s="578">
        <f t="shared" si="1"/>
        <v>77</v>
      </c>
      <c r="M8" s="578">
        <f t="shared" si="1"/>
        <v>4426300</v>
      </c>
      <c r="N8" s="578">
        <f t="shared" si="1"/>
        <v>27</v>
      </c>
      <c r="O8" s="578">
        <f t="shared" si="1"/>
        <v>852000</v>
      </c>
      <c r="P8" s="578">
        <f t="shared" si="1"/>
        <v>27</v>
      </c>
      <c r="Q8" s="578">
        <f t="shared" si="1"/>
        <v>852000</v>
      </c>
      <c r="R8" s="578">
        <f t="shared" si="1"/>
        <v>27</v>
      </c>
      <c r="S8" s="578">
        <f t="shared" si="1"/>
        <v>852000</v>
      </c>
      <c r="T8" s="578">
        <f t="shared" si="1"/>
        <v>158</v>
      </c>
      <c r="U8" s="578">
        <f t="shared" si="1"/>
        <v>5812300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00"/>
      <c r="E9" s="500"/>
      <c r="F9" s="500"/>
      <c r="G9" s="500"/>
      <c r="H9" s="500">
        <f>SUM(H10:H31)</f>
        <v>41</v>
      </c>
      <c r="I9" s="589">
        <f t="shared" ref="I9:K9" si="2">SUM(I10:I31)</f>
        <v>117</v>
      </c>
      <c r="J9" s="500">
        <f t="shared" si="2"/>
        <v>0</v>
      </c>
      <c r="K9" s="500">
        <f t="shared" si="2"/>
        <v>158</v>
      </c>
      <c r="L9" s="633">
        <f>SUM(L10:L31)</f>
        <v>77</v>
      </c>
      <c r="M9" s="633">
        <f t="shared" ref="M9:U9" si="3">SUM(M10:M31)</f>
        <v>4426300</v>
      </c>
      <c r="N9" s="633">
        <f t="shared" si="3"/>
        <v>27</v>
      </c>
      <c r="O9" s="633">
        <f t="shared" si="3"/>
        <v>852000</v>
      </c>
      <c r="P9" s="633">
        <f t="shared" si="3"/>
        <v>27</v>
      </c>
      <c r="Q9" s="633">
        <f>SUM(Q10:Q31)</f>
        <v>852000</v>
      </c>
      <c r="R9" s="633">
        <f t="shared" si="3"/>
        <v>27</v>
      </c>
      <c r="S9" s="633">
        <f t="shared" si="3"/>
        <v>852000</v>
      </c>
      <c r="T9" s="633">
        <f t="shared" si="3"/>
        <v>158</v>
      </c>
      <c r="U9" s="633">
        <f t="shared" si="3"/>
        <v>5812300</v>
      </c>
      <c r="V9" s="46"/>
      <c r="W9" s="46"/>
      <c r="X9" s="46"/>
      <c r="Y9" s="6"/>
    </row>
    <row r="10" spans="1:57" ht="21">
      <c r="A10" s="56">
        <v>1</v>
      </c>
      <c r="B10" s="171" t="s">
        <v>661</v>
      </c>
      <c r="C10" s="191" t="s">
        <v>311</v>
      </c>
      <c r="D10" s="207">
        <v>39000</v>
      </c>
      <c r="E10" s="193">
        <v>0</v>
      </c>
      <c r="F10" s="193">
        <v>0</v>
      </c>
      <c r="G10" s="193">
        <v>0</v>
      </c>
      <c r="H10" s="193">
        <v>0</v>
      </c>
      <c r="I10" s="193">
        <v>40</v>
      </c>
      <c r="J10" s="193">
        <v>0</v>
      </c>
      <c r="K10" s="193">
        <f>SUM(H10:J10)</f>
        <v>40</v>
      </c>
      <c r="L10" s="193">
        <v>10</v>
      </c>
      <c r="M10" s="410">
        <f t="shared" ref="M10:M17" si="4">SUM(L10*D10)</f>
        <v>390000</v>
      </c>
      <c r="N10" s="193">
        <v>10</v>
      </c>
      <c r="O10" s="193">
        <v>390000</v>
      </c>
      <c r="P10" s="193">
        <v>10</v>
      </c>
      <c r="Q10" s="193">
        <v>390000</v>
      </c>
      <c r="R10" s="673">
        <v>10</v>
      </c>
      <c r="S10" s="193">
        <v>390000</v>
      </c>
      <c r="T10" s="193">
        <v>40</v>
      </c>
      <c r="U10" s="193">
        <v>390000</v>
      </c>
      <c r="V10" s="208" t="s">
        <v>662</v>
      </c>
      <c r="W10" s="208" t="s">
        <v>662</v>
      </c>
      <c r="X10" s="198" t="s">
        <v>663</v>
      </c>
      <c r="Y10" s="41"/>
    </row>
    <row r="11" spans="1:57" ht="25.5" customHeight="1">
      <c r="A11" s="54">
        <v>2</v>
      </c>
      <c r="B11" s="171" t="s">
        <v>664</v>
      </c>
      <c r="C11" s="32" t="s">
        <v>311</v>
      </c>
      <c r="D11" s="501">
        <v>23000</v>
      </c>
      <c r="E11" s="410">
        <v>0</v>
      </c>
      <c r="F11" s="410">
        <v>0</v>
      </c>
      <c r="G11" s="410">
        <v>0</v>
      </c>
      <c r="H11" s="410" t="s">
        <v>617</v>
      </c>
      <c r="I11" s="410">
        <v>40</v>
      </c>
      <c r="J11" s="410">
        <v>0</v>
      </c>
      <c r="K11" s="193">
        <f t="shared" ref="K11:K30" si="5">SUM(H11:J11)</f>
        <v>40</v>
      </c>
      <c r="L11" s="193">
        <v>10</v>
      </c>
      <c r="M11" s="410">
        <f t="shared" si="4"/>
        <v>230000</v>
      </c>
      <c r="N11" s="410">
        <v>10</v>
      </c>
      <c r="O11" s="410">
        <v>230000</v>
      </c>
      <c r="P11" s="410">
        <v>10</v>
      </c>
      <c r="Q11" s="410">
        <v>230000</v>
      </c>
      <c r="R11" s="676">
        <v>10</v>
      </c>
      <c r="S11" s="410">
        <v>230000</v>
      </c>
      <c r="T11" s="193">
        <f t="shared" ref="T11:U32" si="6">SUM(L11+N11+P11+R11)</f>
        <v>40</v>
      </c>
      <c r="U11" s="193">
        <f>SUM(M11+O11+Q11+S11)</f>
        <v>920000</v>
      </c>
      <c r="V11" s="208" t="s">
        <v>662</v>
      </c>
      <c r="W11" s="208" t="s">
        <v>662</v>
      </c>
      <c r="X11" s="35" t="s">
        <v>665</v>
      </c>
      <c r="Y11" s="41"/>
    </row>
    <row r="12" spans="1:57" ht="21">
      <c r="A12" s="56">
        <v>3</v>
      </c>
      <c r="B12" s="209" t="s">
        <v>666</v>
      </c>
      <c r="C12" s="32" t="s">
        <v>44</v>
      </c>
      <c r="D12" s="501">
        <v>1225</v>
      </c>
      <c r="E12" s="410">
        <v>0</v>
      </c>
      <c r="F12" s="410">
        <v>0</v>
      </c>
      <c r="G12" s="410">
        <v>0</v>
      </c>
      <c r="H12" s="410">
        <v>20</v>
      </c>
      <c r="I12" s="410">
        <v>0</v>
      </c>
      <c r="J12" s="410">
        <v>0</v>
      </c>
      <c r="K12" s="193">
        <f t="shared" si="5"/>
        <v>20</v>
      </c>
      <c r="L12" s="193">
        <v>20</v>
      </c>
      <c r="M12" s="410">
        <f t="shared" si="4"/>
        <v>24500</v>
      </c>
      <c r="N12" s="410">
        <v>0</v>
      </c>
      <c r="O12" s="410">
        <v>0</v>
      </c>
      <c r="P12" s="410">
        <v>0</v>
      </c>
      <c r="Q12" s="410">
        <v>0</v>
      </c>
      <c r="R12" s="676">
        <v>0</v>
      </c>
      <c r="S12" s="410">
        <v>0</v>
      </c>
      <c r="T12" s="193">
        <f t="shared" si="6"/>
        <v>20</v>
      </c>
      <c r="U12" s="193">
        <f t="shared" si="6"/>
        <v>24500</v>
      </c>
      <c r="V12" s="208" t="s">
        <v>662</v>
      </c>
      <c r="W12" s="208" t="s">
        <v>662</v>
      </c>
      <c r="X12" s="35" t="s">
        <v>667</v>
      </c>
      <c r="Y12" s="41"/>
    </row>
    <row r="13" spans="1:57" ht="21">
      <c r="A13" s="54">
        <v>4</v>
      </c>
      <c r="B13" s="171" t="s">
        <v>668</v>
      </c>
      <c r="C13" s="32" t="s">
        <v>669</v>
      </c>
      <c r="D13" s="501">
        <v>12000</v>
      </c>
      <c r="E13" s="410">
        <v>0</v>
      </c>
      <c r="F13" s="410">
        <v>0</v>
      </c>
      <c r="G13" s="410">
        <v>0</v>
      </c>
      <c r="H13" s="410">
        <v>0</v>
      </c>
      <c r="I13" s="410">
        <v>8</v>
      </c>
      <c r="J13" s="410">
        <v>0</v>
      </c>
      <c r="K13" s="193">
        <f t="shared" si="5"/>
        <v>8</v>
      </c>
      <c r="L13" s="193">
        <v>8</v>
      </c>
      <c r="M13" s="410">
        <f t="shared" si="4"/>
        <v>96000</v>
      </c>
      <c r="N13" s="410">
        <v>0</v>
      </c>
      <c r="O13" s="410">
        <v>0</v>
      </c>
      <c r="P13" s="410">
        <v>0</v>
      </c>
      <c r="Q13" s="410">
        <v>0</v>
      </c>
      <c r="R13" s="676">
        <v>0</v>
      </c>
      <c r="S13" s="410">
        <v>0</v>
      </c>
      <c r="T13" s="193">
        <f t="shared" si="6"/>
        <v>8</v>
      </c>
      <c r="U13" s="193">
        <f t="shared" si="6"/>
        <v>96000</v>
      </c>
      <c r="V13" s="208" t="s">
        <v>662</v>
      </c>
      <c r="W13" s="208" t="s">
        <v>662</v>
      </c>
      <c r="X13" s="35" t="s">
        <v>670</v>
      </c>
      <c r="Y13" s="41"/>
    </row>
    <row r="14" spans="1:57" ht="21">
      <c r="A14" s="56">
        <v>5</v>
      </c>
      <c r="B14" s="210" t="s">
        <v>671</v>
      </c>
      <c r="C14" s="32" t="s">
        <v>605</v>
      </c>
      <c r="D14" s="501">
        <v>30000</v>
      </c>
      <c r="E14" s="410">
        <v>0</v>
      </c>
      <c r="F14" s="410">
        <v>0</v>
      </c>
      <c r="G14" s="410">
        <v>0</v>
      </c>
      <c r="H14" s="410">
        <v>2</v>
      </c>
      <c r="I14" s="410">
        <v>6</v>
      </c>
      <c r="J14" s="410">
        <v>0</v>
      </c>
      <c r="K14" s="193">
        <f t="shared" si="5"/>
        <v>8</v>
      </c>
      <c r="L14" s="193">
        <v>2</v>
      </c>
      <c r="M14" s="410">
        <f t="shared" si="4"/>
        <v>60000</v>
      </c>
      <c r="N14" s="410">
        <v>2</v>
      </c>
      <c r="O14" s="410">
        <v>60000</v>
      </c>
      <c r="P14" s="410">
        <v>2</v>
      </c>
      <c r="Q14" s="410">
        <v>60000</v>
      </c>
      <c r="R14" s="676">
        <v>2</v>
      </c>
      <c r="S14" s="410">
        <v>60000</v>
      </c>
      <c r="T14" s="193">
        <f t="shared" si="6"/>
        <v>8</v>
      </c>
      <c r="U14" s="193">
        <f t="shared" si="6"/>
        <v>240000</v>
      </c>
      <c r="V14" s="208" t="s">
        <v>662</v>
      </c>
      <c r="W14" s="208" t="s">
        <v>662</v>
      </c>
      <c r="X14" s="35" t="s">
        <v>672</v>
      </c>
      <c r="Y14" s="41"/>
    </row>
    <row r="15" spans="1:57" ht="21">
      <c r="A15" s="54">
        <v>6</v>
      </c>
      <c r="B15" s="171" t="s">
        <v>673</v>
      </c>
      <c r="C15" s="32" t="s">
        <v>605</v>
      </c>
      <c r="D15" s="501">
        <v>17000</v>
      </c>
      <c r="E15" s="410">
        <v>0</v>
      </c>
      <c r="F15" s="410">
        <v>0</v>
      </c>
      <c r="G15" s="410">
        <v>0</v>
      </c>
      <c r="H15" s="410">
        <v>2</v>
      </c>
      <c r="I15" s="410">
        <v>3</v>
      </c>
      <c r="J15" s="410">
        <v>0</v>
      </c>
      <c r="K15" s="193">
        <f t="shared" si="5"/>
        <v>5</v>
      </c>
      <c r="L15" s="193">
        <v>2</v>
      </c>
      <c r="M15" s="410">
        <f t="shared" si="4"/>
        <v>34000</v>
      </c>
      <c r="N15" s="410">
        <v>1</v>
      </c>
      <c r="O15" s="410">
        <v>17000</v>
      </c>
      <c r="P15" s="410">
        <v>1</v>
      </c>
      <c r="Q15" s="410">
        <v>17000</v>
      </c>
      <c r="R15" s="676">
        <v>1</v>
      </c>
      <c r="S15" s="410">
        <v>17000</v>
      </c>
      <c r="T15" s="193">
        <f t="shared" si="6"/>
        <v>5</v>
      </c>
      <c r="U15" s="193">
        <f t="shared" si="6"/>
        <v>85000</v>
      </c>
      <c r="V15" s="208" t="s">
        <v>662</v>
      </c>
      <c r="W15" s="208" t="s">
        <v>662</v>
      </c>
      <c r="X15" s="35" t="s">
        <v>674</v>
      </c>
      <c r="Y15" s="41"/>
    </row>
    <row r="16" spans="1:57" ht="21">
      <c r="A16" s="56">
        <v>7</v>
      </c>
      <c r="B16" s="171" t="s">
        <v>675</v>
      </c>
      <c r="C16" s="32" t="s">
        <v>676</v>
      </c>
      <c r="D16" s="501">
        <v>46000</v>
      </c>
      <c r="E16" s="410">
        <v>0</v>
      </c>
      <c r="F16" s="410">
        <v>0</v>
      </c>
      <c r="G16" s="410">
        <v>0</v>
      </c>
      <c r="H16" s="410">
        <v>1</v>
      </c>
      <c r="I16" s="410">
        <v>3</v>
      </c>
      <c r="J16" s="410">
        <v>0</v>
      </c>
      <c r="K16" s="193">
        <f t="shared" si="5"/>
        <v>4</v>
      </c>
      <c r="L16" s="193">
        <v>1</v>
      </c>
      <c r="M16" s="410">
        <f t="shared" si="4"/>
        <v>46000</v>
      </c>
      <c r="N16" s="410">
        <v>1</v>
      </c>
      <c r="O16" s="410">
        <v>45000</v>
      </c>
      <c r="P16" s="410">
        <v>1</v>
      </c>
      <c r="Q16" s="410">
        <v>45000</v>
      </c>
      <c r="R16" s="676">
        <v>1</v>
      </c>
      <c r="S16" s="410">
        <v>45000</v>
      </c>
      <c r="T16" s="193">
        <f t="shared" si="6"/>
        <v>4</v>
      </c>
      <c r="U16" s="193">
        <f t="shared" si="6"/>
        <v>181000</v>
      </c>
      <c r="V16" s="208" t="s">
        <v>662</v>
      </c>
      <c r="W16" s="208" t="s">
        <v>662</v>
      </c>
      <c r="X16" s="35" t="s">
        <v>677</v>
      </c>
      <c r="Y16" s="41"/>
    </row>
    <row r="17" spans="1:25" ht="21">
      <c r="A17" s="54">
        <v>8</v>
      </c>
      <c r="B17" s="171" t="s">
        <v>678</v>
      </c>
      <c r="C17" s="32" t="s">
        <v>44</v>
      </c>
      <c r="D17" s="501">
        <v>176000</v>
      </c>
      <c r="E17" s="410">
        <v>0</v>
      </c>
      <c r="F17" s="410">
        <v>0</v>
      </c>
      <c r="G17" s="410">
        <v>0</v>
      </c>
      <c r="H17" s="410">
        <v>0</v>
      </c>
      <c r="I17" s="410">
        <v>2</v>
      </c>
      <c r="J17" s="410">
        <v>0</v>
      </c>
      <c r="K17" s="193">
        <f t="shared" si="5"/>
        <v>2</v>
      </c>
      <c r="L17" s="193">
        <v>2</v>
      </c>
      <c r="M17" s="410">
        <f t="shared" si="4"/>
        <v>352000</v>
      </c>
      <c r="N17" s="410">
        <v>0</v>
      </c>
      <c r="O17" s="410">
        <v>0</v>
      </c>
      <c r="P17" s="410">
        <v>0</v>
      </c>
      <c r="Q17" s="410">
        <v>0</v>
      </c>
      <c r="R17" s="676">
        <v>0</v>
      </c>
      <c r="S17" s="410">
        <v>0</v>
      </c>
      <c r="T17" s="193">
        <f t="shared" si="6"/>
        <v>2</v>
      </c>
      <c r="U17" s="193">
        <f t="shared" si="6"/>
        <v>352000</v>
      </c>
      <c r="V17" s="208" t="s">
        <v>662</v>
      </c>
      <c r="W17" s="208" t="s">
        <v>662</v>
      </c>
      <c r="X17" s="35" t="s">
        <v>679</v>
      </c>
      <c r="Y17" s="41"/>
    </row>
    <row r="18" spans="1:25" ht="21">
      <c r="A18" s="56">
        <v>9</v>
      </c>
      <c r="B18" s="171" t="s">
        <v>680</v>
      </c>
      <c r="C18" s="32" t="s">
        <v>44</v>
      </c>
      <c r="D18" s="501">
        <v>249300</v>
      </c>
      <c r="E18" s="410">
        <v>0</v>
      </c>
      <c r="F18" s="410">
        <v>0</v>
      </c>
      <c r="G18" s="410">
        <v>0</v>
      </c>
      <c r="H18" s="410">
        <v>2</v>
      </c>
      <c r="I18" s="410">
        <v>0</v>
      </c>
      <c r="J18" s="410">
        <v>0</v>
      </c>
      <c r="K18" s="193">
        <f t="shared" si="5"/>
        <v>2</v>
      </c>
      <c r="L18" s="193">
        <v>2</v>
      </c>
      <c r="M18" s="410">
        <f>SUM(L18*D18)</f>
        <v>498600</v>
      </c>
      <c r="N18" s="410">
        <v>0</v>
      </c>
      <c r="O18" s="410">
        <v>0</v>
      </c>
      <c r="P18" s="410">
        <v>0</v>
      </c>
      <c r="Q18" s="410">
        <v>0</v>
      </c>
      <c r="R18" s="676">
        <v>0</v>
      </c>
      <c r="S18" s="410">
        <v>0</v>
      </c>
      <c r="T18" s="193">
        <f t="shared" si="6"/>
        <v>2</v>
      </c>
      <c r="U18" s="193">
        <f t="shared" si="6"/>
        <v>498600</v>
      </c>
      <c r="V18" s="208" t="s">
        <v>662</v>
      </c>
      <c r="W18" s="208" t="s">
        <v>662</v>
      </c>
      <c r="X18" s="35" t="s">
        <v>679</v>
      </c>
      <c r="Y18" s="41"/>
    </row>
    <row r="19" spans="1:25" ht="21">
      <c r="A19" s="54">
        <v>10</v>
      </c>
      <c r="B19" s="67" t="s">
        <v>681</v>
      </c>
      <c r="C19" s="32" t="s">
        <v>44</v>
      </c>
      <c r="D19" s="501">
        <v>209500</v>
      </c>
      <c r="E19" s="410">
        <v>0</v>
      </c>
      <c r="F19" s="410">
        <v>0</v>
      </c>
      <c r="G19" s="410">
        <v>0</v>
      </c>
      <c r="H19" s="410">
        <v>2</v>
      </c>
      <c r="I19" s="410">
        <v>0</v>
      </c>
      <c r="J19" s="410">
        <v>0</v>
      </c>
      <c r="K19" s="193">
        <f t="shared" si="5"/>
        <v>2</v>
      </c>
      <c r="L19" s="193">
        <v>2</v>
      </c>
      <c r="M19" s="410">
        <f t="shared" ref="M19:M30" si="7">SUM(L19*D19)</f>
        <v>419000</v>
      </c>
      <c r="N19" s="410">
        <v>0</v>
      </c>
      <c r="O19" s="410">
        <v>0</v>
      </c>
      <c r="P19" s="410">
        <v>0</v>
      </c>
      <c r="Q19" s="410">
        <v>0</v>
      </c>
      <c r="R19" s="676">
        <v>0</v>
      </c>
      <c r="S19" s="410">
        <v>0</v>
      </c>
      <c r="T19" s="193">
        <f t="shared" si="6"/>
        <v>2</v>
      </c>
      <c r="U19" s="193">
        <f t="shared" si="6"/>
        <v>419000</v>
      </c>
      <c r="V19" s="208" t="s">
        <v>662</v>
      </c>
      <c r="W19" s="208" t="s">
        <v>662</v>
      </c>
      <c r="X19" s="35" t="s">
        <v>679</v>
      </c>
      <c r="Y19" s="41"/>
    </row>
    <row r="20" spans="1:25" ht="21">
      <c r="A20" s="56">
        <v>11</v>
      </c>
      <c r="B20" s="171" t="s">
        <v>682</v>
      </c>
      <c r="C20" s="32" t="s">
        <v>676</v>
      </c>
      <c r="D20" s="501">
        <v>46000</v>
      </c>
      <c r="E20" s="410">
        <v>0</v>
      </c>
      <c r="F20" s="410">
        <v>0</v>
      </c>
      <c r="G20" s="410">
        <v>0</v>
      </c>
      <c r="H20" s="410">
        <v>1</v>
      </c>
      <c r="I20" s="410">
        <v>3</v>
      </c>
      <c r="J20" s="410">
        <v>0</v>
      </c>
      <c r="K20" s="193">
        <f t="shared" si="5"/>
        <v>4</v>
      </c>
      <c r="L20" s="193">
        <v>1</v>
      </c>
      <c r="M20" s="410">
        <f t="shared" si="7"/>
        <v>46000</v>
      </c>
      <c r="N20" s="410">
        <v>1</v>
      </c>
      <c r="O20" s="410">
        <v>45000</v>
      </c>
      <c r="P20" s="410">
        <v>1</v>
      </c>
      <c r="Q20" s="410">
        <v>45000</v>
      </c>
      <c r="R20" s="676">
        <v>1</v>
      </c>
      <c r="S20" s="410">
        <v>45000</v>
      </c>
      <c r="T20" s="193">
        <f t="shared" si="6"/>
        <v>4</v>
      </c>
      <c r="U20" s="193">
        <f t="shared" si="6"/>
        <v>181000</v>
      </c>
      <c r="V20" s="208" t="s">
        <v>662</v>
      </c>
      <c r="W20" s="208" t="s">
        <v>662</v>
      </c>
      <c r="X20" s="35" t="s">
        <v>677</v>
      </c>
      <c r="Y20" s="41"/>
    </row>
    <row r="21" spans="1:25" ht="21">
      <c r="A21" s="54">
        <v>12</v>
      </c>
      <c r="B21" s="171" t="s">
        <v>683</v>
      </c>
      <c r="C21" s="32" t="s">
        <v>684</v>
      </c>
      <c r="D21" s="501">
        <v>65000</v>
      </c>
      <c r="E21" s="410">
        <v>0</v>
      </c>
      <c r="F21" s="410">
        <v>0</v>
      </c>
      <c r="G21" s="410">
        <v>0</v>
      </c>
      <c r="H21" s="410">
        <v>2</v>
      </c>
      <c r="I21" s="410">
        <v>6</v>
      </c>
      <c r="J21" s="410">
        <v>0</v>
      </c>
      <c r="K21" s="193">
        <f t="shared" si="5"/>
        <v>8</v>
      </c>
      <c r="L21" s="193">
        <v>2</v>
      </c>
      <c r="M21" s="410">
        <f t="shared" si="7"/>
        <v>130000</v>
      </c>
      <c r="N21" s="410">
        <v>2</v>
      </c>
      <c r="O21" s="410">
        <v>65000</v>
      </c>
      <c r="P21" s="410">
        <v>2</v>
      </c>
      <c r="Q21" s="410">
        <v>65000</v>
      </c>
      <c r="R21" s="676">
        <v>2</v>
      </c>
      <c r="S21" s="410">
        <v>65000</v>
      </c>
      <c r="T21" s="193">
        <f t="shared" si="6"/>
        <v>8</v>
      </c>
      <c r="U21" s="193">
        <f t="shared" si="6"/>
        <v>325000</v>
      </c>
      <c r="V21" s="208" t="s">
        <v>662</v>
      </c>
      <c r="W21" s="208" t="s">
        <v>662</v>
      </c>
      <c r="X21" s="35" t="s">
        <v>677</v>
      </c>
      <c r="Y21" s="41"/>
    </row>
    <row r="22" spans="1:25" ht="21">
      <c r="A22" s="56">
        <v>13</v>
      </c>
      <c r="B22" s="171" t="s">
        <v>685</v>
      </c>
      <c r="C22" s="32" t="s">
        <v>44</v>
      </c>
      <c r="D22" s="501">
        <v>345000</v>
      </c>
      <c r="E22" s="410">
        <v>0</v>
      </c>
      <c r="F22" s="410">
        <v>0</v>
      </c>
      <c r="G22" s="410">
        <v>0</v>
      </c>
      <c r="H22" s="410">
        <v>1</v>
      </c>
      <c r="I22" s="410">
        <v>0</v>
      </c>
      <c r="J22" s="410">
        <v>0</v>
      </c>
      <c r="K22" s="193">
        <f t="shared" si="5"/>
        <v>1</v>
      </c>
      <c r="L22" s="193">
        <v>1</v>
      </c>
      <c r="M22" s="410">
        <f t="shared" si="7"/>
        <v>345000</v>
      </c>
      <c r="N22" s="410">
        <v>0</v>
      </c>
      <c r="O22" s="410">
        <v>0</v>
      </c>
      <c r="P22" s="410">
        <v>0</v>
      </c>
      <c r="Q22" s="410">
        <v>0</v>
      </c>
      <c r="R22" s="676">
        <v>0</v>
      </c>
      <c r="S22" s="410">
        <v>0</v>
      </c>
      <c r="T22" s="193">
        <f t="shared" si="6"/>
        <v>1</v>
      </c>
      <c r="U22" s="193">
        <f t="shared" si="6"/>
        <v>345000</v>
      </c>
      <c r="V22" s="208" t="s">
        <v>662</v>
      </c>
      <c r="W22" s="208" t="s">
        <v>662</v>
      </c>
      <c r="X22" s="35" t="s">
        <v>679</v>
      </c>
      <c r="Y22" s="41"/>
    </row>
    <row r="23" spans="1:25" ht="21">
      <c r="A23" s="54">
        <v>14</v>
      </c>
      <c r="B23" s="171" t="s">
        <v>686</v>
      </c>
      <c r="C23" s="32" t="s">
        <v>44</v>
      </c>
      <c r="D23" s="501">
        <v>190100</v>
      </c>
      <c r="E23" s="410">
        <v>0</v>
      </c>
      <c r="F23" s="410">
        <v>0</v>
      </c>
      <c r="G23" s="410">
        <v>0</v>
      </c>
      <c r="H23" s="410">
        <v>2</v>
      </c>
      <c r="I23" s="410">
        <v>0</v>
      </c>
      <c r="J23" s="410">
        <v>0</v>
      </c>
      <c r="K23" s="193">
        <f t="shared" si="5"/>
        <v>2</v>
      </c>
      <c r="L23" s="492">
        <v>2</v>
      </c>
      <c r="M23" s="410">
        <f t="shared" si="7"/>
        <v>380200</v>
      </c>
      <c r="N23" s="409">
        <v>0</v>
      </c>
      <c r="O23" s="409">
        <v>0</v>
      </c>
      <c r="P23" s="409">
        <v>0</v>
      </c>
      <c r="Q23" s="409">
        <v>0</v>
      </c>
      <c r="R23" s="493">
        <v>0</v>
      </c>
      <c r="S23" s="409">
        <v>0</v>
      </c>
      <c r="T23" s="193">
        <f t="shared" si="6"/>
        <v>2</v>
      </c>
      <c r="U23" s="193">
        <f t="shared" si="6"/>
        <v>380200</v>
      </c>
      <c r="V23" s="208" t="s">
        <v>662</v>
      </c>
      <c r="W23" s="208" t="s">
        <v>662</v>
      </c>
      <c r="X23" s="35" t="s">
        <v>679</v>
      </c>
      <c r="Y23" s="41"/>
    </row>
    <row r="24" spans="1:25" ht="21">
      <c r="A24" s="56">
        <v>15</v>
      </c>
      <c r="B24" s="171" t="s">
        <v>687</v>
      </c>
      <c r="C24" s="32" t="s">
        <v>684</v>
      </c>
      <c r="D24" s="501">
        <v>800</v>
      </c>
      <c r="E24" s="410">
        <v>0</v>
      </c>
      <c r="F24" s="410">
        <v>0</v>
      </c>
      <c r="G24" s="410">
        <v>0</v>
      </c>
      <c r="H24" s="410">
        <v>5</v>
      </c>
      <c r="I24" s="410">
        <v>0</v>
      </c>
      <c r="J24" s="410">
        <v>0</v>
      </c>
      <c r="K24" s="193">
        <f t="shared" si="5"/>
        <v>5</v>
      </c>
      <c r="L24" s="492">
        <v>5</v>
      </c>
      <c r="M24" s="410">
        <f t="shared" si="7"/>
        <v>4000</v>
      </c>
      <c r="N24" s="409">
        <v>0</v>
      </c>
      <c r="O24" s="409">
        <v>0</v>
      </c>
      <c r="P24" s="409">
        <v>0</v>
      </c>
      <c r="Q24" s="409">
        <v>0</v>
      </c>
      <c r="R24" s="493">
        <v>0</v>
      </c>
      <c r="S24" s="409">
        <v>0</v>
      </c>
      <c r="T24" s="193">
        <f t="shared" si="6"/>
        <v>5</v>
      </c>
      <c r="U24" s="193">
        <f t="shared" si="6"/>
        <v>4000</v>
      </c>
      <c r="V24" s="208" t="s">
        <v>662</v>
      </c>
      <c r="W24" s="208" t="s">
        <v>662</v>
      </c>
      <c r="X24" s="35" t="s">
        <v>672</v>
      </c>
      <c r="Y24" s="41"/>
    </row>
    <row r="25" spans="1:25" ht="21">
      <c r="A25" s="54">
        <v>16</v>
      </c>
      <c r="B25" s="171" t="s">
        <v>688</v>
      </c>
      <c r="C25" s="32" t="s">
        <v>689</v>
      </c>
      <c r="D25" s="501">
        <v>120000</v>
      </c>
      <c r="E25" s="410">
        <v>0</v>
      </c>
      <c r="F25" s="410">
        <v>0</v>
      </c>
      <c r="G25" s="410">
        <v>0</v>
      </c>
      <c r="H25" s="410">
        <v>0</v>
      </c>
      <c r="I25" s="410">
        <v>2</v>
      </c>
      <c r="J25" s="410">
        <v>0</v>
      </c>
      <c r="K25" s="193">
        <f t="shared" si="5"/>
        <v>2</v>
      </c>
      <c r="L25" s="492">
        <v>2</v>
      </c>
      <c r="M25" s="410">
        <f t="shared" si="7"/>
        <v>240000</v>
      </c>
      <c r="N25" s="409">
        <v>0</v>
      </c>
      <c r="O25" s="409">
        <v>0</v>
      </c>
      <c r="P25" s="409">
        <v>0</v>
      </c>
      <c r="Q25" s="409">
        <v>0</v>
      </c>
      <c r="R25" s="493">
        <v>0</v>
      </c>
      <c r="S25" s="409">
        <v>0</v>
      </c>
      <c r="T25" s="193">
        <f t="shared" si="6"/>
        <v>2</v>
      </c>
      <c r="U25" s="193">
        <f t="shared" si="6"/>
        <v>240000</v>
      </c>
      <c r="V25" s="208" t="s">
        <v>662</v>
      </c>
      <c r="W25" s="208" t="s">
        <v>662</v>
      </c>
      <c r="X25" s="35" t="s">
        <v>677</v>
      </c>
      <c r="Y25" s="41"/>
    </row>
    <row r="26" spans="1:25" ht="21">
      <c r="A26" s="56">
        <v>17</v>
      </c>
      <c r="B26" s="171" t="s">
        <v>690</v>
      </c>
      <c r="C26" s="32" t="s">
        <v>689</v>
      </c>
      <c r="D26" s="501">
        <v>120000</v>
      </c>
      <c r="E26" s="410">
        <v>0</v>
      </c>
      <c r="F26" s="410">
        <v>0</v>
      </c>
      <c r="G26" s="410">
        <v>0</v>
      </c>
      <c r="H26" s="410">
        <v>0</v>
      </c>
      <c r="I26" s="410">
        <v>2</v>
      </c>
      <c r="J26" s="410">
        <v>0</v>
      </c>
      <c r="K26" s="193">
        <f t="shared" si="5"/>
        <v>2</v>
      </c>
      <c r="L26" s="492">
        <v>2</v>
      </c>
      <c r="M26" s="410">
        <f t="shared" si="7"/>
        <v>240000</v>
      </c>
      <c r="N26" s="409">
        <v>0</v>
      </c>
      <c r="O26" s="409">
        <v>0</v>
      </c>
      <c r="P26" s="409">
        <v>0</v>
      </c>
      <c r="Q26" s="409">
        <v>0</v>
      </c>
      <c r="R26" s="493">
        <v>0</v>
      </c>
      <c r="S26" s="409">
        <v>0</v>
      </c>
      <c r="T26" s="193">
        <f t="shared" si="6"/>
        <v>2</v>
      </c>
      <c r="U26" s="193">
        <f t="shared" si="6"/>
        <v>240000</v>
      </c>
      <c r="V26" s="208" t="s">
        <v>662</v>
      </c>
      <c r="W26" s="208" t="s">
        <v>662</v>
      </c>
      <c r="X26" s="35" t="s">
        <v>677</v>
      </c>
      <c r="Y26" s="41"/>
    </row>
    <row r="27" spans="1:25" ht="21">
      <c r="A27" s="54">
        <v>18</v>
      </c>
      <c r="B27" s="171" t="s">
        <v>691</v>
      </c>
      <c r="C27" s="32" t="s">
        <v>692</v>
      </c>
      <c r="D27" s="501">
        <v>35000</v>
      </c>
      <c r="E27" s="410">
        <v>0</v>
      </c>
      <c r="F27" s="410">
        <v>0</v>
      </c>
      <c r="G27" s="410">
        <v>0</v>
      </c>
      <c r="H27" s="410">
        <v>0</v>
      </c>
      <c r="I27" s="410">
        <v>1</v>
      </c>
      <c r="J27" s="410">
        <v>0</v>
      </c>
      <c r="K27" s="193">
        <f t="shared" si="5"/>
        <v>1</v>
      </c>
      <c r="L27" s="492">
        <v>1</v>
      </c>
      <c r="M27" s="410">
        <f t="shared" si="7"/>
        <v>35000</v>
      </c>
      <c r="N27" s="409">
        <v>0</v>
      </c>
      <c r="O27" s="409">
        <v>0</v>
      </c>
      <c r="P27" s="409">
        <v>0</v>
      </c>
      <c r="Q27" s="409">
        <v>0</v>
      </c>
      <c r="R27" s="493">
        <v>0</v>
      </c>
      <c r="S27" s="409">
        <v>0</v>
      </c>
      <c r="T27" s="193">
        <f t="shared" si="6"/>
        <v>1</v>
      </c>
      <c r="U27" s="193">
        <f t="shared" si="6"/>
        <v>35000</v>
      </c>
      <c r="V27" s="208" t="s">
        <v>662</v>
      </c>
      <c r="W27" s="208" t="s">
        <v>662</v>
      </c>
      <c r="X27" s="35" t="s">
        <v>677</v>
      </c>
      <c r="Y27" s="41"/>
    </row>
    <row r="28" spans="1:25" ht="21">
      <c r="A28" s="56">
        <v>19</v>
      </c>
      <c r="B28" s="171" t="s">
        <v>693</v>
      </c>
      <c r="C28" s="32" t="s">
        <v>48</v>
      </c>
      <c r="D28" s="501">
        <v>65000</v>
      </c>
      <c r="E28" s="410">
        <v>0</v>
      </c>
      <c r="F28" s="410">
        <v>0</v>
      </c>
      <c r="G28" s="410">
        <v>0</v>
      </c>
      <c r="H28" s="410">
        <v>0</v>
      </c>
      <c r="I28" s="410">
        <v>1</v>
      </c>
      <c r="J28" s="410">
        <v>0</v>
      </c>
      <c r="K28" s="193">
        <f t="shared" si="5"/>
        <v>1</v>
      </c>
      <c r="L28" s="492">
        <v>1</v>
      </c>
      <c r="M28" s="410">
        <f t="shared" si="7"/>
        <v>65000</v>
      </c>
      <c r="N28" s="409">
        <v>0</v>
      </c>
      <c r="O28" s="409">
        <v>0</v>
      </c>
      <c r="P28" s="409">
        <v>0</v>
      </c>
      <c r="Q28" s="409">
        <v>0</v>
      </c>
      <c r="R28" s="493">
        <v>0</v>
      </c>
      <c r="S28" s="409">
        <v>0</v>
      </c>
      <c r="T28" s="193">
        <f t="shared" si="6"/>
        <v>1</v>
      </c>
      <c r="U28" s="193">
        <f t="shared" si="6"/>
        <v>65000</v>
      </c>
      <c r="V28" s="208" t="s">
        <v>662</v>
      </c>
      <c r="W28" s="208" t="s">
        <v>662</v>
      </c>
      <c r="X28" s="35" t="s">
        <v>677</v>
      </c>
      <c r="Y28" s="41"/>
    </row>
    <row r="29" spans="1:25" ht="21">
      <c r="A29" s="54">
        <v>20</v>
      </c>
      <c r="B29" s="171" t="s">
        <v>694</v>
      </c>
      <c r="C29" s="32" t="s">
        <v>44</v>
      </c>
      <c r="D29" s="501">
        <v>791000</v>
      </c>
      <c r="E29" s="410">
        <v>0</v>
      </c>
      <c r="F29" s="410">
        <v>0</v>
      </c>
      <c r="G29" s="410">
        <v>0</v>
      </c>
      <c r="H29" s="410">
        <v>1</v>
      </c>
      <c r="I29" s="410">
        <v>0</v>
      </c>
      <c r="J29" s="410">
        <v>0</v>
      </c>
      <c r="K29" s="193">
        <f t="shared" si="5"/>
        <v>1</v>
      </c>
      <c r="L29" s="492">
        <v>1</v>
      </c>
      <c r="M29" s="410">
        <f t="shared" si="7"/>
        <v>791000</v>
      </c>
      <c r="N29" s="409">
        <v>0</v>
      </c>
      <c r="O29" s="409">
        <v>0</v>
      </c>
      <c r="P29" s="409">
        <v>0</v>
      </c>
      <c r="Q29" s="409">
        <v>0</v>
      </c>
      <c r="R29" s="493">
        <v>0</v>
      </c>
      <c r="S29" s="409">
        <v>0</v>
      </c>
      <c r="T29" s="193">
        <f t="shared" si="6"/>
        <v>1</v>
      </c>
      <c r="U29" s="193">
        <f t="shared" si="6"/>
        <v>791000</v>
      </c>
      <c r="V29" s="208" t="s">
        <v>662</v>
      </c>
      <c r="W29" s="208" t="s">
        <v>662</v>
      </c>
      <c r="X29" s="35" t="s">
        <v>677</v>
      </c>
      <c r="Y29" s="41"/>
    </row>
    <row r="30" spans="1:25" ht="21">
      <c r="A30" s="56"/>
      <c r="B30" s="67"/>
      <c r="C30" s="32"/>
      <c r="D30" s="501"/>
      <c r="E30" s="410">
        <v>0</v>
      </c>
      <c r="F30" s="410">
        <v>0</v>
      </c>
      <c r="G30" s="410">
        <v>0</v>
      </c>
      <c r="H30" s="410">
        <v>0</v>
      </c>
      <c r="I30" s="410">
        <v>0</v>
      </c>
      <c r="J30" s="410">
        <v>0</v>
      </c>
      <c r="K30" s="193">
        <f t="shared" si="5"/>
        <v>0</v>
      </c>
      <c r="L30" s="492">
        <v>0</v>
      </c>
      <c r="M30" s="410">
        <f t="shared" si="7"/>
        <v>0</v>
      </c>
      <c r="N30" s="409">
        <v>0</v>
      </c>
      <c r="O30" s="409">
        <v>0</v>
      </c>
      <c r="P30" s="409">
        <v>0</v>
      </c>
      <c r="Q30" s="409">
        <v>0</v>
      </c>
      <c r="R30" s="493">
        <v>0</v>
      </c>
      <c r="S30" s="409">
        <v>0</v>
      </c>
      <c r="T30" s="193">
        <f t="shared" si="6"/>
        <v>0</v>
      </c>
      <c r="U30" s="193">
        <f t="shared" si="6"/>
        <v>0</v>
      </c>
      <c r="V30" s="208" t="s">
        <v>662</v>
      </c>
      <c r="W30" s="208" t="s">
        <v>662</v>
      </c>
      <c r="X30" s="35" t="s">
        <v>679</v>
      </c>
      <c r="Y30" s="41"/>
    </row>
    <row r="31" spans="1:25" ht="21">
      <c r="A31" s="54"/>
      <c r="B31" s="67"/>
      <c r="C31" s="36"/>
      <c r="D31" s="501"/>
      <c r="E31" s="410">
        <v>0</v>
      </c>
      <c r="F31" s="410">
        <v>0</v>
      </c>
      <c r="G31" s="410">
        <v>0</v>
      </c>
      <c r="H31" s="410">
        <v>0</v>
      </c>
      <c r="I31" s="410">
        <v>0</v>
      </c>
      <c r="J31" s="410">
        <v>0</v>
      </c>
      <c r="K31" s="410">
        <v>0</v>
      </c>
      <c r="L31" s="492">
        <v>0</v>
      </c>
      <c r="M31" s="409">
        <v>0</v>
      </c>
      <c r="N31" s="409">
        <v>0</v>
      </c>
      <c r="O31" s="409">
        <v>0</v>
      </c>
      <c r="P31" s="409">
        <v>0</v>
      </c>
      <c r="Q31" s="409">
        <v>0</v>
      </c>
      <c r="R31" s="493">
        <v>0</v>
      </c>
      <c r="S31" s="409">
        <v>0</v>
      </c>
      <c r="T31" s="193">
        <f t="shared" si="6"/>
        <v>0</v>
      </c>
      <c r="U31" s="193">
        <f t="shared" si="6"/>
        <v>0</v>
      </c>
      <c r="V31" s="40"/>
      <c r="W31" s="40"/>
      <c r="X31" s="40"/>
      <c r="Y31" s="41"/>
    </row>
    <row r="32" spans="1:25" ht="21">
      <c r="A32" s="56"/>
      <c r="B32" s="67"/>
      <c r="C32" s="36"/>
      <c r="D32" s="501"/>
      <c r="E32" s="410">
        <v>0</v>
      </c>
      <c r="F32" s="410">
        <v>0</v>
      </c>
      <c r="G32" s="410">
        <v>0</v>
      </c>
      <c r="H32" s="410">
        <v>0</v>
      </c>
      <c r="I32" s="410">
        <v>0</v>
      </c>
      <c r="J32" s="410">
        <v>0</v>
      </c>
      <c r="K32" s="410">
        <v>0</v>
      </c>
      <c r="L32" s="492">
        <v>0</v>
      </c>
      <c r="M32" s="409">
        <v>0</v>
      </c>
      <c r="N32" s="409">
        <v>0</v>
      </c>
      <c r="O32" s="409">
        <v>0</v>
      </c>
      <c r="P32" s="409">
        <v>0</v>
      </c>
      <c r="Q32" s="409">
        <v>0</v>
      </c>
      <c r="R32" s="493">
        <v>0</v>
      </c>
      <c r="S32" s="409">
        <v>0</v>
      </c>
      <c r="T32" s="492">
        <f t="shared" si="6"/>
        <v>0</v>
      </c>
      <c r="U32" s="492">
        <f t="shared" si="6"/>
        <v>0</v>
      </c>
      <c r="V32" s="40"/>
      <c r="W32" s="40"/>
      <c r="X32" s="40"/>
      <c r="Y32" s="41"/>
    </row>
    <row r="33" spans="1:25" ht="21">
      <c r="A33" s="65" t="s">
        <v>18</v>
      </c>
      <c r="B33" s="65"/>
      <c r="C33" s="42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3"/>
      <c r="W33" s="43"/>
      <c r="X33" s="43"/>
    </row>
    <row r="34" spans="1:25" ht="21">
      <c r="A34" s="56">
        <v>1</v>
      </c>
      <c r="B34" s="75"/>
      <c r="C34" s="32"/>
      <c r="D34" s="496"/>
      <c r="E34" s="496"/>
      <c r="F34" s="496"/>
      <c r="G34" s="496"/>
      <c r="H34" s="496"/>
      <c r="I34" s="496"/>
      <c r="J34" s="496"/>
      <c r="K34" s="410"/>
      <c r="L34" s="496"/>
      <c r="M34" s="496"/>
      <c r="N34" s="496"/>
      <c r="O34" s="496"/>
      <c r="P34" s="496"/>
      <c r="Q34" s="496"/>
      <c r="R34" s="496"/>
      <c r="S34" s="496"/>
      <c r="T34" s="496"/>
      <c r="U34" s="496"/>
      <c r="V34" s="40"/>
      <c r="W34" s="40"/>
      <c r="X34" s="35"/>
    </row>
    <row r="35" spans="1:25" ht="21">
      <c r="A35" s="56">
        <v>2</v>
      </c>
      <c r="B35" s="75"/>
      <c r="C35" s="32"/>
      <c r="D35" s="496"/>
      <c r="E35" s="496"/>
      <c r="F35" s="496"/>
      <c r="G35" s="496"/>
      <c r="H35" s="496"/>
      <c r="I35" s="496"/>
      <c r="J35" s="496"/>
      <c r="K35" s="410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0"/>
      <c r="W35" s="40"/>
      <c r="X35" s="35"/>
    </row>
    <row r="36" spans="1:25" ht="21">
      <c r="A36" s="56">
        <v>3</v>
      </c>
      <c r="B36" s="75"/>
      <c r="C36" s="32"/>
      <c r="D36" s="496"/>
      <c r="E36" s="496"/>
      <c r="F36" s="496"/>
      <c r="G36" s="496"/>
      <c r="H36" s="496"/>
      <c r="I36" s="496"/>
      <c r="J36" s="496"/>
      <c r="K36" s="410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0"/>
      <c r="W36" s="40"/>
      <c r="X36" s="35"/>
    </row>
    <row r="37" spans="1:25" ht="21">
      <c r="A37" s="56">
        <v>4</v>
      </c>
      <c r="B37" s="75"/>
      <c r="C37" s="32"/>
      <c r="D37" s="496"/>
      <c r="E37" s="496"/>
      <c r="F37" s="496"/>
      <c r="G37" s="496"/>
      <c r="H37" s="496"/>
      <c r="I37" s="496"/>
      <c r="J37" s="496"/>
      <c r="K37" s="410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0"/>
      <c r="W37" s="40"/>
      <c r="X37" s="35"/>
    </row>
    <row r="38" spans="1:25" ht="21">
      <c r="A38" s="56">
        <v>5</v>
      </c>
      <c r="B38" s="127"/>
      <c r="C38" s="32"/>
      <c r="D38" s="496"/>
      <c r="E38" s="496"/>
      <c r="F38" s="496"/>
      <c r="G38" s="496"/>
      <c r="H38" s="496"/>
      <c r="I38" s="496"/>
      <c r="J38" s="496"/>
      <c r="K38" s="410"/>
      <c r="L38" s="496"/>
      <c r="M38" s="496"/>
      <c r="N38" s="496"/>
      <c r="O38" s="496"/>
      <c r="P38" s="496"/>
      <c r="Q38" s="496"/>
      <c r="R38" s="496"/>
      <c r="S38" s="496"/>
      <c r="T38" s="496"/>
      <c r="U38" s="496"/>
      <c r="V38" s="40"/>
      <c r="W38" s="40"/>
      <c r="X38" s="35"/>
    </row>
    <row r="39" spans="1:25" ht="21">
      <c r="A39" s="1030" t="s">
        <v>19</v>
      </c>
      <c r="B39" s="1031"/>
      <c r="C39" s="47"/>
      <c r="D39" s="499"/>
      <c r="E39" s="499"/>
      <c r="F39" s="499"/>
      <c r="G39" s="499"/>
      <c r="H39" s="499"/>
      <c r="I39" s="499"/>
      <c r="J39" s="499"/>
      <c r="K39" s="499"/>
      <c r="L39" s="499"/>
      <c r="M39" s="499"/>
      <c r="N39" s="499"/>
      <c r="O39" s="499"/>
      <c r="P39" s="499"/>
      <c r="Q39" s="499"/>
      <c r="R39" s="499"/>
      <c r="S39" s="499"/>
      <c r="T39" s="499"/>
      <c r="U39" s="499"/>
      <c r="V39" s="48"/>
      <c r="W39" s="48"/>
      <c r="X39" s="48"/>
    </row>
    <row r="40" spans="1:25" ht="21">
      <c r="A40" s="65" t="s">
        <v>3</v>
      </c>
      <c r="B40" s="66"/>
      <c r="C40" s="44"/>
      <c r="D40" s="500"/>
      <c r="E40" s="500"/>
      <c r="F40" s="500"/>
      <c r="G40" s="500"/>
      <c r="H40" s="500"/>
      <c r="I40" s="500"/>
      <c r="J40" s="500"/>
      <c r="K40" s="500"/>
      <c r="L40" s="633"/>
      <c r="M40" s="587"/>
      <c r="N40" s="587"/>
      <c r="O40" s="587"/>
      <c r="P40" s="587"/>
      <c r="Q40" s="587"/>
      <c r="R40" s="637"/>
      <c r="S40" s="587"/>
      <c r="T40" s="633"/>
      <c r="U40" s="588"/>
      <c r="V40" s="46"/>
      <c r="W40" s="46"/>
      <c r="X40" s="46"/>
      <c r="Y40" s="6"/>
    </row>
    <row r="41" spans="1:25" ht="21">
      <c r="A41" s="56">
        <v>1</v>
      </c>
      <c r="B41" s="127"/>
      <c r="C41" s="32"/>
      <c r="D41" s="496"/>
      <c r="E41" s="496"/>
      <c r="F41" s="496"/>
      <c r="G41" s="496"/>
      <c r="H41" s="496"/>
      <c r="I41" s="496"/>
      <c r="J41" s="496"/>
      <c r="K41" s="410"/>
      <c r="L41" s="496"/>
      <c r="M41" s="496"/>
      <c r="N41" s="496"/>
      <c r="O41" s="496"/>
      <c r="P41" s="496"/>
      <c r="Q41" s="496"/>
      <c r="R41" s="496"/>
      <c r="S41" s="496"/>
      <c r="T41" s="496"/>
      <c r="U41" s="496"/>
      <c r="V41" s="40"/>
      <c r="W41" s="40"/>
      <c r="X41" s="35"/>
    </row>
    <row r="42" spans="1:25" ht="21">
      <c r="A42" s="56">
        <v>2</v>
      </c>
      <c r="B42" s="127"/>
      <c r="C42" s="32"/>
      <c r="D42" s="496"/>
      <c r="E42" s="496"/>
      <c r="F42" s="496"/>
      <c r="G42" s="496"/>
      <c r="H42" s="496"/>
      <c r="I42" s="496"/>
      <c r="J42" s="496"/>
      <c r="K42" s="410"/>
      <c r="L42" s="496"/>
      <c r="M42" s="496"/>
      <c r="N42" s="496"/>
      <c r="O42" s="496"/>
      <c r="P42" s="496"/>
      <c r="Q42" s="496"/>
      <c r="R42" s="496"/>
      <c r="S42" s="496"/>
      <c r="T42" s="496"/>
      <c r="U42" s="496"/>
      <c r="V42" s="40"/>
      <c r="W42" s="40"/>
      <c r="X42" s="35"/>
    </row>
    <row r="43" spans="1:25" ht="21">
      <c r="A43" s="56">
        <v>3</v>
      </c>
      <c r="B43" s="127"/>
      <c r="C43" s="32"/>
      <c r="D43" s="496"/>
      <c r="E43" s="496"/>
      <c r="F43" s="496"/>
      <c r="G43" s="496"/>
      <c r="H43" s="496"/>
      <c r="I43" s="496"/>
      <c r="J43" s="496"/>
      <c r="K43" s="410"/>
      <c r="L43" s="496"/>
      <c r="M43" s="496"/>
      <c r="N43" s="496"/>
      <c r="O43" s="496"/>
      <c r="P43" s="496"/>
      <c r="Q43" s="496"/>
      <c r="R43" s="496"/>
      <c r="S43" s="496"/>
      <c r="T43" s="496"/>
      <c r="U43" s="496"/>
      <c r="V43" s="40"/>
      <c r="W43" s="40"/>
      <c r="X43" s="35"/>
    </row>
    <row r="44" spans="1:25" ht="21">
      <c r="A44" s="56">
        <v>4</v>
      </c>
      <c r="B44" s="127"/>
      <c r="C44" s="32"/>
      <c r="D44" s="496"/>
      <c r="E44" s="496"/>
      <c r="F44" s="496"/>
      <c r="G44" s="496"/>
      <c r="H44" s="496"/>
      <c r="I44" s="496"/>
      <c r="J44" s="496"/>
      <c r="K44" s="410">
        <f>SUM(H44:J44)</f>
        <v>0</v>
      </c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0"/>
      <c r="W44" s="40"/>
      <c r="X44" s="35"/>
    </row>
    <row r="45" spans="1:25" ht="21">
      <c r="A45" s="56">
        <v>5</v>
      </c>
      <c r="B45" s="127"/>
      <c r="C45" s="32"/>
      <c r="D45" s="496"/>
      <c r="E45" s="496"/>
      <c r="F45" s="496"/>
      <c r="G45" s="496"/>
      <c r="H45" s="496"/>
      <c r="I45" s="496"/>
      <c r="J45" s="496"/>
      <c r="K45" s="410">
        <f>SUM(H45:J45)</f>
        <v>0</v>
      </c>
      <c r="L45" s="496"/>
      <c r="M45" s="496"/>
      <c r="N45" s="496"/>
      <c r="O45" s="496"/>
      <c r="P45" s="496"/>
      <c r="Q45" s="496"/>
      <c r="R45" s="496"/>
      <c r="S45" s="496"/>
      <c r="T45" s="496"/>
      <c r="U45" s="496"/>
      <c r="V45" s="40"/>
      <c r="W45" s="40"/>
      <c r="X45" s="35"/>
    </row>
    <row r="46" spans="1:25" ht="21">
      <c r="A46" s="65" t="s">
        <v>18</v>
      </c>
      <c r="B46" s="65"/>
      <c r="C46" s="42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3"/>
      <c r="W46" s="43"/>
      <c r="X46" s="43"/>
    </row>
    <row r="47" spans="1:25" ht="21">
      <c r="A47" s="56">
        <v>1</v>
      </c>
      <c r="B47" s="127"/>
      <c r="C47" s="32"/>
      <c r="D47" s="496"/>
      <c r="E47" s="496"/>
      <c r="F47" s="496"/>
      <c r="G47" s="496"/>
      <c r="H47" s="496"/>
      <c r="I47" s="496"/>
      <c r="J47" s="496"/>
      <c r="K47" s="410">
        <f>SUM(H47:J47)</f>
        <v>0</v>
      </c>
      <c r="L47" s="496"/>
      <c r="M47" s="496"/>
      <c r="N47" s="496"/>
      <c r="O47" s="496"/>
      <c r="P47" s="496"/>
      <c r="Q47" s="496"/>
      <c r="R47" s="496"/>
      <c r="S47" s="496"/>
      <c r="T47" s="496"/>
      <c r="U47" s="496"/>
      <c r="V47" s="40"/>
      <c r="W47" s="40"/>
      <c r="X47" s="35"/>
    </row>
    <row r="48" spans="1:25" ht="21">
      <c r="A48" s="56">
        <v>2</v>
      </c>
      <c r="B48" s="127"/>
      <c r="C48" s="32"/>
      <c r="D48" s="496"/>
      <c r="E48" s="496"/>
      <c r="F48" s="496"/>
      <c r="G48" s="496"/>
      <c r="H48" s="496"/>
      <c r="I48" s="496"/>
      <c r="J48" s="496"/>
      <c r="K48" s="410">
        <f>SUM(H48:J48)</f>
        <v>0</v>
      </c>
      <c r="L48" s="496"/>
      <c r="M48" s="496"/>
      <c r="N48" s="496"/>
      <c r="O48" s="496"/>
      <c r="P48" s="496"/>
      <c r="Q48" s="496"/>
      <c r="R48" s="496"/>
      <c r="S48" s="496"/>
      <c r="T48" s="496"/>
      <c r="U48" s="496"/>
      <c r="V48" s="40"/>
      <c r="W48" s="40"/>
      <c r="X48" s="35"/>
    </row>
    <row r="49" spans="1:25" ht="21">
      <c r="A49" s="56">
        <v>3</v>
      </c>
      <c r="B49" s="127"/>
      <c r="C49" s="32"/>
      <c r="D49" s="496"/>
      <c r="E49" s="496"/>
      <c r="F49" s="496"/>
      <c r="G49" s="496"/>
      <c r="H49" s="496"/>
      <c r="I49" s="496"/>
      <c r="J49" s="496"/>
      <c r="K49" s="410">
        <f>SUM(H49:J49)</f>
        <v>0</v>
      </c>
      <c r="L49" s="496"/>
      <c r="M49" s="496"/>
      <c r="N49" s="496"/>
      <c r="O49" s="496"/>
      <c r="P49" s="496"/>
      <c r="Q49" s="496"/>
      <c r="R49" s="496"/>
      <c r="S49" s="496"/>
      <c r="T49" s="496"/>
      <c r="U49" s="496"/>
      <c r="V49" s="40"/>
      <c r="W49" s="40"/>
      <c r="X49" s="35"/>
    </row>
    <row r="50" spans="1:25" ht="21">
      <c r="A50" s="56">
        <v>4</v>
      </c>
      <c r="B50" s="127"/>
      <c r="C50" s="32"/>
      <c r="D50" s="496"/>
      <c r="E50" s="496"/>
      <c r="F50" s="496"/>
      <c r="G50" s="496"/>
      <c r="H50" s="496"/>
      <c r="I50" s="496"/>
      <c r="J50" s="496"/>
      <c r="K50" s="410">
        <f>SUM(H50:J50)</f>
        <v>0</v>
      </c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0"/>
      <c r="W50" s="40"/>
      <c r="X50" s="35"/>
    </row>
    <row r="51" spans="1:25" ht="21">
      <c r="A51" s="56">
        <v>5</v>
      </c>
      <c r="B51" s="127"/>
      <c r="C51" s="32"/>
      <c r="D51" s="496"/>
      <c r="E51" s="496"/>
      <c r="F51" s="496"/>
      <c r="G51" s="496"/>
      <c r="H51" s="496"/>
      <c r="I51" s="496"/>
      <c r="J51" s="496"/>
      <c r="K51" s="410">
        <f>SUM(H51:J51)</f>
        <v>0</v>
      </c>
      <c r="L51" s="496"/>
      <c r="M51" s="496"/>
      <c r="N51" s="496"/>
      <c r="O51" s="496"/>
      <c r="P51" s="496"/>
      <c r="Q51" s="496"/>
      <c r="R51" s="496"/>
      <c r="S51" s="496"/>
      <c r="T51" s="496"/>
      <c r="U51" s="496"/>
      <c r="V51" s="40"/>
      <c r="W51" s="40"/>
      <c r="X51" s="35"/>
    </row>
    <row r="52" spans="1:25" ht="21">
      <c r="A52" s="1030" t="s">
        <v>20</v>
      </c>
      <c r="B52" s="1031"/>
      <c r="C52" s="47"/>
      <c r="D52" s="499"/>
      <c r="E52" s="499"/>
      <c r="F52" s="499"/>
      <c r="G52" s="499"/>
      <c r="H52" s="499"/>
      <c r="I52" s="499"/>
      <c r="J52" s="499"/>
      <c r="K52" s="499"/>
      <c r="L52" s="499"/>
      <c r="M52" s="499"/>
      <c r="N52" s="499"/>
      <c r="O52" s="499"/>
      <c r="P52" s="499"/>
      <c r="Q52" s="499"/>
      <c r="R52" s="499"/>
      <c r="S52" s="499"/>
      <c r="T52" s="499"/>
      <c r="U52" s="499"/>
      <c r="V52" s="48"/>
      <c r="W52" s="48"/>
      <c r="X52" s="48"/>
    </row>
    <row r="53" spans="1:25" ht="21">
      <c r="A53" s="65" t="s">
        <v>3</v>
      </c>
      <c r="B53" s="66"/>
      <c r="C53" s="44"/>
      <c r="D53" s="500"/>
      <c r="E53" s="500"/>
      <c r="F53" s="500"/>
      <c r="G53" s="500"/>
      <c r="H53" s="500"/>
      <c r="I53" s="500"/>
      <c r="J53" s="500"/>
      <c r="K53" s="500"/>
      <c r="L53" s="633"/>
      <c r="M53" s="587"/>
      <c r="N53" s="587"/>
      <c r="O53" s="587"/>
      <c r="P53" s="587"/>
      <c r="Q53" s="587"/>
      <c r="R53" s="637"/>
      <c r="S53" s="587"/>
      <c r="T53" s="633"/>
      <c r="U53" s="588"/>
      <c r="V53" s="46"/>
      <c r="W53" s="46"/>
      <c r="X53" s="46"/>
      <c r="Y53" s="6"/>
    </row>
    <row r="54" spans="1:25" ht="21">
      <c r="A54" s="56">
        <v>1</v>
      </c>
      <c r="B54" s="67"/>
      <c r="C54" s="36"/>
      <c r="D54" s="501"/>
      <c r="E54" s="501"/>
      <c r="F54" s="501"/>
      <c r="G54" s="501"/>
      <c r="H54" s="501"/>
      <c r="I54" s="501"/>
      <c r="J54" s="501"/>
      <c r="K54" s="501"/>
      <c r="L54" s="492"/>
      <c r="M54" s="409"/>
      <c r="N54" s="409"/>
      <c r="O54" s="409"/>
      <c r="P54" s="409"/>
      <c r="Q54" s="409"/>
      <c r="R54" s="493"/>
      <c r="S54" s="409"/>
      <c r="T54" s="492"/>
      <c r="U54" s="669"/>
      <c r="V54" s="40"/>
      <c r="W54" s="40"/>
      <c r="X54" s="40"/>
      <c r="Y54" s="52"/>
    </row>
    <row r="55" spans="1:25" ht="21">
      <c r="A55" s="56">
        <v>2</v>
      </c>
      <c r="B55" s="67"/>
      <c r="C55" s="36"/>
      <c r="D55" s="501"/>
      <c r="E55" s="501"/>
      <c r="F55" s="501"/>
      <c r="G55" s="501"/>
      <c r="H55" s="501"/>
      <c r="I55" s="501"/>
      <c r="J55" s="501"/>
      <c r="K55" s="501"/>
      <c r="L55" s="492"/>
      <c r="M55" s="409"/>
      <c r="N55" s="409"/>
      <c r="O55" s="409"/>
      <c r="P55" s="409"/>
      <c r="Q55" s="409"/>
      <c r="R55" s="493"/>
      <c r="S55" s="409"/>
      <c r="T55" s="492"/>
      <c r="U55" s="669"/>
      <c r="V55" s="40"/>
      <c r="W55" s="40"/>
      <c r="X55" s="40"/>
      <c r="Y55" s="52"/>
    </row>
    <row r="56" spans="1:25" ht="21">
      <c r="A56" s="56">
        <v>3</v>
      </c>
      <c r="B56" s="67"/>
      <c r="C56" s="36"/>
      <c r="D56" s="501"/>
      <c r="E56" s="501"/>
      <c r="F56" s="501"/>
      <c r="G56" s="501"/>
      <c r="H56" s="501"/>
      <c r="I56" s="501"/>
      <c r="J56" s="501"/>
      <c r="K56" s="501"/>
      <c r="L56" s="492"/>
      <c r="M56" s="409"/>
      <c r="N56" s="409"/>
      <c r="O56" s="409"/>
      <c r="P56" s="409"/>
      <c r="Q56" s="409"/>
      <c r="R56" s="493"/>
      <c r="S56" s="409"/>
      <c r="T56" s="492"/>
      <c r="U56" s="669"/>
      <c r="V56" s="40"/>
      <c r="W56" s="40"/>
      <c r="X56" s="40"/>
      <c r="Y56" s="52"/>
    </row>
    <row r="57" spans="1:25" ht="21">
      <c r="A57" s="56">
        <v>4</v>
      </c>
      <c r="B57" s="67"/>
      <c r="C57" s="36"/>
      <c r="D57" s="501"/>
      <c r="E57" s="501"/>
      <c r="F57" s="501"/>
      <c r="G57" s="501"/>
      <c r="H57" s="501"/>
      <c r="I57" s="501"/>
      <c r="J57" s="501"/>
      <c r="K57" s="501"/>
      <c r="L57" s="492"/>
      <c r="M57" s="409"/>
      <c r="N57" s="409"/>
      <c r="O57" s="409"/>
      <c r="P57" s="409"/>
      <c r="Q57" s="409"/>
      <c r="R57" s="493"/>
      <c r="S57" s="409"/>
      <c r="T57" s="492"/>
      <c r="U57" s="669"/>
      <c r="V57" s="40"/>
      <c r="W57" s="40"/>
      <c r="X57" s="40"/>
      <c r="Y57" s="52"/>
    </row>
    <row r="58" spans="1:25" ht="21">
      <c r="A58" s="56">
        <v>5</v>
      </c>
      <c r="B58" s="67"/>
      <c r="C58" s="36"/>
      <c r="D58" s="501"/>
      <c r="E58" s="501"/>
      <c r="F58" s="501"/>
      <c r="G58" s="501"/>
      <c r="H58" s="501"/>
      <c r="I58" s="501"/>
      <c r="J58" s="501"/>
      <c r="K58" s="501"/>
      <c r="L58" s="492"/>
      <c r="M58" s="409"/>
      <c r="N58" s="409"/>
      <c r="O58" s="409"/>
      <c r="P58" s="409"/>
      <c r="Q58" s="409"/>
      <c r="R58" s="493"/>
      <c r="S58" s="409"/>
      <c r="T58" s="492"/>
      <c r="U58" s="669"/>
      <c r="V58" s="40"/>
      <c r="W58" s="40"/>
      <c r="X58" s="40"/>
      <c r="Y58" s="52"/>
    </row>
    <row r="59" spans="1:25" ht="21">
      <c r="A59" s="65" t="s">
        <v>18</v>
      </c>
      <c r="B59" s="65"/>
      <c r="C59" s="42"/>
      <c r="D59" s="495"/>
      <c r="E59" s="495"/>
      <c r="F59" s="495"/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3"/>
      <c r="W59" s="43"/>
      <c r="X59" s="43"/>
    </row>
    <row r="60" spans="1:25" ht="21">
      <c r="A60" s="56">
        <v>1</v>
      </c>
      <c r="B60" s="67"/>
      <c r="C60" s="36"/>
      <c r="D60" s="501"/>
      <c r="E60" s="501"/>
      <c r="F60" s="501"/>
      <c r="G60" s="501"/>
      <c r="H60" s="501"/>
      <c r="I60" s="501"/>
      <c r="J60" s="501"/>
      <c r="K60" s="501"/>
      <c r="L60" s="492"/>
      <c r="M60" s="409"/>
      <c r="N60" s="409"/>
      <c r="O60" s="409"/>
      <c r="P60" s="409"/>
      <c r="Q60" s="409"/>
      <c r="R60" s="493"/>
      <c r="S60" s="409"/>
      <c r="T60" s="492"/>
      <c r="U60" s="669"/>
      <c r="V60" s="40"/>
      <c r="W60" s="40"/>
      <c r="X60" s="40"/>
      <c r="Y60" s="52"/>
    </row>
    <row r="61" spans="1:25" ht="21">
      <c r="A61" s="56">
        <v>2</v>
      </c>
      <c r="B61" s="67"/>
      <c r="C61" s="36"/>
      <c r="D61" s="501"/>
      <c r="E61" s="501"/>
      <c r="F61" s="501"/>
      <c r="G61" s="501"/>
      <c r="H61" s="501"/>
      <c r="I61" s="501"/>
      <c r="J61" s="501"/>
      <c r="K61" s="501"/>
      <c r="L61" s="492"/>
      <c r="M61" s="409"/>
      <c r="N61" s="409"/>
      <c r="O61" s="409"/>
      <c r="P61" s="409"/>
      <c r="Q61" s="409"/>
      <c r="R61" s="493"/>
      <c r="S61" s="409"/>
      <c r="T61" s="492"/>
      <c r="U61" s="669"/>
      <c r="V61" s="40"/>
      <c r="W61" s="40"/>
      <c r="X61" s="40"/>
      <c r="Y61" s="52"/>
    </row>
    <row r="62" spans="1:25" ht="21">
      <c r="A62" s="56">
        <v>3</v>
      </c>
      <c r="B62" s="67"/>
      <c r="C62" s="36"/>
      <c r="D62" s="501"/>
      <c r="E62" s="501"/>
      <c r="F62" s="501"/>
      <c r="G62" s="501"/>
      <c r="H62" s="501"/>
      <c r="I62" s="501"/>
      <c r="J62" s="501"/>
      <c r="K62" s="501"/>
      <c r="L62" s="492"/>
      <c r="M62" s="409"/>
      <c r="N62" s="409"/>
      <c r="O62" s="409"/>
      <c r="P62" s="409"/>
      <c r="Q62" s="409"/>
      <c r="R62" s="493"/>
      <c r="S62" s="409"/>
      <c r="T62" s="492"/>
      <c r="U62" s="669"/>
      <c r="V62" s="40"/>
      <c r="W62" s="40"/>
      <c r="X62" s="40"/>
      <c r="Y62" s="52"/>
    </row>
    <row r="63" spans="1:25" ht="21">
      <c r="A63" s="56">
        <v>4</v>
      </c>
      <c r="B63" s="67"/>
      <c r="C63" s="36"/>
      <c r="D63" s="501"/>
      <c r="E63" s="501"/>
      <c r="F63" s="501"/>
      <c r="G63" s="501"/>
      <c r="H63" s="501"/>
      <c r="I63" s="501"/>
      <c r="J63" s="501"/>
      <c r="K63" s="501"/>
      <c r="L63" s="492"/>
      <c r="M63" s="409"/>
      <c r="N63" s="409"/>
      <c r="O63" s="409"/>
      <c r="P63" s="409"/>
      <c r="Q63" s="409"/>
      <c r="R63" s="493"/>
      <c r="S63" s="409"/>
      <c r="T63" s="492"/>
      <c r="U63" s="669"/>
      <c r="V63" s="40"/>
      <c r="W63" s="40"/>
      <c r="X63" s="40"/>
      <c r="Y63" s="52"/>
    </row>
    <row r="64" spans="1:25" ht="21">
      <c r="A64" s="56">
        <v>5</v>
      </c>
      <c r="B64" s="127"/>
      <c r="C64" s="32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0"/>
      <c r="W64" s="40"/>
      <c r="X64" s="35"/>
    </row>
    <row r="65" spans="1:26" s="7" customFormat="1" ht="13.5" customHeight="1">
      <c r="A65" s="9"/>
      <c r="B65" s="28"/>
      <c r="C65" s="9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29"/>
      <c r="W65" s="29"/>
      <c r="X65" s="29"/>
      <c r="Y65" s="30"/>
      <c r="Z65" s="8"/>
    </row>
    <row r="66" spans="1:26" s="13" customFormat="1" ht="21.75" customHeight="1">
      <c r="A66" s="1006"/>
      <c r="B66" s="1052"/>
      <c r="C66" s="1052"/>
      <c r="D66" s="1053"/>
      <c r="E66" s="1053"/>
      <c r="F66" s="1053"/>
      <c r="G66" s="1053"/>
      <c r="H66" s="1053"/>
      <c r="I66" s="1053"/>
      <c r="J66" s="1053"/>
      <c r="K66" s="1053"/>
      <c r="L66" s="1053"/>
      <c r="M66" s="1053"/>
      <c r="N66" s="1053"/>
      <c r="O66" s="1053"/>
      <c r="P66" s="1053"/>
      <c r="Q66" s="1053"/>
      <c r="R66" s="1053"/>
      <c r="S66" s="1053"/>
      <c r="T66" s="1053"/>
      <c r="U66" s="1053"/>
      <c r="V66" s="1052"/>
      <c r="W66" s="1052"/>
      <c r="X66" s="1052"/>
    </row>
    <row r="67" spans="1:26" s="13" customFormat="1" ht="21">
      <c r="A67" s="1007"/>
      <c r="B67" s="1007"/>
      <c r="C67" s="1007"/>
      <c r="D67" s="1054"/>
      <c r="E67" s="1054"/>
      <c r="F67" s="1054"/>
      <c r="G67" s="1054"/>
      <c r="H67" s="1054"/>
      <c r="I67" s="1054"/>
      <c r="J67" s="1054"/>
      <c r="K67" s="1054"/>
      <c r="L67" s="1054"/>
      <c r="M67" s="1054"/>
      <c r="N67" s="1054"/>
      <c r="O67" s="1054"/>
      <c r="P67" s="1054"/>
      <c r="Q67" s="1054"/>
      <c r="R67" s="1054"/>
      <c r="S67" s="1054"/>
      <c r="T67" s="1054"/>
      <c r="U67" s="1054"/>
      <c r="V67" s="1007"/>
      <c r="W67" s="1007"/>
      <c r="X67" s="1007"/>
      <c r="Y67" s="14"/>
    </row>
    <row r="68" spans="1:26" s="13" customFormat="1" ht="21">
      <c r="A68" s="15"/>
      <c r="B68" s="16"/>
      <c r="C68" s="17"/>
      <c r="D68" s="670"/>
      <c r="E68" s="670"/>
      <c r="F68" s="670"/>
      <c r="G68" s="670"/>
      <c r="H68" s="670"/>
      <c r="I68" s="670"/>
      <c r="J68" s="670"/>
      <c r="K68" s="670"/>
      <c r="L68" s="670"/>
      <c r="M68" s="671"/>
      <c r="N68" s="670"/>
      <c r="O68" s="671"/>
      <c r="P68" s="670"/>
      <c r="Q68" s="671"/>
      <c r="R68" s="670"/>
      <c r="S68" s="671"/>
      <c r="T68" s="670"/>
      <c r="U68" s="671"/>
      <c r="V68" s="14"/>
      <c r="W68" s="14"/>
      <c r="X68" s="14"/>
      <c r="Y68" s="14"/>
    </row>
    <row r="69" spans="1:26" s="13" customFormat="1" ht="21">
      <c r="A69" s="15"/>
      <c r="B69" s="16"/>
      <c r="C69" s="17"/>
      <c r="D69" s="670"/>
      <c r="E69" s="670"/>
      <c r="F69" s="670"/>
      <c r="G69" s="670"/>
      <c r="H69" s="670"/>
      <c r="I69" s="670"/>
      <c r="J69" s="670"/>
      <c r="K69" s="670"/>
      <c r="L69" s="670"/>
      <c r="M69" s="671"/>
      <c r="N69" s="670"/>
      <c r="O69" s="671"/>
      <c r="P69" s="670"/>
      <c r="Q69" s="671"/>
      <c r="R69" s="670"/>
      <c r="S69" s="671"/>
      <c r="T69" s="670"/>
      <c r="U69" s="671"/>
      <c r="V69" s="14"/>
      <c r="W69" s="14"/>
      <c r="X69" s="14"/>
      <c r="Y69" s="14"/>
    </row>
    <row r="70" spans="1:26" s="13" customFormat="1" ht="21">
      <c r="A70" s="15"/>
      <c r="B70" s="16"/>
      <c r="C70" s="17"/>
      <c r="D70" s="670"/>
      <c r="E70" s="670"/>
      <c r="F70" s="670"/>
      <c r="G70" s="670"/>
      <c r="H70" s="670"/>
      <c r="I70" s="670"/>
      <c r="J70" s="670"/>
      <c r="K70" s="670"/>
      <c r="L70" s="670"/>
      <c r="M70" s="671"/>
      <c r="N70" s="670"/>
      <c r="O70" s="671"/>
      <c r="P70" s="670"/>
      <c r="Q70" s="671"/>
      <c r="R70" s="670"/>
      <c r="S70" s="671"/>
      <c r="T70" s="670"/>
      <c r="U70" s="671"/>
      <c r="V70" s="14"/>
      <c r="W70" s="14"/>
      <c r="X70" s="14"/>
      <c r="Y70" s="14"/>
    </row>
    <row r="71" spans="1:26" s="13" customFormat="1" ht="21">
      <c r="A71" s="15"/>
      <c r="B71" s="16"/>
      <c r="C71" s="17"/>
      <c r="D71" s="670"/>
      <c r="E71" s="670"/>
      <c r="F71" s="670"/>
      <c r="G71" s="670"/>
      <c r="H71" s="670"/>
      <c r="I71" s="670"/>
      <c r="J71" s="670"/>
      <c r="K71" s="670"/>
      <c r="L71" s="670"/>
      <c r="M71" s="671"/>
      <c r="N71" s="670"/>
      <c r="O71" s="671"/>
      <c r="P71" s="670"/>
      <c r="Q71" s="671"/>
      <c r="R71" s="670"/>
      <c r="S71" s="671"/>
      <c r="T71" s="670"/>
      <c r="U71" s="671"/>
      <c r="V71" s="14"/>
      <c r="W71" s="14"/>
      <c r="X71" s="14"/>
      <c r="Y71" s="14"/>
    </row>
    <row r="72" spans="1:26" s="13" customFormat="1" ht="21">
      <c r="A72" s="15"/>
      <c r="B72" s="16"/>
      <c r="C72" s="17"/>
      <c r="D72" s="670"/>
      <c r="E72" s="670"/>
      <c r="F72" s="670"/>
      <c r="G72" s="670"/>
      <c r="H72" s="670"/>
      <c r="I72" s="670"/>
      <c r="J72" s="670"/>
      <c r="K72" s="670"/>
      <c r="L72" s="670"/>
      <c r="M72" s="671"/>
      <c r="N72" s="670"/>
      <c r="O72" s="671"/>
      <c r="P72" s="670"/>
      <c r="Q72" s="671"/>
      <c r="R72" s="670"/>
      <c r="S72" s="671"/>
      <c r="T72" s="670"/>
      <c r="U72" s="671"/>
      <c r="V72" s="14"/>
      <c r="W72" s="14"/>
      <c r="X72" s="14"/>
      <c r="Y72" s="14"/>
    </row>
    <row r="73" spans="1:26" s="13" customFormat="1" ht="21">
      <c r="A73" s="1007"/>
      <c r="B73" s="1007"/>
      <c r="C73" s="1007"/>
      <c r="D73" s="1054"/>
      <c r="E73" s="1054"/>
      <c r="F73" s="1054"/>
      <c r="G73" s="1054"/>
      <c r="H73" s="1054"/>
      <c r="I73" s="1054"/>
      <c r="J73" s="1054"/>
      <c r="K73" s="1054"/>
      <c r="L73" s="1054"/>
      <c r="M73" s="1054"/>
      <c r="N73" s="1054"/>
      <c r="O73" s="1054"/>
      <c r="P73" s="1054"/>
      <c r="Q73" s="1054"/>
      <c r="R73" s="1054"/>
      <c r="S73" s="1054"/>
      <c r="T73" s="1054"/>
      <c r="U73" s="1054"/>
      <c r="V73" s="1007"/>
      <c r="W73" s="1007"/>
      <c r="X73" s="1007"/>
      <c r="Y73" s="19"/>
    </row>
    <row r="74" spans="1:26" s="13" customFormat="1">
      <c r="A74" s="9"/>
      <c r="B74" s="20"/>
      <c r="C74" s="9"/>
      <c r="D74" s="10"/>
      <c r="E74" s="10"/>
      <c r="F74" s="10"/>
      <c r="G74" s="10"/>
      <c r="H74" s="10"/>
      <c r="I74" s="10"/>
      <c r="J74" s="10"/>
      <c r="K74" s="10"/>
      <c r="L74" s="10"/>
      <c r="M74" s="11"/>
      <c r="N74" s="10"/>
      <c r="O74" s="11"/>
      <c r="P74" s="10"/>
      <c r="Q74" s="11"/>
      <c r="R74" s="10"/>
      <c r="S74" s="11"/>
      <c r="T74" s="10"/>
      <c r="U74" s="11"/>
      <c r="V74" s="11"/>
      <c r="W74" s="11"/>
      <c r="X74" s="11"/>
      <c r="Y74" s="2"/>
    </row>
    <row r="75" spans="1:26" ht="22.5" customHeight="1">
      <c r="A75" s="21"/>
      <c r="B75" s="3"/>
      <c r="C75" s="22"/>
      <c r="D75" s="23"/>
      <c r="E75" s="23"/>
      <c r="F75" s="23"/>
      <c r="G75" s="23"/>
      <c r="H75" s="23"/>
      <c r="I75" s="23"/>
      <c r="J75" s="23"/>
      <c r="K75" s="23"/>
      <c r="L75" s="23"/>
      <c r="M75" s="24"/>
      <c r="N75" s="23"/>
      <c r="O75" s="24"/>
      <c r="P75" s="23"/>
      <c r="Q75" s="24"/>
      <c r="R75" s="23"/>
      <c r="S75" s="24"/>
      <c r="T75" s="23"/>
      <c r="U75" s="24"/>
      <c r="V75" s="24"/>
      <c r="W75" s="24"/>
      <c r="X75" s="24"/>
      <c r="Y75" s="22"/>
    </row>
    <row r="76" spans="1:26">
      <c r="A76" s="1008"/>
      <c r="B76" s="1008"/>
      <c r="C76" s="1008"/>
      <c r="D76" s="1051"/>
      <c r="E76" s="1051"/>
      <c r="F76" s="1051"/>
      <c r="G76" s="1051"/>
      <c r="H76" s="1051"/>
      <c r="I76" s="1051"/>
      <c r="J76" s="1051"/>
      <c r="K76" s="1051"/>
      <c r="L76" s="1051"/>
      <c r="M76" s="1051"/>
      <c r="N76" s="1051"/>
      <c r="O76" s="1051"/>
      <c r="P76" s="1051"/>
      <c r="Q76" s="1051"/>
      <c r="R76" s="1051"/>
      <c r="S76" s="1051"/>
      <c r="T76" s="1051"/>
      <c r="U76" s="1051"/>
      <c r="V76" s="1008"/>
      <c r="W76" s="1008"/>
      <c r="X76" s="1008"/>
    </row>
    <row r="77" spans="1:26" ht="23.25" customHeight="1">
      <c r="A77" s="26"/>
      <c r="D77" s="672"/>
      <c r="E77" s="672"/>
      <c r="F77" s="672"/>
      <c r="G77" s="672"/>
      <c r="H77" s="672"/>
      <c r="I77" s="672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1:26">
      <c r="D78" s="672"/>
      <c r="E78" s="672"/>
      <c r="F78" s="672"/>
      <c r="G78" s="672"/>
      <c r="H78" s="672"/>
      <c r="I78" s="672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1:26">
      <c r="D79" s="672"/>
      <c r="E79" s="672"/>
      <c r="F79" s="672"/>
      <c r="G79" s="672"/>
      <c r="H79" s="672"/>
      <c r="I79" s="672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1:26">
      <c r="D80" s="672"/>
      <c r="E80" s="672"/>
      <c r="F80" s="672"/>
      <c r="G80" s="672"/>
      <c r="H80" s="672"/>
      <c r="I80" s="672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72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72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72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72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72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72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72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72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72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72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72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72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72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72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72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72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72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72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72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72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72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72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72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72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72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72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72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72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72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72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72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72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72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72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72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72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72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72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72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72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72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72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72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72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72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72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72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72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72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72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72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72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72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72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72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72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72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72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72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72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72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72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72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72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72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72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72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72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72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72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72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72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72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72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72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72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72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72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72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72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72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72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72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72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72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72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72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72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72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72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72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72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72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72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72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72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72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72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72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72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72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72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72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72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72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72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72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72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72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72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72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72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72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72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72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72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72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72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72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72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72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72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72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72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72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72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72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72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72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72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72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72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72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72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72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72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72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72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72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72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72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72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72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72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72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72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72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72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72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72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72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72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72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72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72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72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72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72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72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72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72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72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72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72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72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72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72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72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72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72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72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72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72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72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72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72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72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72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72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72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72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72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72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72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72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72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72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72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72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72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72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72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72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72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72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72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72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72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72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72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72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72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72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72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72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72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72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72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72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72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72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72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72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72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72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72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72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72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72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72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72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72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72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72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72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72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72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72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72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72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72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72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72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72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72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72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72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72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72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72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72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72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72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72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72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72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72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72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72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72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72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72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72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72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72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72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72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72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72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72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72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72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72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72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72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72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72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72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72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72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72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72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72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72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72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72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72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72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72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72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72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72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72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72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72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72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72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72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72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72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72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72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72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72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72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72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72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72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72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72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72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72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72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72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72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72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72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72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72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72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72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72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72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72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72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72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72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72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72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72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72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72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72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72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72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72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72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72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72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72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72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72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72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72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72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72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72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72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72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72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72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72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72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72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72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72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72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72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72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72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72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72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72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72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72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72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72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72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72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72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72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72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72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72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72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72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72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72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72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72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72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72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72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72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72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72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72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72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72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72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72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72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72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72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72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72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72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72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72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72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72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72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72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72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72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72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72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72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72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72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72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72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72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72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72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72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72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72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72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72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72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72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72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72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72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72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72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72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72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72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72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72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72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72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72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72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72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72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72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72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72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72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72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72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72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72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72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72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72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72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72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72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72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72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72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72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72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72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72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72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72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72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72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72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72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72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72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72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72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72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72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72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72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72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72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72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72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72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72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72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72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72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72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72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72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72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72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72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72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72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72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72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72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72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72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72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72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72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72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72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72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72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72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72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72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72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72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72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72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72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72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72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72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72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72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72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72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72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72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72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72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72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72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72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72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72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72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72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72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72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72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72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72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72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72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72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72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72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72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72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72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72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72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72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72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72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72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72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72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72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72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72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72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72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72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72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72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72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72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72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72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72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72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72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72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72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72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72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72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72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72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72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72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72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72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72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72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72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72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72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72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72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72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72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72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72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72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72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72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72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72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72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72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72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72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72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72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72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72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72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72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72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72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72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72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72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72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72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72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72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72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72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72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72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72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72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72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72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72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72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72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72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72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72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72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72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72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72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72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72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72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72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72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72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72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72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72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72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72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72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72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72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72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72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72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72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72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72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72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72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72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72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72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72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72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72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72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72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72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72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72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72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72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72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72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72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72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72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72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72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72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72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72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72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72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72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72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72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72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72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72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72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72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72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72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72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72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72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72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72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72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72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72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72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72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72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72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72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72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72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72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72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72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72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72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72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72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72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72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72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72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72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72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72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72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72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72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72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72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72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72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72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72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72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72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72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72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72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72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72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72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72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72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72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72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72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72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72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72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72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72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72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72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72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72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72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72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72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72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72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72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72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72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72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72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72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72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72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72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72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72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72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72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72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72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72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72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72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72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72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72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72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72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72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72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72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72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72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72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72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72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72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72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72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72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72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72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72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72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72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72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72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72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72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72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72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72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72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72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72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72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72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72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72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72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72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72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72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72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72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72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72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72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72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72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72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72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72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72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72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72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72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72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72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72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72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72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72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72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72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72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72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72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72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72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72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72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72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72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72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72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72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72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72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72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72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72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72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72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72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72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72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72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72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72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72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72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72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72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72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72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72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72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72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72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72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72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72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72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72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72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72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72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72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72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72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72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72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72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72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72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72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72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72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72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72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72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72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72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72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72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72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72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72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72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72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72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72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72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72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72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72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72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72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72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72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72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72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72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72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72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72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72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72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72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72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72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72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72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72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72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72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72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72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72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72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72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72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72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72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72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72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72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72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72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72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72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72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72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72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72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72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72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72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72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72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72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72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72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72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72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72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72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672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672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672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672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672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672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672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672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672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672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672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672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672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672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672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672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672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672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672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672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672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672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672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672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672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672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672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672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672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672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672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672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72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72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72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72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72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72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72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72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72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72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72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72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72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72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72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72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72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72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72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72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72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72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72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72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72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72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72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72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72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72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72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72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72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72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72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72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72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72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72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72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72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72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72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72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72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72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72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72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72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72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72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72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72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72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72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72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72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72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72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72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72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72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72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72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72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72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72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72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72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72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72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72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72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72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72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72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72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72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72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72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72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72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72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72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72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72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72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72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72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72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72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72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72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72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72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72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72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72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72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72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72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72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72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72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72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72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72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72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72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72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72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72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72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72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72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72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72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72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72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72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1">
    <mergeCell ref="A7:B7"/>
    <mergeCell ref="A1:U1"/>
    <mergeCell ref="A2:U2"/>
    <mergeCell ref="A76:X76"/>
    <mergeCell ref="R5:S5"/>
    <mergeCell ref="T5:U5"/>
    <mergeCell ref="A8:B8"/>
    <mergeCell ref="A39:B39"/>
    <mergeCell ref="A52:B52"/>
    <mergeCell ref="A66:X66"/>
    <mergeCell ref="V4:X5"/>
    <mergeCell ref="L5:M5"/>
    <mergeCell ref="N5:O5"/>
    <mergeCell ref="P5:Q5"/>
    <mergeCell ref="A67:X67"/>
    <mergeCell ref="A73:X73"/>
    <mergeCell ref="J3:K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</mergeCells>
  <dataValidations count="1">
    <dataValidation errorStyle="warning" allowBlank="1" showInputMessage="1" showErrorMessage="1" error="ตรวจสอบ _x000a_" sqref="K34:K38 K41:K45 K47:K51 K10:K32" xr:uid="{40771CEB-CED4-406E-A654-5A707D53DB3C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38" fitToHeight="0" orientation="landscape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5423-16EF-4909-94F4-5CDBDEE6027A}">
  <sheetPr>
    <pageSetUpPr fitToPage="1"/>
  </sheetPr>
  <dimension ref="A1:BE1182"/>
  <sheetViews>
    <sheetView showGridLines="0" topLeftCell="B1" zoomScale="70" zoomScaleNormal="70" zoomScaleSheetLayoutView="70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486" customWidth="1"/>
    <col min="5" max="7" width="13.140625" style="487" hidden="1" customWidth="1"/>
    <col min="8" max="11" width="12.7109375" style="488" customWidth="1"/>
    <col min="12" max="12" width="12" style="489" customWidth="1"/>
    <col min="13" max="13" width="16.28515625" style="490" customWidth="1"/>
    <col min="14" max="14" width="11.5703125" style="489" customWidth="1"/>
    <col min="15" max="15" width="16.28515625" style="490" customWidth="1"/>
    <col min="16" max="16" width="11.85546875" style="489" customWidth="1"/>
    <col min="17" max="17" width="16.28515625" style="490" customWidth="1"/>
    <col min="18" max="18" width="12.28515625" style="489" customWidth="1"/>
    <col min="19" max="19" width="16.28515625" style="490" customWidth="1"/>
    <col min="20" max="20" width="12.85546875" style="489" customWidth="1"/>
    <col min="21" max="21" width="16.28515625" style="490" customWidth="1"/>
    <col min="22" max="22" width="18.7109375" style="2" customWidth="1"/>
    <col min="23" max="23" width="14.5703125" style="2" customWidth="1"/>
    <col min="24" max="24" width="61.28515625" style="28" customWidth="1"/>
    <col min="25" max="25" width="30.42578125" style="2" hidden="1" customWidth="1"/>
    <col min="26" max="256" width="9.140625" style="2"/>
    <col min="257" max="257" width="10" style="2" customWidth="1"/>
    <col min="258" max="258" width="41.7109375" style="2" bestFit="1" customWidth="1"/>
    <col min="259" max="259" width="11" style="2" customWidth="1"/>
    <col min="260" max="260" width="12.5703125" style="2" customWidth="1"/>
    <col min="261" max="263" width="13.140625" style="2" customWidth="1"/>
    <col min="264" max="264" width="17" style="2" customWidth="1"/>
    <col min="265" max="265" width="17.28515625" style="2" customWidth="1"/>
    <col min="266" max="267" width="15.42578125" style="2" customWidth="1"/>
    <col min="268" max="268" width="12" style="2" customWidth="1"/>
    <col min="269" max="269" width="16.28515625" style="2" customWidth="1"/>
    <col min="270" max="270" width="11.5703125" style="2" customWidth="1"/>
    <col min="271" max="271" width="16.28515625" style="2" customWidth="1"/>
    <col min="272" max="272" width="11.85546875" style="2" customWidth="1"/>
    <col min="273" max="273" width="16.28515625" style="2" customWidth="1"/>
    <col min="274" max="274" width="12.28515625" style="2" customWidth="1"/>
    <col min="275" max="275" width="16.28515625" style="2" customWidth="1"/>
    <col min="276" max="276" width="12.85546875" style="2" customWidth="1"/>
    <col min="277" max="277" width="16.28515625" style="2" customWidth="1"/>
    <col min="278" max="278" width="18.7109375" style="2" customWidth="1"/>
    <col min="279" max="279" width="14.5703125" style="2" customWidth="1"/>
    <col min="280" max="280" width="61.28515625" style="2" customWidth="1"/>
    <col min="281" max="281" width="0" style="2" hidden="1" customWidth="1"/>
    <col min="282" max="512" width="9.140625" style="2"/>
    <col min="513" max="513" width="10" style="2" customWidth="1"/>
    <col min="514" max="514" width="41.7109375" style="2" bestFit="1" customWidth="1"/>
    <col min="515" max="515" width="11" style="2" customWidth="1"/>
    <col min="516" max="516" width="12.5703125" style="2" customWidth="1"/>
    <col min="517" max="519" width="13.140625" style="2" customWidth="1"/>
    <col min="520" max="520" width="17" style="2" customWidth="1"/>
    <col min="521" max="521" width="17.28515625" style="2" customWidth="1"/>
    <col min="522" max="523" width="15.42578125" style="2" customWidth="1"/>
    <col min="524" max="524" width="12" style="2" customWidth="1"/>
    <col min="525" max="525" width="16.28515625" style="2" customWidth="1"/>
    <col min="526" max="526" width="11.5703125" style="2" customWidth="1"/>
    <col min="527" max="527" width="16.28515625" style="2" customWidth="1"/>
    <col min="528" max="528" width="11.85546875" style="2" customWidth="1"/>
    <col min="529" max="529" width="16.28515625" style="2" customWidth="1"/>
    <col min="530" max="530" width="12.28515625" style="2" customWidth="1"/>
    <col min="531" max="531" width="16.28515625" style="2" customWidth="1"/>
    <col min="532" max="532" width="12.85546875" style="2" customWidth="1"/>
    <col min="533" max="533" width="16.28515625" style="2" customWidth="1"/>
    <col min="534" max="534" width="18.7109375" style="2" customWidth="1"/>
    <col min="535" max="535" width="14.5703125" style="2" customWidth="1"/>
    <col min="536" max="536" width="61.28515625" style="2" customWidth="1"/>
    <col min="537" max="537" width="0" style="2" hidden="1" customWidth="1"/>
    <col min="538" max="768" width="9.140625" style="2"/>
    <col min="769" max="769" width="10" style="2" customWidth="1"/>
    <col min="770" max="770" width="41.7109375" style="2" bestFit="1" customWidth="1"/>
    <col min="771" max="771" width="11" style="2" customWidth="1"/>
    <col min="772" max="772" width="12.5703125" style="2" customWidth="1"/>
    <col min="773" max="775" width="13.140625" style="2" customWidth="1"/>
    <col min="776" max="776" width="17" style="2" customWidth="1"/>
    <col min="777" max="777" width="17.28515625" style="2" customWidth="1"/>
    <col min="778" max="779" width="15.42578125" style="2" customWidth="1"/>
    <col min="780" max="780" width="12" style="2" customWidth="1"/>
    <col min="781" max="781" width="16.28515625" style="2" customWidth="1"/>
    <col min="782" max="782" width="11.5703125" style="2" customWidth="1"/>
    <col min="783" max="783" width="16.28515625" style="2" customWidth="1"/>
    <col min="784" max="784" width="11.85546875" style="2" customWidth="1"/>
    <col min="785" max="785" width="16.28515625" style="2" customWidth="1"/>
    <col min="786" max="786" width="12.28515625" style="2" customWidth="1"/>
    <col min="787" max="787" width="16.28515625" style="2" customWidth="1"/>
    <col min="788" max="788" width="12.85546875" style="2" customWidth="1"/>
    <col min="789" max="789" width="16.28515625" style="2" customWidth="1"/>
    <col min="790" max="790" width="18.7109375" style="2" customWidth="1"/>
    <col min="791" max="791" width="14.5703125" style="2" customWidth="1"/>
    <col min="792" max="792" width="61.28515625" style="2" customWidth="1"/>
    <col min="793" max="793" width="0" style="2" hidden="1" customWidth="1"/>
    <col min="794" max="1024" width="9.140625" style="2"/>
    <col min="1025" max="1025" width="10" style="2" customWidth="1"/>
    <col min="1026" max="1026" width="41.7109375" style="2" bestFit="1" customWidth="1"/>
    <col min="1027" max="1027" width="11" style="2" customWidth="1"/>
    <col min="1028" max="1028" width="12.5703125" style="2" customWidth="1"/>
    <col min="1029" max="1031" width="13.140625" style="2" customWidth="1"/>
    <col min="1032" max="1032" width="17" style="2" customWidth="1"/>
    <col min="1033" max="1033" width="17.28515625" style="2" customWidth="1"/>
    <col min="1034" max="1035" width="15.42578125" style="2" customWidth="1"/>
    <col min="1036" max="1036" width="12" style="2" customWidth="1"/>
    <col min="1037" max="1037" width="16.28515625" style="2" customWidth="1"/>
    <col min="1038" max="1038" width="11.5703125" style="2" customWidth="1"/>
    <col min="1039" max="1039" width="16.28515625" style="2" customWidth="1"/>
    <col min="1040" max="1040" width="11.85546875" style="2" customWidth="1"/>
    <col min="1041" max="1041" width="16.28515625" style="2" customWidth="1"/>
    <col min="1042" max="1042" width="12.28515625" style="2" customWidth="1"/>
    <col min="1043" max="1043" width="16.28515625" style="2" customWidth="1"/>
    <col min="1044" max="1044" width="12.85546875" style="2" customWidth="1"/>
    <col min="1045" max="1045" width="16.28515625" style="2" customWidth="1"/>
    <col min="1046" max="1046" width="18.7109375" style="2" customWidth="1"/>
    <col min="1047" max="1047" width="14.5703125" style="2" customWidth="1"/>
    <col min="1048" max="1048" width="61.28515625" style="2" customWidth="1"/>
    <col min="1049" max="1049" width="0" style="2" hidden="1" customWidth="1"/>
    <col min="1050" max="1280" width="9.140625" style="2"/>
    <col min="1281" max="1281" width="10" style="2" customWidth="1"/>
    <col min="1282" max="1282" width="41.7109375" style="2" bestFit="1" customWidth="1"/>
    <col min="1283" max="1283" width="11" style="2" customWidth="1"/>
    <col min="1284" max="1284" width="12.5703125" style="2" customWidth="1"/>
    <col min="1285" max="1287" width="13.140625" style="2" customWidth="1"/>
    <col min="1288" max="1288" width="17" style="2" customWidth="1"/>
    <col min="1289" max="1289" width="17.28515625" style="2" customWidth="1"/>
    <col min="1290" max="1291" width="15.42578125" style="2" customWidth="1"/>
    <col min="1292" max="1292" width="12" style="2" customWidth="1"/>
    <col min="1293" max="1293" width="16.28515625" style="2" customWidth="1"/>
    <col min="1294" max="1294" width="11.5703125" style="2" customWidth="1"/>
    <col min="1295" max="1295" width="16.28515625" style="2" customWidth="1"/>
    <col min="1296" max="1296" width="11.85546875" style="2" customWidth="1"/>
    <col min="1297" max="1297" width="16.28515625" style="2" customWidth="1"/>
    <col min="1298" max="1298" width="12.28515625" style="2" customWidth="1"/>
    <col min="1299" max="1299" width="16.28515625" style="2" customWidth="1"/>
    <col min="1300" max="1300" width="12.85546875" style="2" customWidth="1"/>
    <col min="1301" max="1301" width="16.28515625" style="2" customWidth="1"/>
    <col min="1302" max="1302" width="18.7109375" style="2" customWidth="1"/>
    <col min="1303" max="1303" width="14.5703125" style="2" customWidth="1"/>
    <col min="1304" max="1304" width="61.28515625" style="2" customWidth="1"/>
    <col min="1305" max="1305" width="0" style="2" hidden="1" customWidth="1"/>
    <col min="1306" max="1536" width="9.140625" style="2"/>
    <col min="1537" max="1537" width="10" style="2" customWidth="1"/>
    <col min="1538" max="1538" width="41.7109375" style="2" bestFit="1" customWidth="1"/>
    <col min="1539" max="1539" width="11" style="2" customWidth="1"/>
    <col min="1540" max="1540" width="12.5703125" style="2" customWidth="1"/>
    <col min="1541" max="1543" width="13.140625" style="2" customWidth="1"/>
    <col min="1544" max="1544" width="17" style="2" customWidth="1"/>
    <col min="1545" max="1545" width="17.28515625" style="2" customWidth="1"/>
    <col min="1546" max="1547" width="15.42578125" style="2" customWidth="1"/>
    <col min="1548" max="1548" width="12" style="2" customWidth="1"/>
    <col min="1549" max="1549" width="16.28515625" style="2" customWidth="1"/>
    <col min="1550" max="1550" width="11.5703125" style="2" customWidth="1"/>
    <col min="1551" max="1551" width="16.28515625" style="2" customWidth="1"/>
    <col min="1552" max="1552" width="11.85546875" style="2" customWidth="1"/>
    <col min="1553" max="1553" width="16.28515625" style="2" customWidth="1"/>
    <col min="1554" max="1554" width="12.28515625" style="2" customWidth="1"/>
    <col min="1555" max="1555" width="16.28515625" style="2" customWidth="1"/>
    <col min="1556" max="1556" width="12.85546875" style="2" customWidth="1"/>
    <col min="1557" max="1557" width="16.28515625" style="2" customWidth="1"/>
    <col min="1558" max="1558" width="18.7109375" style="2" customWidth="1"/>
    <col min="1559" max="1559" width="14.5703125" style="2" customWidth="1"/>
    <col min="1560" max="1560" width="61.28515625" style="2" customWidth="1"/>
    <col min="1561" max="1561" width="0" style="2" hidden="1" customWidth="1"/>
    <col min="1562" max="1792" width="9.140625" style="2"/>
    <col min="1793" max="1793" width="10" style="2" customWidth="1"/>
    <col min="1794" max="1794" width="41.7109375" style="2" bestFit="1" customWidth="1"/>
    <col min="1795" max="1795" width="11" style="2" customWidth="1"/>
    <col min="1796" max="1796" width="12.5703125" style="2" customWidth="1"/>
    <col min="1797" max="1799" width="13.140625" style="2" customWidth="1"/>
    <col min="1800" max="1800" width="17" style="2" customWidth="1"/>
    <col min="1801" max="1801" width="17.28515625" style="2" customWidth="1"/>
    <col min="1802" max="1803" width="15.42578125" style="2" customWidth="1"/>
    <col min="1804" max="1804" width="12" style="2" customWidth="1"/>
    <col min="1805" max="1805" width="16.28515625" style="2" customWidth="1"/>
    <col min="1806" max="1806" width="11.5703125" style="2" customWidth="1"/>
    <col min="1807" max="1807" width="16.28515625" style="2" customWidth="1"/>
    <col min="1808" max="1808" width="11.85546875" style="2" customWidth="1"/>
    <col min="1809" max="1809" width="16.28515625" style="2" customWidth="1"/>
    <col min="1810" max="1810" width="12.28515625" style="2" customWidth="1"/>
    <col min="1811" max="1811" width="16.28515625" style="2" customWidth="1"/>
    <col min="1812" max="1812" width="12.85546875" style="2" customWidth="1"/>
    <col min="1813" max="1813" width="16.28515625" style="2" customWidth="1"/>
    <col min="1814" max="1814" width="18.7109375" style="2" customWidth="1"/>
    <col min="1815" max="1815" width="14.5703125" style="2" customWidth="1"/>
    <col min="1816" max="1816" width="61.28515625" style="2" customWidth="1"/>
    <col min="1817" max="1817" width="0" style="2" hidden="1" customWidth="1"/>
    <col min="1818" max="2048" width="9.140625" style="2"/>
    <col min="2049" max="2049" width="10" style="2" customWidth="1"/>
    <col min="2050" max="2050" width="41.7109375" style="2" bestFit="1" customWidth="1"/>
    <col min="2051" max="2051" width="11" style="2" customWidth="1"/>
    <col min="2052" max="2052" width="12.5703125" style="2" customWidth="1"/>
    <col min="2053" max="2055" width="13.140625" style="2" customWidth="1"/>
    <col min="2056" max="2056" width="17" style="2" customWidth="1"/>
    <col min="2057" max="2057" width="17.28515625" style="2" customWidth="1"/>
    <col min="2058" max="2059" width="15.42578125" style="2" customWidth="1"/>
    <col min="2060" max="2060" width="12" style="2" customWidth="1"/>
    <col min="2061" max="2061" width="16.28515625" style="2" customWidth="1"/>
    <col min="2062" max="2062" width="11.5703125" style="2" customWidth="1"/>
    <col min="2063" max="2063" width="16.28515625" style="2" customWidth="1"/>
    <col min="2064" max="2064" width="11.85546875" style="2" customWidth="1"/>
    <col min="2065" max="2065" width="16.28515625" style="2" customWidth="1"/>
    <col min="2066" max="2066" width="12.28515625" style="2" customWidth="1"/>
    <col min="2067" max="2067" width="16.28515625" style="2" customWidth="1"/>
    <col min="2068" max="2068" width="12.85546875" style="2" customWidth="1"/>
    <col min="2069" max="2069" width="16.28515625" style="2" customWidth="1"/>
    <col min="2070" max="2070" width="18.7109375" style="2" customWidth="1"/>
    <col min="2071" max="2071" width="14.5703125" style="2" customWidth="1"/>
    <col min="2072" max="2072" width="61.28515625" style="2" customWidth="1"/>
    <col min="2073" max="2073" width="0" style="2" hidden="1" customWidth="1"/>
    <col min="2074" max="2304" width="9.140625" style="2"/>
    <col min="2305" max="2305" width="10" style="2" customWidth="1"/>
    <col min="2306" max="2306" width="41.7109375" style="2" bestFit="1" customWidth="1"/>
    <col min="2307" max="2307" width="11" style="2" customWidth="1"/>
    <col min="2308" max="2308" width="12.5703125" style="2" customWidth="1"/>
    <col min="2309" max="2311" width="13.140625" style="2" customWidth="1"/>
    <col min="2312" max="2312" width="17" style="2" customWidth="1"/>
    <col min="2313" max="2313" width="17.28515625" style="2" customWidth="1"/>
    <col min="2314" max="2315" width="15.42578125" style="2" customWidth="1"/>
    <col min="2316" max="2316" width="12" style="2" customWidth="1"/>
    <col min="2317" max="2317" width="16.28515625" style="2" customWidth="1"/>
    <col min="2318" max="2318" width="11.5703125" style="2" customWidth="1"/>
    <col min="2319" max="2319" width="16.28515625" style="2" customWidth="1"/>
    <col min="2320" max="2320" width="11.85546875" style="2" customWidth="1"/>
    <col min="2321" max="2321" width="16.28515625" style="2" customWidth="1"/>
    <col min="2322" max="2322" width="12.28515625" style="2" customWidth="1"/>
    <col min="2323" max="2323" width="16.28515625" style="2" customWidth="1"/>
    <col min="2324" max="2324" width="12.85546875" style="2" customWidth="1"/>
    <col min="2325" max="2325" width="16.28515625" style="2" customWidth="1"/>
    <col min="2326" max="2326" width="18.7109375" style="2" customWidth="1"/>
    <col min="2327" max="2327" width="14.5703125" style="2" customWidth="1"/>
    <col min="2328" max="2328" width="61.28515625" style="2" customWidth="1"/>
    <col min="2329" max="2329" width="0" style="2" hidden="1" customWidth="1"/>
    <col min="2330" max="2560" width="9.140625" style="2"/>
    <col min="2561" max="2561" width="10" style="2" customWidth="1"/>
    <col min="2562" max="2562" width="41.7109375" style="2" bestFit="1" customWidth="1"/>
    <col min="2563" max="2563" width="11" style="2" customWidth="1"/>
    <col min="2564" max="2564" width="12.5703125" style="2" customWidth="1"/>
    <col min="2565" max="2567" width="13.140625" style="2" customWidth="1"/>
    <col min="2568" max="2568" width="17" style="2" customWidth="1"/>
    <col min="2569" max="2569" width="17.28515625" style="2" customWidth="1"/>
    <col min="2570" max="2571" width="15.42578125" style="2" customWidth="1"/>
    <col min="2572" max="2572" width="12" style="2" customWidth="1"/>
    <col min="2573" max="2573" width="16.28515625" style="2" customWidth="1"/>
    <col min="2574" max="2574" width="11.5703125" style="2" customWidth="1"/>
    <col min="2575" max="2575" width="16.28515625" style="2" customWidth="1"/>
    <col min="2576" max="2576" width="11.85546875" style="2" customWidth="1"/>
    <col min="2577" max="2577" width="16.28515625" style="2" customWidth="1"/>
    <col min="2578" max="2578" width="12.28515625" style="2" customWidth="1"/>
    <col min="2579" max="2579" width="16.28515625" style="2" customWidth="1"/>
    <col min="2580" max="2580" width="12.85546875" style="2" customWidth="1"/>
    <col min="2581" max="2581" width="16.28515625" style="2" customWidth="1"/>
    <col min="2582" max="2582" width="18.7109375" style="2" customWidth="1"/>
    <col min="2583" max="2583" width="14.5703125" style="2" customWidth="1"/>
    <col min="2584" max="2584" width="61.28515625" style="2" customWidth="1"/>
    <col min="2585" max="2585" width="0" style="2" hidden="1" customWidth="1"/>
    <col min="2586" max="2816" width="9.140625" style="2"/>
    <col min="2817" max="2817" width="10" style="2" customWidth="1"/>
    <col min="2818" max="2818" width="41.7109375" style="2" bestFit="1" customWidth="1"/>
    <col min="2819" max="2819" width="11" style="2" customWidth="1"/>
    <col min="2820" max="2820" width="12.5703125" style="2" customWidth="1"/>
    <col min="2821" max="2823" width="13.140625" style="2" customWidth="1"/>
    <col min="2824" max="2824" width="17" style="2" customWidth="1"/>
    <col min="2825" max="2825" width="17.28515625" style="2" customWidth="1"/>
    <col min="2826" max="2827" width="15.42578125" style="2" customWidth="1"/>
    <col min="2828" max="2828" width="12" style="2" customWidth="1"/>
    <col min="2829" max="2829" width="16.28515625" style="2" customWidth="1"/>
    <col min="2830" max="2830" width="11.5703125" style="2" customWidth="1"/>
    <col min="2831" max="2831" width="16.28515625" style="2" customWidth="1"/>
    <col min="2832" max="2832" width="11.85546875" style="2" customWidth="1"/>
    <col min="2833" max="2833" width="16.28515625" style="2" customWidth="1"/>
    <col min="2834" max="2834" width="12.28515625" style="2" customWidth="1"/>
    <col min="2835" max="2835" width="16.28515625" style="2" customWidth="1"/>
    <col min="2836" max="2836" width="12.85546875" style="2" customWidth="1"/>
    <col min="2837" max="2837" width="16.28515625" style="2" customWidth="1"/>
    <col min="2838" max="2838" width="18.7109375" style="2" customWidth="1"/>
    <col min="2839" max="2839" width="14.5703125" style="2" customWidth="1"/>
    <col min="2840" max="2840" width="61.28515625" style="2" customWidth="1"/>
    <col min="2841" max="2841" width="0" style="2" hidden="1" customWidth="1"/>
    <col min="2842" max="3072" width="9.140625" style="2"/>
    <col min="3073" max="3073" width="10" style="2" customWidth="1"/>
    <col min="3074" max="3074" width="41.7109375" style="2" bestFit="1" customWidth="1"/>
    <col min="3075" max="3075" width="11" style="2" customWidth="1"/>
    <col min="3076" max="3076" width="12.5703125" style="2" customWidth="1"/>
    <col min="3077" max="3079" width="13.140625" style="2" customWidth="1"/>
    <col min="3080" max="3080" width="17" style="2" customWidth="1"/>
    <col min="3081" max="3081" width="17.28515625" style="2" customWidth="1"/>
    <col min="3082" max="3083" width="15.42578125" style="2" customWidth="1"/>
    <col min="3084" max="3084" width="12" style="2" customWidth="1"/>
    <col min="3085" max="3085" width="16.28515625" style="2" customWidth="1"/>
    <col min="3086" max="3086" width="11.5703125" style="2" customWidth="1"/>
    <col min="3087" max="3087" width="16.28515625" style="2" customWidth="1"/>
    <col min="3088" max="3088" width="11.85546875" style="2" customWidth="1"/>
    <col min="3089" max="3089" width="16.28515625" style="2" customWidth="1"/>
    <col min="3090" max="3090" width="12.28515625" style="2" customWidth="1"/>
    <col min="3091" max="3091" width="16.28515625" style="2" customWidth="1"/>
    <col min="3092" max="3092" width="12.85546875" style="2" customWidth="1"/>
    <col min="3093" max="3093" width="16.28515625" style="2" customWidth="1"/>
    <col min="3094" max="3094" width="18.7109375" style="2" customWidth="1"/>
    <col min="3095" max="3095" width="14.5703125" style="2" customWidth="1"/>
    <col min="3096" max="3096" width="61.28515625" style="2" customWidth="1"/>
    <col min="3097" max="3097" width="0" style="2" hidden="1" customWidth="1"/>
    <col min="3098" max="3328" width="9.140625" style="2"/>
    <col min="3329" max="3329" width="10" style="2" customWidth="1"/>
    <col min="3330" max="3330" width="41.7109375" style="2" bestFit="1" customWidth="1"/>
    <col min="3331" max="3331" width="11" style="2" customWidth="1"/>
    <col min="3332" max="3332" width="12.5703125" style="2" customWidth="1"/>
    <col min="3333" max="3335" width="13.140625" style="2" customWidth="1"/>
    <col min="3336" max="3336" width="17" style="2" customWidth="1"/>
    <col min="3337" max="3337" width="17.28515625" style="2" customWidth="1"/>
    <col min="3338" max="3339" width="15.42578125" style="2" customWidth="1"/>
    <col min="3340" max="3340" width="12" style="2" customWidth="1"/>
    <col min="3341" max="3341" width="16.28515625" style="2" customWidth="1"/>
    <col min="3342" max="3342" width="11.5703125" style="2" customWidth="1"/>
    <col min="3343" max="3343" width="16.28515625" style="2" customWidth="1"/>
    <col min="3344" max="3344" width="11.85546875" style="2" customWidth="1"/>
    <col min="3345" max="3345" width="16.28515625" style="2" customWidth="1"/>
    <col min="3346" max="3346" width="12.28515625" style="2" customWidth="1"/>
    <col min="3347" max="3347" width="16.28515625" style="2" customWidth="1"/>
    <col min="3348" max="3348" width="12.85546875" style="2" customWidth="1"/>
    <col min="3349" max="3349" width="16.28515625" style="2" customWidth="1"/>
    <col min="3350" max="3350" width="18.7109375" style="2" customWidth="1"/>
    <col min="3351" max="3351" width="14.5703125" style="2" customWidth="1"/>
    <col min="3352" max="3352" width="61.28515625" style="2" customWidth="1"/>
    <col min="3353" max="3353" width="0" style="2" hidden="1" customWidth="1"/>
    <col min="3354" max="3584" width="9.140625" style="2"/>
    <col min="3585" max="3585" width="10" style="2" customWidth="1"/>
    <col min="3586" max="3586" width="41.7109375" style="2" bestFit="1" customWidth="1"/>
    <col min="3587" max="3587" width="11" style="2" customWidth="1"/>
    <col min="3588" max="3588" width="12.5703125" style="2" customWidth="1"/>
    <col min="3589" max="3591" width="13.140625" style="2" customWidth="1"/>
    <col min="3592" max="3592" width="17" style="2" customWidth="1"/>
    <col min="3593" max="3593" width="17.28515625" style="2" customWidth="1"/>
    <col min="3594" max="3595" width="15.42578125" style="2" customWidth="1"/>
    <col min="3596" max="3596" width="12" style="2" customWidth="1"/>
    <col min="3597" max="3597" width="16.28515625" style="2" customWidth="1"/>
    <col min="3598" max="3598" width="11.5703125" style="2" customWidth="1"/>
    <col min="3599" max="3599" width="16.28515625" style="2" customWidth="1"/>
    <col min="3600" max="3600" width="11.85546875" style="2" customWidth="1"/>
    <col min="3601" max="3601" width="16.28515625" style="2" customWidth="1"/>
    <col min="3602" max="3602" width="12.28515625" style="2" customWidth="1"/>
    <col min="3603" max="3603" width="16.28515625" style="2" customWidth="1"/>
    <col min="3604" max="3604" width="12.85546875" style="2" customWidth="1"/>
    <col min="3605" max="3605" width="16.28515625" style="2" customWidth="1"/>
    <col min="3606" max="3606" width="18.7109375" style="2" customWidth="1"/>
    <col min="3607" max="3607" width="14.5703125" style="2" customWidth="1"/>
    <col min="3608" max="3608" width="61.28515625" style="2" customWidth="1"/>
    <col min="3609" max="3609" width="0" style="2" hidden="1" customWidth="1"/>
    <col min="3610" max="3840" width="9.140625" style="2"/>
    <col min="3841" max="3841" width="10" style="2" customWidth="1"/>
    <col min="3842" max="3842" width="41.7109375" style="2" bestFit="1" customWidth="1"/>
    <col min="3843" max="3843" width="11" style="2" customWidth="1"/>
    <col min="3844" max="3844" width="12.5703125" style="2" customWidth="1"/>
    <col min="3845" max="3847" width="13.140625" style="2" customWidth="1"/>
    <col min="3848" max="3848" width="17" style="2" customWidth="1"/>
    <col min="3849" max="3849" width="17.28515625" style="2" customWidth="1"/>
    <col min="3850" max="3851" width="15.42578125" style="2" customWidth="1"/>
    <col min="3852" max="3852" width="12" style="2" customWidth="1"/>
    <col min="3853" max="3853" width="16.28515625" style="2" customWidth="1"/>
    <col min="3854" max="3854" width="11.5703125" style="2" customWidth="1"/>
    <col min="3855" max="3855" width="16.28515625" style="2" customWidth="1"/>
    <col min="3856" max="3856" width="11.85546875" style="2" customWidth="1"/>
    <col min="3857" max="3857" width="16.28515625" style="2" customWidth="1"/>
    <col min="3858" max="3858" width="12.28515625" style="2" customWidth="1"/>
    <col min="3859" max="3859" width="16.28515625" style="2" customWidth="1"/>
    <col min="3860" max="3860" width="12.85546875" style="2" customWidth="1"/>
    <col min="3861" max="3861" width="16.28515625" style="2" customWidth="1"/>
    <col min="3862" max="3862" width="18.7109375" style="2" customWidth="1"/>
    <col min="3863" max="3863" width="14.5703125" style="2" customWidth="1"/>
    <col min="3864" max="3864" width="61.28515625" style="2" customWidth="1"/>
    <col min="3865" max="3865" width="0" style="2" hidden="1" customWidth="1"/>
    <col min="3866" max="4096" width="9.140625" style="2"/>
    <col min="4097" max="4097" width="10" style="2" customWidth="1"/>
    <col min="4098" max="4098" width="41.7109375" style="2" bestFit="1" customWidth="1"/>
    <col min="4099" max="4099" width="11" style="2" customWidth="1"/>
    <col min="4100" max="4100" width="12.5703125" style="2" customWidth="1"/>
    <col min="4101" max="4103" width="13.140625" style="2" customWidth="1"/>
    <col min="4104" max="4104" width="17" style="2" customWidth="1"/>
    <col min="4105" max="4105" width="17.28515625" style="2" customWidth="1"/>
    <col min="4106" max="4107" width="15.42578125" style="2" customWidth="1"/>
    <col min="4108" max="4108" width="12" style="2" customWidth="1"/>
    <col min="4109" max="4109" width="16.28515625" style="2" customWidth="1"/>
    <col min="4110" max="4110" width="11.5703125" style="2" customWidth="1"/>
    <col min="4111" max="4111" width="16.28515625" style="2" customWidth="1"/>
    <col min="4112" max="4112" width="11.85546875" style="2" customWidth="1"/>
    <col min="4113" max="4113" width="16.28515625" style="2" customWidth="1"/>
    <col min="4114" max="4114" width="12.28515625" style="2" customWidth="1"/>
    <col min="4115" max="4115" width="16.28515625" style="2" customWidth="1"/>
    <col min="4116" max="4116" width="12.85546875" style="2" customWidth="1"/>
    <col min="4117" max="4117" width="16.28515625" style="2" customWidth="1"/>
    <col min="4118" max="4118" width="18.7109375" style="2" customWidth="1"/>
    <col min="4119" max="4119" width="14.5703125" style="2" customWidth="1"/>
    <col min="4120" max="4120" width="61.28515625" style="2" customWidth="1"/>
    <col min="4121" max="4121" width="0" style="2" hidden="1" customWidth="1"/>
    <col min="4122" max="4352" width="9.140625" style="2"/>
    <col min="4353" max="4353" width="10" style="2" customWidth="1"/>
    <col min="4354" max="4354" width="41.7109375" style="2" bestFit="1" customWidth="1"/>
    <col min="4355" max="4355" width="11" style="2" customWidth="1"/>
    <col min="4356" max="4356" width="12.5703125" style="2" customWidth="1"/>
    <col min="4357" max="4359" width="13.140625" style="2" customWidth="1"/>
    <col min="4360" max="4360" width="17" style="2" customWidth="1"/>
    <col min="4361" max="4361" width="17.28515625" style="2" customWidth="1"/>
    <col min="4362" max="4363" width="15.42578125" style="2" customWidth="1"/>
    <col min="4364" max="4364" width="12" style="2" customWidth="1"/>
    <col min="4365" max="4365" width="16.28515625" style="2" customWidth="1"/>
    <col min="4366" max="4366" width="11.5703125" style="2" customWidth="1"/>
    <col min="4367" max="4367" width="16.28515625" style="2" customWidth="1"/>
    <col min="4368" max="4368" width="11.85546875" style="2" customWidth="1"/>
    <col min="4369" max="4369" width="16.28515625" style="2" customWidth="1"/>
    <col min="4370" max="4370" width="12.28515625" style="2" customWidth="1"/>
    <col min="4371" max="4371" width="16.28515625" style="2" customWidth="1"/>
    <col min="4372" max="4372" width="12.85546875" style="2" customWidth="1"/>
    <col min="4373" max="4373" width="16.28515625" style="2" customWidth="1"/>
    <col min="4374" max="4374" width="18.7109375" style="2" customWidth="1"/>
    <col min="4375" max="4375" width="14.5703125" style="2" customWidth="1"/>
    <col min="4376" max="4376" width="61.28515625" style="2" customWidth="1"/>
    <col min="4377" max="4377" width="0" style="2" hidden="1" customWidth="1"/>
    <col min="4378" max="4608" width="9.140625" style="2"/>
    <col min="4609" max="4609" width="10" style="2" customWidth="1"/>
    <col min="4610" max="4610" width="41.7109375" style="2" bestFit="1" customWidth="1"/>
    <col min="4611" max="4611" width="11" style="2" customWidth="1"/>
    <col min="4612" max="4612" width="12.5703125" style="2" customWidth="1"/>
    <col min="4613" max="4615" width="13.140625" style="2" customWidth="1"/>
    <col min="4616" max="4616" width="17" style="2" customWidth="1"/>
    <col min="4617" max="4617" width="17.28515625" style="2" customWidth="1"/>
    <col min="4618" max="4619" width="15.42578125" style="2" customWidth="1"/>
    <col min="4620" max="4620" width="12" style="2" customWidth="1"/>
    <col min="4621" max="4621" width="16.28515625" style="2" customWidth="1"/>
    <col min="4622" max="4622" width="11.5703125" style="2" customWidth="1"/>
    <col min="4623" max="4623" width="16.28515625" style="2" customWidth="1"/>
    <col min="4624" max="4624" width="11.85546875" style="2" customWidth="1"/>
    <col min="4625" max="4625" width="16.28515625" style="2" customWidth="1"/>
    <col min="4626" max="4626" width="12.28515625" style="2" customWidth="1"/>
    <col min="4627" max="4627" width="16.28515625" style="2" customWidth="1"/>
    <col min="4628" max="4628" width="12.85546875" style="2" customWidth="1"/>
    <col min="4629" max="4629" width="16.28515625" style="2" customWidth="1"/>
    <col min="4630" max="4630" width="18.7109375" style="2" customWidth="1"/>
    <col min="4631" max="4631" width="14.5703125" style="2" customWidth="1"/>
    <col min="4632" max="4632" width="61.28515625" style="2" customWidth="1"/>
    <col min="4633" max="4633" width="0" style="2" hidden="1" customWidth="1"/>
    <col min="4634" max="4864" width="9.140625" style="2"/>
    <col min="4865" max="4865" width="10" style="2" customWidth="1"/>
    <col min="4866" max="4866" width="41.7109375" style="2" bestFit="1" customWidth="1"/>
    <col min="4867" max="4867" width="11" style="2" customWidth="1"/>
    <col min="4868" max="4868" width="12.5703125" style="2" customWidth="1"/>
    <col min="4869" max="4871" width="13.140625" style="2" customWidth="1"/>
    <col min="4872" max="4872" width="17" style="2" customWidth="1"/>
    <col min="4873" max="4873" width="17.28515625" style="2" customWidth="1"/>
    <col min="4874" max="4875" width="15.42578125" style="2" customWidth="1"/>
    <col min="4876" max="4876" width="12" style="2" customWidth="1"/>
    <col min="4877" max="4877" width="16.28515625" style="2" customWidth="1"/>
    <col min="4878" max="4878" width="11.5703125" style="2" customWidth="1"/>
    <col min="4879" max="4879" width="16.28515625" style="2" customWidth="1"/>
    <col min="4880" max="4880" width="11.85546875" style="2" customWidth="1"/>
    <col min="4881" max="4881" width="16.28515625" style="2" customWidth="1"/>
    <col min="4882" max="4882" width="12.28515625" style="2" customWidth="1"/>
    <col min="4883" max="4883" width="16.28515625" style="2" customWidth="1"/>
    <col min="4884" max="4884" width="12.85546875" style="2" customWidth="1"/>
    <col min="4885" max="4885" width="16.28515625" style="2" customWidth="1"/>
    <col min="4886" max="4886" width="18.7109375" style="2" customWidth="1"/>
    <col min="4887" max="4887" width="14.5703125" style="2" customWidth="1"/>
    <col min="4888" max="4888" width="61.28515625" style="2" customWidth="1"/>
    <col min="4889" max="4889" width="0" style="2" hidden="1" customWidth="1"/>
    <col min="4890" max="5120" width="9.140625" style="2"/>
    <col min="5121" max="5121" width="10" style="2" customWidth="1"/>
    <col min="5122" max="5122" width="41.7109375" style="2" bestFit="1" customWidth="1"/>
    <col min="5123" max="5123" width="11" style="2" customWidth="1"/>
    <col min="5124" max="5124" width="12.5703125" style="2" customWidth="1"/>
    <col min="5125" max="5127" width="13.140625" style="2" customWidth="1"/>
    <col min="5128" max="5128" width="17" style="2" customWidth="1"/>
    <col min="5129" max="5129" width="17.28515625" style="2" customWidth="1"/>
    <col min="5130" max="5131" width="15.42578125" style="2" customWidth="1"/>
    <col min="5132" max="5132" width="12" style="2" customWidth="1"/>
    <col min="5133" max="5133" width="16.28515625" style="2" customWidth="1"/>
    <col min="5134" max="5134" width="11.5703125" style="2" customWidth="1"/>
    <col min="5135" max="5135" width="16.28515625" style="2" customWidth="1"/>
    <col min="5136" max="5136" width="11.85546875" style="2" customWidth="1"/>
    <col min="5137" max="5137" width="16.28515625" style="2" customWidth="1"/>
    <col min="5138" max="5138" width="12.28515625" style="2" customWidth="1"/>
    <col min="5139" max="5139" width="16.28515625" style="2" customWidth="1"/>
    <col min="5140" max="5140" width="12.85546875" style="2" customWidth="1"/>
    <col min="5141" max="5141" width="16.28515625" style="2" customWidth="1"/>
    <col min="5142" max="5142" width="18.7109375" style="2" customWidth="1"/>
    <col min="5143" max="5143" width="14.5703125" style="2" customWidth="1"/>
    <col min="5144" max="5144" width="61.28515625" style="2" customWidth="1"/>
    <col min="5145" max="5145" width="0" style="2" hidden="1" customWidth="1"/>
    <col min="5146" max="5376" width="9.140625" style="2"/>
    <col min="5377" max="5377" width="10" style="2" customWidth="1"/>
    <col min="5378" max="5378" width="41.7109375" style="2" bestFit="1" customWidth="1"/>
    <col min="5379" max="5379" width="11" style="2" customWidth="1"/>
    <col min="5380" max="5380" width="12.5703125" style="2" customWidth="1"/>
    <col min="5381" max="5383" width="13.140625" style="2" customWidth="1"/>
    <col min="5384" max="5384" width="17" style="2" customWidth="1"/>
    <col min="5385" max="5385" width="17.28515625" style="2" customWidth="1"/>
    <col min="5386" max="5387" width="15.42578125" style="2" customWidth="1"/>
    <col min="5388" max="5388" width="12" style="2" customWidth="1"/>
    <col min="5389" max="5389" width="16.28515625" style="2" customWidth="1"/>
    <col min="5390" max="5390" width="11.5703125" style="2" customWidth="1"/>
    <col min="5391" max="5391" width="16.28515625" style="2" customWidth="1"/>
    <col min="5392" max="5392" width="11.85546875" style="2" customWidth="1"/>
    <col min="5393" max="5393" width="16.28515625" style="2" customWidth="1"/>
    <col min="5394" max="5394" width="12.28515625" style="2" customWidth="1"/>
    <col min="5395" max="5395" width="16.28515625" style="2" customWidth="1"/>
    <col min="5396" max="5396" width="12.85546875" style="2" customWidth="1"/>
    <col min="5397" max="5397" width="16.28515625" style="2" customWidth="1"/>
    <col min="5398" max="5398" width="18.7109375" style="2" customWidth="1"/>
    <col min="5399" max="5399" width="14.5703125" style="2" customWidth="1"/>
    <col min="5400" max="5400" width="61.28515625" style="2" customWidth="1"/>
    <col min="5401" max="5401" width="0" style="2" hidden="1" customWidth="1"/>
    <col min="5402" max="5632" width="9.140625" style="2"/>
    <col min="5633" max="5633" width="10" style="2" customWidth="1"/>
    <col min="5634" max="5634" width="41.7109375" style="2" bestFit="1" customWidth="1"/>
    <col min="5635" max="5635" width="11" style="2" customWidth="1"/>
    <col min="5636" max="5636" width="12.5703125" style="2" customWidth="1"/>
    <col min="5637" max="5639" width="13.140625" style="2" customWidth="1"/>
    <col min="5640" max="5640" width="17" style="2" customWidth="1"/>
    <col min="5641" max="5641" width="17.28515625" style="2" customWidth="1"/>
    <col min="5642" max="5643" width="15.42578125" style="2" customWidth="1"/>
    <col min="5644" max="5644" width="12" style="2" customWidth="1"/>
    <col min="5645" max="5645" width="16.28515625" style="2" customWidth="1"/>
    <col min="5646" max="5646" width="11.5703125" style="2" customWidth="1"/>
    <col min="5647" max="5647" width="16.28515625" style="2" customWidth="1"/>
    <col min="5648" max="5648" width="11.85546875" style="2" customWidth="1"/>
    <col min="5649" max="5649" width="16.28515625" style="2" customWidth="1"/>
    <col min="5650" max="5650" width="12.28515625" style="2" customWidth="1"/>
    <col min="5651" max="5651" width="16.28515625" style="2" customWidth="1"/>
    <col min="5652" max="5652" width="12.85546875" style="2" customWidth="1"/>
    <col min="5653" max="5653" width="16.28515625" style="2" customWidth="1"/>
    <col min="5654" max="5654" width="18.7109375" style="2" customWidth="1"/>
    <col min="5655" max="5655" width="14.5703125" style="2" customWidth="1"/>
    <col min="5656" max="5656" width="61.28515625" style="2" customWidth="1"/>
    <col min="5657" max="5657" width="0" style="2" hidden="1" customWidth="1"/>
    <col min="5658" max="5888" width="9.140625" style="2"/>
    <col min="5889" max="5889" width="10" style="2" customWidth="1"/>
    <col min="5890" max="5890" width="41.7109375" style="2" bestFit="1" customWidth="1"/>
    <col min="5891" max="5891" width="11" style="2" customWidth="1"/>
    <col min="5892" max="5892" width="12.5703125" style="2" customWidth="1"/>
    <col min="5893" max="5895" width="13.140625" style="2" customWidth="1"/>
    <col min="5896" max="5896" width="17" style="2" customWidth="1"/>
    <col min="5897" max="5897" width="17.28515625" style="2" customWidth="1"/>
    <col min="5898" max="5899" width="15.42578125" style="2" customWidth="1"/>
    <col min="5900" max="5900" width="12" style="2" customWidth="1"/>
    <col min="5901" max="5901" width="16.28515625" style="2" customWidth="1"/>
    <col min="5902" max="5902" width="11.5703125" style="2" customWidth="1"/>
    <col min="5903" max="5903" width="16.28515625" style="2" customWidth="1"/>
    <col min="5904" max="5904" width="11.85546875" style="2" customWidth="1"/>
    <col min="5905" max="5905" width="16.28515625" style="2" customWidth="1"/>
    <col min="5906" max="5906" width="12.28515625" style="2" customWidth="1"/>
    <col min="5907" max="5907" width="16.28515625" style="2" customWidth="1"/>
    <col min="5908" max="5908" width="12.85546875" style="2" customWidth="1"/>
    <col min="5909" max="5909" width="16.28515625" style="2" customWidth="1"/>
    <col min="5910" max="5910" width="18.7109375" style="2" customWidth="1"/>
    <col min="5911" max="5911" width="14.5703125" style="2" customWidth="1"/>
    <col min="5912" max="5912" width="61.28515625" style="2" customWidth="1"/>
    <col min="5913" max="5913" width="0" style="2" hidden="1" customWidth="1"/>
    <col min="5914" max="6144" width="9.140625" style="2"/>
    <col min="6145" max="6145" width="10" style="2" customWidth="1"/>
    <col min="6146" max="6146" width="41.7109375" style="2" bestFit="1" customWidth="1"/>
    <col min="6147" max="6147" width="11" style="2" customWidth="1"/>
    <col min="6148" max="6148" width="12.5703125" style="2" customWidth="1"/>
    <col min="6149" max="6151" width="13.140625" style="2" customWidth="1"/>
    <col min="6152" max="6152" width="17" style="2" customWidth="1"/>
    <col min="6153" max="6153" width="17.28515625" style="2" customWidth="1"/>
    <col min="6154" max="6155" width="15.42578125" style="2" customWidth="1"/>
    <col min="6156" max="6156" width="12" style="2" customWidth="1"/>
    <col min="6157" max="6157" width="16.28515625" style="2" customWidth="1"/>
    <col min="6158" max="6158" width="11.5703125" style="2" customWidth="1"/>
    <col min="6159" max="6159" width="16.28515625" style="2" customWidth="1"/>
    <col min="6160" max="6160" width="11.85546875" style="2" customWidth="1"/>
    <col min="6161" max="6161" width="16.28515625" style="2" customWidth="1"/>
    <col min="6162" max="6162" width="12.28515625" style="2" customWidth="1"/>
    <col min="6163" max="6163" width="16.28515625" style="2" customWidth="1"/>
    <col min="6164" max="6164" width="12.85546875" style="2" customWidth="1"/>
    <col min="6165" max="6165" width="16.28515625" style="2" customWidth="1"/>
    <col min="6166" max="6166" width="18.7109375" style="2" customWidth="1"/>
    <col min="6167" max="6167" width="14.5703125" style="2" customWidth="1"/>
    <col min="6168" max="6168" width="61.28515625" style="2" customWidth="1"/>
    <col min="6169" max="6169" width="0" style="2" hidden="1" customWidth="1"/>
    <col min="6170" max="6400" width="9.140625" style="2"/>
    <col min="6401" max="6401" width="10" style="2" customWidth="1"/>
    <col min="6402" max="6402" width="41.7109375" style="2" bestFit="1" customWidth="1"/>
    <col min="6403" max="6403" width="11" style="2" customWidth="1"/>
    <col min="6404" max="6404" width="12.5703125" style="2" customWidth="1"/>
    <col min="6405" max="6407" width="13.140625" style="2" customWidth="1"/>
    <col min="6408" max="6408" width="17" style="2" customWidth="1"/>
    <col min="6409" max="6409" width="17.28515625" style="2" customWidth="1"/>
    <col min="6410" max="6411" width="15.42578125" style="2" customWidth="1"/>
    <col min="6412" max="6412" width="12" style="2" customWidth="1"/>
    <col min="6413" max="6413" width="16.28515625" style="2" customWidth="1"/>
    <col min="6414" max="6414" width="11.5703125" style="2" customWidth="1"/>
    <col min="6415" max="6415" width="16.28515625" style="2" customWidth="1"/>
    <col min="6416" max="6416" width="11.85546875" style="2" customWidth="1"/>
    <col min="6417" max="6417" width="16.28515625" style="2" customWidth="1"/>
    <col min="6418" max="6418" width="12.28515625" style="2" customWidth="1"/>
    <col min="6419" max="6419" width="16.28515625" style="2" customWidth="1"/>
    <col min="6420" max="6420" width="12.85546875" style="2" customWidth="1"/>
    <col min="6421" max="6421" width="16.28515625" style="2" customWidth="1"/>
    <col min="6422" max="6422" width="18.7109375" style="2" customWidth="1"/>
    <col min="6423" max="6423" width="14.5703125" style="2" customWidth="1"/>
    <col min="6424" max="6424" width="61.28515625" style="2" customWidth="1"/>
    <col min="6425" max="6425" width="0" style="2" hidden="1" customWidth="1"/>
    <col min="6426" max="6656" width="9.140625" style="2"/>
    <col min="6657" max="6657" width="10" style="2" customWidth="1"/>
    <col min="6658" max="6658" width="41.7109375" style="2" bestFit="1" customWidth="1"/>
    <col min="6659" max="6659" width="11" style="2" customWidth="1"/>
    <col min="6660" max="6660" width="12.5703125" style="2" customWidth="1"/>
    <col min="6661" max="6663" width="13.140625" style="2" customWidth="1"/>
    <col min="6664" max="6664" width="17" style="2" customWidth="1"/>
    <col min="6665" max="6665" width="17.28515625" style="2" customWidth="1"/>
    <col min="6666" max="6667" width="15.42578125" style="2" customWidth="1"/>
    <col min="6668" max="6668" width="12" style="2" customWidth="1"/>
    <col min="6669" max="6669" width="16.28515625" style="2" customWidth="1"/>
    <col min="6670" max="6670" width="11.5703125" style="2" customWidth="1"/>
    <col min="6671" max="6671" width="16.28515625" style="2" customWidth="1"/>
    <col min="6672" max="6672" width="11.85546875" style="2" customWidth="1"/>
    <col min="6673" max="6673" width="16.28515625" style="2" customWidth="1"/>
    <col min="6674" max="6674" width="12.28515625" style="2" customWidth="1"/>
    <col min="6675" max="6675" width="16.28515625" style="2" customWidth="1"/>
    <col min="6676" max="6676" width="12.85546875" style="2" customWidth="1"/>
    <col min="6677" max="6677" width="16.28515625" style="2" customWidth="1"/>
    <col min="6678" max="6678" width="18.7109375" style="2" customWidth="1"/>
    <col min="6679" max="6679" width="14.5703125" style="2" customWidth="1"/>
    <col min="6680" max="6680" width="61.28515625" style="2" customWidth="1"/>
    <col min="6681" max="6681" width="0" style="2" hidden="1" customWidth="1"/>
    <col min="6682" max="6912" width="9.140625" style="2"/>
    <col min="6913" max="6913" width="10" style="2" customWidth="1"/>
    <col min="6914" max="6914" width="41.7109375" style="2" bestFit="1" customWidth="1"/>
    <col min="6915" max="6915" width="11" style="2" customWidth="1"/>
    <col min="6916" max="6916" width="12.5703125" style="2" customWidth="1"/>
    <col min="6917" max="6919" width="13.140625" style="2" customWidth="1"/>
    <col min="6920" max="6920" width="17" style="2" customWidth="1"/>
    <col min="6921" max="6921" width="17.28515625" style="2" customWidth="1"/>
    <col min="6922" max="6923" width="15.42578125" style="2" customWidth="1"/>
    <col min="6924" max="6924" width="12" style="2" customWidth="1"/>
    <col min="6925" max="6925" width="16.28515625" style="2" customWidth="1"/>
    <col min="6926" max="6926" width="11.5703125" style="2" customWidth="1"/>
    <col min="6927" max="6927" width="16.28515625" style="2" customWidth="1"/>
    <col min="6928" max="6928" width="11.85546875" style="2" customWidth="1"/>
    <col min="6929" max="6929" width="16.28515625" style="2" customWidth="1"/>
    <col min="6930" max="6930" width="12.28515625" style="2" customWidth="1"/>
    <col min="6931" max="6931" width="16.28515625" style="2" customWidth="1"/>
    <col min="6932" max="6932" width="12.85546875" style="2" customWidth="1"/>
    <col min="6933" max="6933" width="16.28515625" style="2" customWidth="1"/>
    <col min="6934" max="6934" width="18.7109375" style="2" customWidth="1"/>
    <col min="6935" max="6935" width="14.5703125" style="2" customWidth="1"/>
    <col min="6936" max="6936" width="61.28515625" style="2" customWidth="1"/>
    <col min="6937" max="6937" width="0" style="2" hidden="1" customWidth="1"/>
    <col min="6938" max="7168" width="9.140625" style="2"/>
    <col min="7169" max="7169" width="10" style="2" customWidth="1"/>
    <col min="7170" max="7170" width="41.7109375" style="2" bestFit="1" customWidth="1"/>
    <col min="7171" max="7171" width="11" style="2" customWidth="1"/>
    <col min="7172" max="7172" width="12.5703125" style="2" customWidth="1"/>
    <col min="7173" max="7175" width="13.140625" style="2" customWidth="1"/>
    <col min="7176" max="7176" width="17" style="2" customWidth="1"/>
    <col min="7177" max="7177" width="17.28515625" style="2" customWidth="1"/>
    <col min="7178" max="7179" width="15.42578125" style="2" customWidth="1"/>
    <col min="7180" max="7180" width="12" style="2" customWidth="1"/>
    <col min="7181" max="7181" width="16.28515625" style="2" customWidth="1"/>
    <col min="7182" max="7182" width="11.5703125" style="2" customWidth="1"/>
    <col min="7183" max="7183" width="16.28515625" style="2" customWidth="1"/>
    <col min="7184" max="7184" width="11.85546875" style="2" customWidth="1"/>
    <col min="7185" max="7185" width="16.28515625" style="2" customWidth="1"/>
    <col min="7186" max="7186" width="12.28515625" style="2" customWidth="1"/>
    <col min="7187" max="7187" width="16.28515625" style="2" customWidth="1"/>
    <col min="7188" max="7188" width="12.85546875" style="2" customWidth="1"/>
    <col min="7189" max="7189" width="16.28515625" style="2" customWidth="1"/>
    <col min="7190" max="7190" width="18.7109375" style="2" customWidth="1"/>
    <col min="7191" max="7191" width="14.5703125" style="2" customWidth="1"/>
    <col min="7192" max="7192" width="61.28515625" style="2" customWidth="1"/>
    <col min="7193" max="7193" width="0" style="2" hidden="1" customWidth="1"/>
    <col min="7194" max="7424" width="9.140625" style="2"/>
    <col min="7425" max="7425" width="10" style="2" customWidth="1"/>
    <col min="7426" max="7426" width="41.7109375" style="2" bestFit="1" customWidth="1"/>
    <col min="7427" max="7427" width="11" style="2" customWidth="1"/>
    <col min="7428" max="7428" width="12.5703125" style="2" customWidth="1"/>
    <col min="7429" max="7431" width="13.140625" style="2" customWidth="1"/>
    <col min="7432" max="7432" width="17" style="2" customWidth="1"/>
    <col min="7433" max="7433" width="17.28515625" style="2" customWidth="1"/>
    <col min="7434" max="7435" width="15.42578125" style="2" customWidth="1"/>
    <col min="7436" max="7436" width="12" style="2" customWidth="1"/>
    <col min="7437" max="7437" width="16.28515625" style="2" customWidth="1"/>
    <col min="7438" max="7438" width="11.5703125" style="2" customWidth="1"/>
    <col min="7439" max="7439" width="16.28515625" style="2" customWidth="1"/>
    <col min="7440" max="7440" width="11.85546875" style="2" customWidth="1"/>
    <col min="7441" max="7441" width="16.28515625" style="2" customWidth="1"/>
    <col min="7442" max="7442" width="12.28515625" style="2" customWidth="1"/>
    <col min="7443" max="7443" width="16.28515625" style="2" customWidth="1"/>
    <col min="7444" max="7444" width="12.85546875" style="2" customWidth="1"/>
    <col min="7445" max="7445" width="16.28515625" style="2" customWidth="1"/>
    <col min="7446" max="7446" width="18.7109375" style="2" customWidth="1"/>
    <col min="7447" max="7447" width="14.5703125" style="2" customWidth="1"/>
    <col min="7448" max="7448" width="61.28515625" style="2" customWidth="1"/>
    <col min="7449" max="7449" width="0" style="2" hidden="1" customWidth="1"/>
    <col min="7450" max="7680" width="9.140625" style="2"/>
    <col min="7681" max="7681" width="10" style="2" customWidth="1"/>
    <col min="7682" max="7682" width="41.7109375" style="2" bestFit="1" customWidth="1"/>
    <col min="7683" max="7683" width="11" style="2" customWidth="1"/>
    <col min="7684" max="7684" width="12.5703125" style="2" customWidth="1"/>
    <col min="7685" max="7687" width="13.140625" style="2" customWidth="1"/>
    <col min="7688" max="7688" width="17" style="2" customWidth="1"/>
    <col min="7689" max="7689" width="17.28515625" style="2" customWidth="1"/>
    <col min="7690" max="7691" width="15.42578125" style="2" customWidth="1"/>
    <col min="7692" max="7692" width="12" style="2" customWidth="1"/>
    <col min="7693" max="7693" width="16.28515625" style="2" customWidth="1"/>
    <col min="7694" max="7694" width="11.5703125" style="2" customWidth="1"/>
    <col min="7695" max="7695" width="16.28515625" style="2" customWidth="1"/>
    <col min="7696" max="7696" width="11.85546875" style="2" customWidth="1"/>
    <col min="7697" max="7697" width="16.28515625" style="2" customWidth="1"/>
    <col min="7698" max="7698" width="12.28515625" style="2" customWidth="1"/>
    <col min="7699" max="7699" width="16.28515625" style="2" customWidth="1"/>
    <col min="7700" max="7700" width="12.85546875" style="2" customWidth="1"/>
    <col min="7701" max="7701" width="16.28515625" style="2" customWidth="1"/>
    <col min="7702" max="7702" width="18.7109375" style="2" customWidth="1"/>
    <col min="7703" max="7703" width="14.5703125" style="2" customWidth="1"/>
    <col min="7704" max="7704" width="61.28515625" style="2" customWidth="1"/>
    <col min="7705" max="7705" width="0" style="2" hidden="1" customWidth="1"/>
    <col min="7706" max="7936" width="9.140625" style="2"/>
    <col min="7937" max="7937" width="10" style="2" customWidth="1"/>
    <col min="7938" max="7938" width="41.7109375" style="2" bestFit="1" customWidth="1"/>
    <col min="7939" max="7939" width="11" style="2" customWidth="1"/>
    <col min="7940" max="7940" width="12.5703125" style="2" customWidth="1"/>
    <col min="7941" max="7943" width="13.140625" style="2" customWidth="1"/>
    <col min="7944" max="7944" width="17" style="2" customWidth="1"/>
    <col min="7945" max="7945" width="17.28515625" style="2" customWidth="1"/>
    <col min="7946" max="7947" width="15.42578125" style="2" customWidth="1"/>
    <col min="7948" max="7948" width="12" style="2" customWidth="1"/>
    <col min="7949" max="7949" width="16.28515625" style="2" customWidth="1"/>
    <col min="7950" max="7950" width="11.5703125" style="2" customWidth="1"/>
    <col min="7951" max="7951" width="16.28515625" style="2" customWidth="1"/>
    <col min="7952" max="7952" width="11.85546875" style="2" customWidth="1"/>
    <col min="7953" max="7953" width="16.28515625" style="2" customWidth="1"/>
    <col min="7954" max="7954" width="12.28515625" style="2" customWidth="1"/>
    <col min="7955" max="7955" width="16.28515625" style="2" customWidth="1"/>
    <col min="7956" max="7956" width="12.85546875" style="2" customWidth="1"/>
    <col min="7957" max="7957" width="16.28515625" style="2" customWidth="1"/>
    <col min="7958" max="7958" width="18.7109375" style="2" customWidth="1"/>
    <col min="7959" max="7959" width="14.5703125" style="2" customWidth="1"/>
    <col min="7960" max="7960" width="61.28515625" style="2" customWidth="1"/>
    <col min="7961" max="7961" width="0" style="2" hidden="1" customWidth="1"/>
    <col min="7962" max="8192" width="9.140625" style="2"/>
    <col min="8193" max="8193" width="10" style="2" customWidth="1"/>
    <col min="8194" max="8194" width="41.7109375" style="2" bestFit="1" customWidth="1"/>
    <col min="8195" max="8195" width="11" style="2" customWidth="1"/>
    <col min="8196" max="8196" width="12.5703125" style="2" customWidth="1"/>
    <col min="8197" max="8199" width="13.140625" style="2" customWidth="1"/>
    <col min="8200" max="8200" width="17" style="2" customWidth="1"/>
    <col min="8201" max="8201" width="17.28515625" style="2" customWidth="1"/>
    <col min="8202" max="8203" width="15.42578125" style="2" customWidth="1"/>
    <col min="8204" max="8204" width="12" style="2" customWidth="1"/>
    <col min="8205" max="8205" width="16.28515625" style="2" customWidth="1"/>
    <col min="8206" max="8206" width="11.5703125" style="2" customWidth="1"/>
    <col min="8207" max="8207" width="16.28515625" style="2" customWidth="1"/>
    <col min="8208" max="8208" width="11.85546875" style="2" customWidth="1"/>
    <col min="8209" max="8209" width="16.28515625" style="2" customWidth="1"/>
    <col min="8210" max="8210" width="12.28515625" style="2" customWidth="1"/>
    <col min="8211" max="8211" width="16.28515625" style="2" customWidth="1"/>
    <col min="8212" max="8212" width="12.85546875" style="2" customWidth="1"/>
    <col min="8213" max="8213" width="16.28515625" style="2" customWidth="1"/>
    <col min="8214" max="8214" width="18.7109375" style="2" customWidth="1"/>
    <col min="8215" max="8215" width="14.5703125" style="2" customWidth="1"/>
    <col min="8216" max="8216" width="61.28515625" style="2" customWidth="1"/>
    <col min="8217" max="8217" width="0" style="2" hidden="1" customWidth="1"/>
    <col min="8218" max="8448" width="9.140625" style="2"/>
    <col min="8449" max="8449" width="10" style="2" customWidth="1"/>
    <col min="8450" max="8450" width="41.7109375" style="2" bestFit="1" customWidth="1"/>
    <col min="8451" max="8451" width="11" style="2" customWidth="1"/>
    <col min="8452" max="8452" width="12.5703125" style="2" customWidth="1"/>
    <col min="8453" max="8455" width="13.140625" style="2" customWidth="1"/>
    <col min="8456" max="8456" width="17" style="2" customWidth="1"/>
    <col min="8457" max="8457" width="17.28515625" style="2" customWidth="1"/>
    <col min="8458" max="8459" width="15.42578125" style="2" customWidth="1"/>
    <col min="8460" max="8460" width="12" style="2" customWidth="1"/>
    <col min="8461" max="8461" width="16.28515625" style="2" customWidth="1"/>
    <col min="8462" max="8462" width="11.5703125" style="2" customWidth="1"/>
    <col min="8463" max="8463" width="16.28515625" style="2" customWidth="1"/>
    <col min="8464" max="8464" width="11.85546875" style="2" customWidth="1"/>
    <col min="8465" max="8465" width="16.28515625" style="2" customWidth="1"/>
    <col min="8466" max="8466" width="12.28515625" style="2" customWidth="1"/>
    <col min="8467" max="8467" width="16.28515625" style="2" customWidth="1"/>
    <col min="8468" max="8468" width="12.85546875" style="2" customWidth="1"/>
    <col min="8469" max="8469" width="16.28515625" style="2" customWidth="1"/>
    <col min="8470" max="8470" width="18.7109375" style="2" customWidth="1"/>
    <col min="8471" max="8471" width="14.5703125" style="2" customWidth="1"/>
    <col min="8472" max="8472" width="61.28515625" style="2" customWidth="1"/>
    <col min="8473" max="8473" width="0" style="2" hidden="1" customWidth="1"/>
    <col min="8474" max="8704" width="9.140625" style="2"/>
    <col min="8705" max="8705" width="10" style="2" customWidth="1"/>
    <col min="8706" max="8706" width="41.7109375" style="2" bestFit="1" customWidth="1"/>
    <col min="8707" max="8707" width="11" style="2" customWidth="1"/>
    <col min="8708" max="8708" width="12.5703125" style="2" customWidth="1"/>
    <col min="8709" max="8711" width="13.140625" style="2" customWidth="1"/>
    <col min="8712" max="8712" width="17" style="2" customWidth="1"/>
    <col min="8713" max="8713" width="17.28515625" style="2" customWidth="1"/>
    <col min="8714" max="8715" width="15.42578125" style="2" customWidth="1"/>
    <col min="8716" max="8716" width="12" style="2" customWidth="1"/>
    <col min="8717" max="8717" width="16.28515625" style="2" customWidth="1"/>
    <col min="8718" max="8718" width="11.5703125" style="2" customWidth="1"/>
    <col min="8719" max="8719" width="16.28515625" style="2" customWidth="1"/>
    <col min="8720" max="8720" width="11.85546875" style="2" customWidth="1"/>
    <col min="8721" max="8721" width="16.28515625" style="2" customWidth="1"/>
    <col min="8722" max="8722" width="12.28515625" style="2" customWidth="1"/>
    <col min="8723" max="8723" width="16.28515625" style="2" customWidth="1"/>
    <col min="8724" max="8724" width="12.85546875" style="2" customWidth="1"/>
    <col min="8725" max="8725" width="16.28515625" style="2" customWidth="1"/>
    <col min="8726" max="8726" width="18.7109375" style="2" customWidth="1"/>
    <col min="8727" max="8727" width="14.5703125" style="2" customWidth="1"/>
    <col min="8728" max="8728" width="61.28515625" style="2" customWidth="1"/>
    <col min="8729" max="8729" width="0" style="2" hidden="1" customWidth="1"/>
    <col min="8730" max="8960" width="9.140625" style="2"/>
    <col min="8961" max="8961" width="10" style="2" customWidth="1"/>
    <col min="8962" max="8962" width="41.7109375" style="2" bestFit="1" customWidth="1"/>
    <col min="8963" max="8963" width="11" style="2" customWidth="1"/>
    <col min="8964" max="8964" width="12.5703125" style="2" customWidth="1"/>
    <col min="8965" max="8967" width="13.140625" style="2" customWidth="1"/>
    <col min="8968" max="8968" width="17" style="2" customWidth="1"/>
    <col min="8969" max="8969" width="17.28515625" style="2" customWidth="1"/>
    <col min="8970" max="8971" width="15.42578125" style="2" customWidth="1"/>
    <col min="8972" max="8972" width="12" style="2" customWidth="1"/>
    <col min="8973" max="8973" width="16.28515625" style="2" customWidth="1"/>
    <col min="8974" max="8974" width="11.5703125" style="2" customWidth="1"/>
    <col min="8975" max="8975" width="16.28515625" style="2" customWidth="1"/>
    <col min="8976" max="8976" width="11.85546875" style="2" customWidth="1"/>
    <col min="8977" max="8977" width="16.28515625" style="2" customWidth="1"/>
    <col min="8978" max="8978" width="12.28515625" style="2" customWidth="1"/>
    <col min="8979" max="8979" width="16.28515625" style="2" customWidth="1"/>
    <col min="8980" max="8980" width="12.85546875" style="2" customWidth="1"/>
    <col min="8981" max="8981" width="16.28515625" style="2" customWidth="1"/>
    <col min="8982" max="8982" width="18.7109375" style="2" customWidth="1"/>
    <col min="8983" max="8983" width="14.5703125" style="2" customWidth="1"/>
    <col min="8984" max="8984" width="61.28515625" style="2" customWidth="1"/>
    <col min="8985" max="8985" width="0" style="2" hidden="1" customWidth="1"/>
    <col min="8986" max="9216" width="9.140625" style="2"/>
    <col min="9217" max="9217" width="10" style="2" customWidth="1"/>
    <col min="9218" max="9218" width="41.7109375" style="2" bestFit="1" customWidth="1"/>
    <col min="9219" max="9219" width="11" style="2" customWidth="1"/>
    <col min="9220" max="9220" width="12.5703125" style="2" customWidth="1"/>
    <col min="9221" max="9223" width="13.140625" style="2" customWidth="1"/>
    <col min="9224" max="9224" width="17" style="2" customWidth="1"/>
    <col min="9225" max="9225" width="17.28515625" style="2" customWidth="1"/>
    <col min="9226" max="9227" width="15.42578125" style="2" customWidth="1"/>
    <col min="9228" max="9228" width="12" style="2" customWidth="1"/>
    <col min="9229" max="9229" width="16.28515625" style="2" customWidth="1"/>
    <col min="9230" max="9230" width="11.5703125" style="2" customWidth="1"/>
    <col min="9231" max="9231" width="16.28515625" style="2" customWidth="1"/>
    <col min="9232" max="9232" width="11.85546875" style="2" customWidth="1"/>
    <col min="9233" max="9233" width="16.28515625" style="2" customWidth="1"/>
    <col min="9234" max="9234" width="12.28515625" style="2" customWidth="1"/>
    <col min="9235" max="9235" width="16.28515625" style="2" customWidth="1"/>
    <col min="9236" max="9236" width="12.85546875" style="2" customWidth="1"/>
    <col min="9237" max="9237" width="16.28515625" style="2" customWidth="1"/>
    <col min="9238" max="9238" width="18.7109375" style="2" customWidth="1"/>
    <col min="9239" max="9239" width="14.5703125" style="2" customWidth="1"/>
    <col min="9240" max="9240" width="61.28515625" style="2" customWidth="1"/>
    <col min="9241" max="9241" width="0" style="2" hidden="1" customWidth="1"/>
    <col min="9242" max="9472" width="9.140625" style="2"/>
    <col min="9473" max="9473" width="10" style="2" customWidth="1"/>
    <col min="9474" max="9474" width="41.7109375" style="2" bestFit="1" customWidth="1"/>
    <col min="9475" max="9475" width="11" style="2" customWidth="1"/>
    <col min="9476" max="9476" width="12.5703125" style="2" customWidth="1"/>
    <col min="9477" max="9479" width="13.140625" style="2" customWidth="1"/>
    <col min="9480" max="9480" width="17" style="2" customWidth="1"/>
    <col min="9481" max="9481" width="17.28515625" style="2" customWidth="1"/>
    <col min="9482" max="9483" width="15.42578125" style="2" customWidth="1"/>
    <col min="9484" max="9484" width="12" style="2" customWidth="1"/>
    <col min="9485" max="9485" width="16.28515625" style="2" customWidth="1"/>
    <col min="9486" max="9486" width="11.5703125" style="2" customWidth="1"/>
    <col min="9487" max="9487" width="16.28515625" style="2" customWidth="1"/>
    <col min="9488" max="9488" width="11.85546875" style="2" customWidth="1"/>
    <col min="9489" max="9489" width="16.28515625" style="2" customWidth="1"/>
    <col min="9490" max="9490" width="12.28515625" style="2" customWidth="1"/>
    <col min="9491" max="9491" width="16.28515625" style="2" customWidth="1"/>
    <col min="9492" max="9492" width="12.85546875" style="2" customWidth="1"/>
    <col min="9493" max="9493" width="16.28515625" style="2" customWidth="1"/>
    <col min="9494" max="9494" width="18.7109375" style="2" customWidth="1"/>
    <col min="9495" max="9495" width="14.5703125" style="2" customWidth="1"/>
    <col min="9496" max="9496" width="61.28515625" style="2" customWidth="1"/>
    <col min="9497" max="9497" width="0" style="2" hidden="1" customWidth="1"/>
    <col min="9498" max="9728" width="9.140625" style="2"/>
    <col min="9729" max="9729" width="10" style="2" customWidth="1"/>
    <col min="9730" max="9730" width="41.7109375" style="2" bestFit="1" customWidth="1"/>
    <col min="9731" max="9731" width="11" style="2" customWidth="1"/>
    <col min="9732" max="9732" width="12.5703125" style="2" customWidth="1"/>
    <col min="9733" max="9735" width="13.140625" style="2" customWidth="1"/>
    <col min="9736" max="9736" width="17" style="2" customWidth="1"/>
    <col min="9737" max="9737" width="17.28515625" style="2" customWidth="1"/>
    <col min="9738" max="9739" width="15.42578125" style="2" customWidth="1"/>
    <col min="9740" max="9740" width="12" style="2" customWidth="1"/>
    <col min="9741" max="9741" width="16.28515625" style="2" customWidth="1"/>
    <col min="9742" max="9742" width="11.5703125" style="2" customWidth="1"/>
    <col min="9743" max="9743" width="16.28515625" style="2" customWidth="1"/>
    <col min="9744" max="9744" width="11.85546875" style="2" customWidth="1"/>
    <col min="9745" max="9745" width="16.28515625" style="2" customWidth="1"/>
    <col min="9746" max="9746" width="12.28515625" style="2" customWidth="1"/>
    <col min="9747" max="9747" width="16.28515625" style="2" customWidth="1"/>
    <col min="9748" max="9748" width="12.85546875" style="2" customWidth="1"/>
    <col min="9749" max="9749" width="16.28515625" style="2" customWidth="1"/>
    <col min="9750" max="9750" width="18.7109375" style="2" customWidth="1"/>
    <col min="9751" max="9751" width="14.5703125" style="2" customWidth="1"/>
    <col min="9752" max="9752" width="61.28515625" style="2" customWidth="1"/>
    <col min="9753" max="9753" width="0" style="2" hidden="1" customWidth="1"/>
    <col min="9754" max="9984" width="9.140625" style="2"/>
    <col min="9985" max="9985" width="10" style="2" customWidth="1"/>
    <col min="9986" max="9986" width="41.7109375" style="2" bestFit="1" customWidth="1"/>
    <col min="9987" max="9987" width="11" style="2" customWidth="1"/>
    <col min="9988" max="9988" width="12.5703125" style="2" customWidth="1"/>
    <col min="9989" max="9991" width="13.140625" style="2" customWidth="1"/>
    <col min="9992" max="9992" width="17" style="2" customWidth="1"/>
    <col min="9993" max="9993" width="17.28515625" style="2" customWidth="1"/>
    <col min="9994" max="9995" width="15.42578125" style="2" customWidth="1"/>
    <col min="9996" max="9996" width="12" style="2" customWidth="1"/>
    <col min="9997" max="9997" width="16.28515625" style="2" customWidth="1"/>
    <col min="9998" max="9998" width="11.5703125" style="2" customWidth="1"/>
    <col min="9999" max="9999" width="16.28515625" style="2" customWidth="1"/>
    <col min="10000" max="10000" width="11.85546875" style="2" customWidth="1"/>
    <col min="10001" max="10001" width="16.28515625" style="2" customWidth="1"/>
    <col min="10002" max="10002" width="12.28515625" style="2" customWidth="1"/>
    <col min="10003" max="10003" width="16.28515625" style="2" customWidth="1"/>
    <col min="10004" max="10004" width="12.85546875" style="2" customWidth="1"/>
    <col min="10005" max="10005" width="16.28515625" style="2" customWidth="1"/>
    <col min="10006" max="10006" width="18.7109375" style="2" customWidth="1"/>
    <col min="10007" max="10007" width="14.5703125" style="2" customWidth="1"/>
    <col min="10008" max="10008" width="61.28515625" style="2" customWidth="1"/>
    <col min="10009" max="10009" width="0" style="2" hidden="1" customWidth="1"/>
    <col min="10010" max="10240" width="9.140625" style="2"/>
    <col min="10241" max="10241" width="10" style="2" customWidth="1"/>
    <col min="10242" max="10242" width="41.7109375" style="2" bestFit="1" customWidth="1"/>
    <col min="10243" max="10243" width="11" style="2" customWidth="1"/>
    <col min="10244" max="10244" width="12.5703125" style="2" customWidth="1"/>
    <col min="10245" max="10247" width="13.140625" style="2" customWidth="1"/>
    <col min="10248" max="10248" width="17" style="2" customWidth="1"/>
    <col min="10249" max="10249" width="17.28515625" style="2" customWidth="1"/>
    <col min="10250" max="10251" width="15.42578125" style="2" customWidth="1"/>
    <col min="10252" max="10252" width="12" style="2" customWidth="1"/>
    <col min="10253" max="10253" width="16.28515625" style="2" customWidth="1"/>
    <col min="10254" max="10254" width="11.5703125" style="2" customWidth="1"/>
    <col min="10255" max="10255" width="16.28515625" style="2" customWidth="1"/>
    <col min="10256" max="10256" width="11.85546875" style="2" customWidth="1"/>
    <col min="10257" max="10257" width="16.28515625" style="2" customWidth="1"/>
    <col min="10258" max="10258" width="12.28515625" style="2" customWidth="1"/>
    <col min="10259" max="10259" width="16.28515625" style="2" customWidth="1"/>
    <col min="10260" max="10260" width="12.85546875" style="2" customWidth="1"/>
    <col min="10261" max="10261" width="16.28515625" style="2" customWidth="1"/>
    <col min="10262" max="10262" width="18.7109375" style="2" customWidth="1"/>
    <col min="10263" max="10263" width="14.5703125" style="2" customWidth="1"/>
    <col min="10264" max="10264" width="61.28515625" style="2" customWidth="1"/>
    <col min="10265" max="10265" width="0" style="2" hidden="1" customWidth="1"/>
    <col min="10266" max="10496" width="9.140625" style="2"/>
    <col min="10497" max="10497" width="10" style="2" customWidth="1"/>
    <col min="10498" max="10498" width="41.7109375" style="2" bestFit="1" customWidth="1"/>
    <col min="10499" max="10499" width="11" style="2" customWidth="1"/>
    <col min="10500" max="10500" width="12.5703125" style="2" customWidth="1"/>
    <col min="10501" max="10503" width="13.140625" style="2" customWidth="1"/>
    <col min="10504" max="10504" width="17" style="2" customWidth="1"/>
    <col min="10505" max="10505" width="17.28515625" style="2" customWidth="1"/>
    <col min="10506" max="10507" width="15.42578125" style="2" customWidth="1"/>
    <col min="10508" max="10508" width="12" style="2" customWidth="1"/>
    <col min="10509" max="10509" width="16.28515625" style="2" customWidth="1"/>
    <col min="10510" max="10510" width="11.5703125" style="2" customWidth="1"/>
    <col min="10511" max="10511" width="16.28515625" style="2" customWidth="1"/>
    <col min="10512" max="10512" width="11.85546875" style="2" customWidth="1"/>
    <col min="10513" max="10513" width="16.28515625" style="2" customWidth="1"/>
    <col min="10514" max="10514" width="12.28515625" style="2" customWidth="1"/>
    <col min="10515" max="10515" width="16.28515625" style="2" customWidth="1"/>
    <col min="10516" max="10516" width="12.85546875" style="2" customWidth="1"/>
    <col min="10517" max="10517" width="16.28515625" style="2" customWidth="1"/>
    <col min="10518" max="10518" width="18.7109375" style="2" customWidth="1"/>
    <col min="10519" max="10519" width="14.5703125" style="2" customWidth="1"/>
    <col min="10520" max="10520" width="61.28515625" style="2" customWidth="1"/>
    <col min="10521" max="10521" width="0" style="2" hidden="1" customWidth="1"/>
    <col min="10522" max="10752" width="9.140625" style="2"/>
    <col min="10753" max="10753" width="10" style="2" customWidth="1"/>
    <col min="10754" max="10754" width="41.7109375" style="2" bestFit="1" customWidth="1"/>
    <col min="10755" max="10755" width="11" style="2" customWidth="1"/>
    <col min="10756" max="10756" width="12.5703125" style="2" customWidth="1"/>
    <col min="10757" max="10759" width="13.140625" style="2" customWidth="1"/>
    <col min="10760" max="10760" width="17" style="2" customWidth="1"/>
    <col min="10761" max="10761" width="17.28515625" style="2" customWidth="1"/>
    <col min="10762" max="10763" width="15.42578125" style="2" customWidth="1"/>
    <col min="10764" max="10764" width="12" style="2" customWidth="1"/>
    <col min="10765" max="10765" width="16.28515625" style="2" customWidth="1"/>
    <col min="10766" max="10766" width="11.5703125" style="2" customWidth="1"/>
    <col min="10767" max="10767" width="16.28515625" style="2" customWidth="1"/>
    <col min="10768" max="10768" width="11.85546875" style="2" customWidth="1"/>
    <col min="10769" max="10769" width="16.28515625" style="2" customWidth="1"/>
    <col min="10770" max="10770" width="12.28515625" style="2" customWidth="1"/>
    <col min="10771" max="10771" width="16.28515625" style="2" customWidth="1"/>
    <col min="10772" max="10772" width="12.85546875" style="2" customWidth="1"/>
    <col min="10773" max="10773" width="16.28515625" style="2" customWidth="1"/>
    <col min="10774" max="10774" width="18.7109375" style="2" customWidth="1"/>
    <col min="10775" max="10775" width="14.5703125" style="2" customWidth="1"/>
    <col min="10776" max="10776" width="61.28515625" style="2" customWidth="1"/>
    <col min="10777" max="10777" width="0" style="2" hidden="1" customWidth="1"/>
    <col min="10778" max="11008" width="9.140625" style="2"/>
    <col min="11009" max="11009" width="10" style="2" customWidth="1"/>
    <col min="11010" max="11010" width="41.7109375" style="2" bestFit="1" customWidth="1"/>
    <col min="11011" max="11011" width="11" style="2" customWidth="1"/>
    <col min="11012" max="11012" width="12.5703125" style="2" customWidth="1"/>
    <col min="11013" max="11015" width="13.140625" style="2" customWidth="1"/>
    <col min="11016" max="11016" width="17" style="2" customWidth="1"/>
    <col min="11017" max="11017" width="17.28515625" style="2" customWidth="1"/>
    <col min="11018" max="11019" width="15.42578125" style="2" customWidth="1"/>
    <col min="11020" max="11020" width="12" style="2" customWidth="1"/>
    <col min="11021" max="11021" width="16.28515625" style="2" customWidth="1"/>
    <col min="11022" max="11022" width="11.5703125" style="2" customWidth="1"/>
    <col min="11023" max="11023" width="16.28515625" style="2" customWidth="1"/>
    <col min="11024" max="11024" width="11.85546875" style="2" customWidth="1"/>
    <col min="11025" max="11025" width="16.28515625" style="2" customWidth="1"/>
    <col min="11026" max="11026" width="12.28515625" style="2" customWidth="1"/>
    <col min="11027" max="11027" width="16.28515625" style="2" customWidth="1"/>
    <col min="11028" max="11028" width="12.85546875" style="2" customWidth="1"/>
    <col min="11029" max="11029" width="16.28515625" style="2" customWidth="1"/>
    <col min="11030" max="11030" width="18.7109375" style="2" customWidth="1"/>
    <col min="11031" max="11031" width="14.5703125" style="2" customWidth="1"/>
    <col min="11032" max="11032" width="61.28515625" style="2" customWidth="1"/>
    <col min="11033" max="11033" width="0" style="2" hidden="1" customWidth="1"/>
    <col min="11034" max="11264" width="9.140625" style="2"/>
    <col min="11265" max="11265" width="10" style="2" customWidth="1"/>
    <col min="11266" max="11266" width="41.7109375" style="2" bestFit="1" customWidth="1"/>
    <col min="11267" max="11267" width="11" style="2" customWidth="1"/>
    <col min="11268" max="11268" width="12.5703125" style="2" customWidth="1"/>
    <col min="11269" max="11271" width="13.140625" style="2" customWidth="1"/>
    <col min="11272" max="11272" width="17" style="2" customWidth="1"/>
    <col min="11273" max="11273" width="17.28515625" style="2" customWidth="1"/>
    <col min="11274" max="11275" width="15.42578125" style="2" customWidth="1"/>
    <col min="11276" max="11276" width="12" style="2" customWidth="1"/>
    <col min="11277" max="11277" width="16.28515625" style="2" customWidth="1"/>
    <col min="11278" max="11278" width="11.5703125" style="2" customWidth="1"/>
    <col min="11279" max="11279" width="16.28515625" style="2" customWidth="1"/>
    <col min="11280" max="11280" width="11.85546875" style="2" customWidth="1"/>
    <col min="11281" max="11281" width="16.28515625" style="2" customWidth="1"/>
    <col min="11282" max="11282" width="12.28515625" style="2" customWidth="1"/>
    <col min="11283" max="11283" width="16.28515625" style="2" customWidth="1"/>
    <col min="11284" max="11284" width="12.85546875" style="2" customWidth="1"/>
    <col min="11285" max="11285" width="16.28515625" style="2" customWidth="1"/>
    <col min="11286" max="11286" width="18.7109375" style="2" customWidth="1"/>
    <col min="11287" max="11287" width="14.5703125" style="2" customWidth="1"/>
    <col min="11288" max="11288" width="61.28515625" style="2" customWidth="1"/>
    <col min="11289" max="11289" width="0" style="2" hidden="1" customWidth="1"/>
    <col min="11290" max="11520" width="9.140625" style="2"/>
    <col min="11521" max="11521" width="10" style="2" customWidth="1"/>
    <col min="11522" max="11522" width="41.7109375" style="2" bestFit="1" customWidth="1"/>
    <col min="11523" max="11523" width="11" style="2" customWidth="1"/>
    <col min="11524" max="11524" width="12.5703125" style="2" customWidth="1"/>
    <col min="11525" max="11527" width="13.140625" style="2" customWidth="1"/>
    <col min="11528" max="11528" width="17" style="2" customWidth="1"/>
    <col min="11529" max="11529" width="17.28515625" style="2" customWidth="1"/>
    <col min="11530" max="11531" width="15.42578125" style="2" customWidth="1"/>
    <col min="11532" max="11532" width="12" style="2" customWidth="1"/>
    <col min="11533" max="11533" width="16.28515625" style="2" customWidth="1"/>
    <col min="11534" max="11534" width="11.5703125" style="2" customWidth="1"/>
    <col min="11535" max="11535" width="16.28515625" style="2" customWidth="1"/>
    <col min="11536" max="11536" width="11.85546875" style="2" customWidth="1"/>
    <col min="11537" max="11537" width="16.28515625" style="2" customWidth="1"/>
    <col min="11538" max="11538" width="12.28515625" style="2" customWidth="1"/>
    <col min="11539" max="11539" width="16.28515625" style="2" customWidth="1"/>
    <col min="11540" max="11540" width="12.85546875" style="2" customWidth="1"/>
    <col min="11541" max="11541" width="16.28515625" style="2" customWidth="1"/>
    <col min="11542" max="11542" width="18.7109375" style="2" customWidth="1"/>
    <col min="11543" max="11543" width="14.5703125" style="2" customWidth="1"/>
    <col min="11544" max="11544" width="61.28515625" style="2" customWidth="1"/>
    <col min="11545" max="11545" width="0" style="2" hidden="1" customWidth="1"/>
    <col min="11546" max="11776" width="9.140625" style="2"/>
    <col min="11777" max="11777" width="10" style="2" customWidth="1"/>
    <col min="11778" max="11778" width="41.7109375" style="2" bestFit="1" customWidth="1"/>
    <col min="11779" max="11779" width="11" style="2" customWidth="1"/>
    <col min="11780" max="11780" width="12.5703125" style="2" customWidth="1"/>
    <col min="11781" max="11783" width="13.140625" style="2" customWidth="1"/>
    <col min="11784" max="11784" width="17" style="2" customWidth="1"/>
    <col min="11785" max="11785" width="17.28515625" style="2" customWidth="1"/>
    <col min="11786" max="11787" width="15.42578125" style="2" customWidth="1"/>
    <col min="11788" max="11788" width="12" style="2" customWidth="1"/>
    <col min="11789" max="11789" width="16.28515625" style="2" customWidth="1"/>
    <col min="11790" max="11790" width="11.5703125" style="2" customWidth="1"/>
    <col min="11791" max="11791" width="16.28515625" style="2" customWidth="1"/>
    <col min="11792" max="11792" width="11.85546875" style="2" customWidth="1"/>
    <col min="11793" max="11793" width="16.28515625" style="2" customWidth="1"/>
    <col min="11794" max="11794" width="12.28515625" style="2" customWidth="1"/>
    <col min="11795" max="11795" width="16.28515625" style="2" customWidth="1"/>
    <col min="11796" max="11796" width="12.85546875" style="2" customWidth="1"/>
    <col min="11797" max="11797" width="16.28515625" style="2" customWidth="1"/>
    <col min="11798" max="11798" width="18.7109375" style="2" customWidth="1"/>
    <col min="11799" max="11799" width="14.5703125" style="2" customWidth="1"/>
    <col min="11800" max="11800" width="61.28515625" style="2" customWidth="1"/>
    <col min="11801" max="11801" width="0" style="2" hidden="1" customWidth="1"/>
    <col min="11802" max="12032" width="9.140625" style="2"/>
    <col min="12033" max="12033" width="10" style="2" customWidth="1"/>
    <col min="12034" max="12034" width="41.7109375" style="2" bestFit="1" customWidth="1"/>
    <col min="12035" max="12035" width="11" style="2" customWidth="1"/>
    <col min="12036" max="12036" width="12.5703125" style="2" customWidth="1"/>
    <col min="12037" max="12039" width="13.140625" style="2" customWidth="1"/>
    <col min="12040" max="12040" width="17" style="2" customWidth="1"/>
    <col min="12041" max="12041" width="17.28515625" style="2" customWidth="1"/>
    <col min="12042" max="12043" width="15.42578125" style="2" customWidth="1"/>
    <col min="12044" max="12044" width="12" style="2" customWidth="1"/>
    <col min="12045" max="12045" width="16.28515625" style="2" customWidth="1"/>
    <col min="12046" max="12046" width="11.5703125" style="2" customWidth="1"/>
    <col min="12047" max="12047" width="16.28515625" style="2" customWidth="1"/>
    <col min="12048" max="12048" width="11.85546875" style="2" customWidth="1"/>
    <col min="12049" max="12049" width="16.28515625" style="2" customWidth="1"/>
    <col min="12050" max="12050" width="12.28515625" style="2" customWidth="1"/>
    <col min="12051" max="12051" width="16.28515625" style="2" customWidth="1"/>
    <col min="12052" max="12052" width="12.85546875" style="2" customWidth="1"/>
    <col min="12053" max="12053" width="16.28515625" style="2" customWidth="1"/>
    <col min="12054" max="12054" width="18.7109375" style="2" customWidth="1"/>
    <col min="12055" max="12055" width="14.5703125" style="2" customWidth="1"/>
    <col min="12056" max="12056" width="61.28515625" style="2" customWidth="1"/>
    <col min="12057" max="12057" width="0" style="2" hidden="1" customWidth="1"/>
    <col min="12058" max="12288" width="9.140625" style="2"/>
    <col min="12289" max="12289" width="10" style="2" customWidth="1"/>
    <col min="12290" max="12290" width="41.7109375" style="2" bestFit="1" customWidth="1"/>
    <col min="12291" max="12291" width="11" style="2" customWidth="1"/>
    <col min="12292" max="12292" width="12.5703125" style="2" customWidth="1"/>
    <col min="12293" max="12295" width="13.140625" style="2" customWidth="1"/>
    <col min="12296" max="12296" width="17" style="2" customWidth="1"/>
    <col min="12297" max="12297" width="17.28515625" style="2" customWidth="1"/>
    <col min="12298" max="12299" width="15.42578125" style="2" customWidth="1"/>
    <col min="12300" max="12300" width="12" style="2" customWidth="1"/>
    <col min="12301" max="12301" width="16.28515625" style="2" customWidth="1"/>
    <col min="12302" max="12302" width="11.5703125" style="2" customWidth="1"/>
    <col min="12303" max="12303" width="16.28515625" style="2" customWidth="1"/>
    <col min="12304" max="12304" width="11.85546875" style="2" customWidth="1"/>
    <col min="12305" max="12305" width="16.28515625" style="2" customWidth="1"/>
    <col min="12306" max="12306" width="12.28515625" style="2" customWidth="1"/>
    <col min="12307" max="12307" width="16.28515625" style="2" customWidth="1"/>
    <col min="12308" max="12308" width="12.85546875" style="2" customWidth="1"/>
    <col min="12309" max="12309" width="16.28515625" style="2" customWidth="1"/>
    <col min="12310" max="12310" width="18.7109375" style="2" customWidth="1"/>
    <col min="12311" max="12311" width="14.5703125" style="2" customWidth="1"/>
    <col min="12312" max="12312" width="61.28515625" style="2" customWidth="1"/>
    <col min="12313" max="12313" width="0" style="2" hidden="1" customWidth="1"/>
    <col min="12314" max="12544" width="9.140625" style="2"/>
    <col min="12545" max="12545" width="10" style="2" customWidth="1"/>
    <col min="12546" max="12546" width="41.7109375" style="2" bestFit="1" customWidth="1"/>
    <col min="12547" max="12547" width="11" style="2" customWidth="1"/>
    <col min="12548" max="12548" width="12.5703125" style="2" customWidth="1"/>
    <col min="12549" max="12551" width="13.140625" style="2" customWidth="1"/>
    <col min="12552" max="12552" width="17" style="2" customWidth="1"/>
    <col min="12553" max="12553" width="17.28515625" style="2" customWidth="1"/>
    <col min="12554" max="12555" width="15.42578125" style="2" customWidth="1"/>
    <col min="12556" max="12556" width="12" style="2" customWidth="1"/>
    <col min="12557" max="12557" width="16.28515625" style="2" customWidth="1"/>
    <col min="12558" max="12558" width="11.5703125" style="2" customWidth="1"/>
    <col min="12559" max="12559" width="16.28515625" style="2" customWidth="1"/>
    <col min="12560" max="12560" width="11.85546875" style="2" customWidth="1"/>
    <col min="12561" max="12561" width="16.28515625" style="2" customWidth="1"/>
    <col min="12562" max="12562" width="12.28515625" style="2" customWidth="1"/>
    <col min="12563" max="12563" width="16.28515625" style="2" customWidth="1"/>
    <col min="12564" max="12564" width="12.85546875" style="2" customWidth="1"/>
    <col min="12565" max="12565" width="16.28515625" style="2" customWidth="1"/>
    <col min="12566" max="12566" width="18.7109375" style="2" customWidth="1"/>
    <col min="12567" max="12567" width="14.5703125" style="2" customWidth="1"/>
    <col min="12568" max="12568" width="61.28515625" style="2" customWidth="1"/>
    <col min="12569" max="12569" width="0" style="2" hidden="1" customWidth="1"/>
    <col min="12570" max="12800" width="9.140625" style="2"/>
    <col min="12801" max="12801" width="10" style="2" customWidth="1"/>
    <col min="12802" max="12802" width="41.7109375" style="2" bestFit="1" customWidth="1"/>
    <col min="12803" max="12803" width="11" style="2" customWidth="1"/>
    <col min="12804" max="12804" width="12.5703125" style="2" customWidth="1"/>
    <col min="12805" max="12807" width="13.140625" style="2" customWidth="1"/>
    <col min="12808" max="12808" width="17" style="2" customWidth="1"/>
    <col min="12809" max="12809" width="17.28515625" style="2" customWidth="1"/>
    <col min="12810" max="12811" width="15.42578125" style="2" customWidth="1"/>
    <col min="12812" max="12812" width="12" style="2" customWidth="1"/>
    <col min="12813" max="12813" width="16.28515625" style="2" customWidth="1"/>
    <col min="12814" max="12814" width="11.5703125" style="2" customWidth="1"/>
    <col min="12815" max="12815" width="16.28515625" style="2" customWidth="1"/>
    <col min="12816" max="12816" width="11.85546875" style="2" customWidth="1"/>
    <col min="12817" max="12817" width="16.28515625" style="2" customWidth="1"/>
    <col min="12818" max="12818" width="12.28515625" style="2" customWidth="1"/>
    <col min="12819" max="12819" width="16.28515625" style="2" customWidth="1"/>
    <col min="12820" max="12820" width="12.85546875" style="2" customWidth="1"/>
    <col min="12821" max="12821" width="16.28515625" style="2" customWidth="1"/>
    <col min="12822" max="12822" width="18.7109375" style="2" customWidth="1"/>
    <col min="12823" max="12823" width="14.5703125" style="2" customWidth="1"/>
    <col min="12824" max="12824" width="61.28515625" style="2" customWidth="1"/>
    <col min="12825" max="12825" width="0" style="2" hidden="1" customWidth="1"/>
    <col min="12826" max="13056" width="9.140625" style="2"/>
    <col min="13057" max="13057" width="10" style="2" customWidth="1"/>
    <col min="13058" max="13058" width="41.7109375" style="2" bestFit="1" customWidth="1"/>
    <col min="13059" max="13059" width="11" style="2" customWidth="1"/>
    <col min="13060" max="13060" width="12.5703125" style="2" customWidth="1"/>
    <col min="13061" max="13063" width="13.140625" style="2" customWidth="1"/>
    <col min="13064" max="13064" width="17" style="2" customWidth="1"/>
    <col min="13065" max="13065" width="17.28515625" style="2" customWidth="1"/>
    <col min="13066" max="13067" width="15.42578125" style="2" customWidth="1"/>
    <col min="13068" max="13068" width="12" style="2" customWidth="1"/>
    <col min="13069" max="13069" width="16.28515625" style="2" customWidth="1"/>
    <col min="13070" max="13070" width="11.5703125" style="2" customWidth="1"/>
    <col min="13071" max="13071" width="16.28515625" style="2" customWidth="1"/>
    <col min="13072" max="13072" width="11.85546875" style="2" customWidth="1"/>
    <col min="13073" max="13073" width="16.28515625" style="2" customWidth="1"/>
    <col min="13074" max="13074" width="12.28515625" style="2" customWidth="1"/>
    <col min="13075" max="13075" width="16.28515625" style="2" customWidth="1"/>
    <col min="13076" max="13076" width="12.85546875" style="2" customWidth="1"/>
    <col min="13077" max="13077" width="16.28515625" style="2" customWidth="1"/>
    <col min="13078" max="13078" width="18.7109375" style="2" customWidth="1"/>
    <col min="13079" max="13079" width="14.5703125" style="2" customWidth="1"/>
    <col min="13080" max="13080" width="61.28515625" style="2" customWidth="1"/>
    <col min="13081" max="13081" width="0" style="2" hidden="1" customWidth="1"/>
    <col min="13082" max="13312" width="9.140625" style="2"/>
    <col min="13313" max="13313" width="10" style="2" customWidth="1"/>
    <col min="13314" max="13314" width="41.7109375" style="2" bestFit="1" customWidth="1"/>
    <col min="13315" max="13315" width="11" style="2" customWidth="1"/>
    <col min="13316" max="13316" width="12.5703125" style="2" customWidth="1"/>
    <col min="13317" max="13319" width="13.140625" style="2" customWidth="1"/>
    <col min="13320" max="13320" width="17" style="2" customWidth="1"/>
    <col min="13321" max="13321" width="17.28515625" style="2" customWidth="1"/>
    <col min="13322" max="13323" width="15.42578125" style="2" customWidth="1"/>
    <col min="13324" max="13324" width="12" style="2" customWidth="1"/>
    <col min="13325" max="13325" width="16.28515625" style="2" customWidth="1"/>
    <col min="13326" max="13326" width="11.5703125" style="2" customWidth="1"/>
    <col min="13327" max="13327" width="16.28515625" style="2" customWidth="1"/>
    <col min="13328" max="13328" width="11.85546875" style="2" customWidth="1"/>
    <col min="13329" max="13329" width="16.28515625" style="2" customWidth="1"/>
    <col min="13330" max="13330" width="12.28515625" style="2" customWidth="1"/>
    <col min="13331" max="13331" width="16.28515625" style="2" customWidth="1"/>
    <col min="13332" max="13332" width="12.85546875" style="2" customWidth="1"/>
    <col min="13333" max="13333" width="16.28515625" style="2" customWidth="1"/>
    <col min="13334" max="13334" width="18.7109375" style="2" customWidth="1"/>
    <col min="13335" max="13335" width="14.5703125" style="2" customWidth="1"/>
    <col min="13336" max="13336" width="61.28515625" style="2" customWidth="1"/>
    <col min="13337" max="13337" width="0" style="2" hidden="1" customWidth="1"/>
    <col min="13338" max="13568" width="9.140625" style="2"/>
    <col min="13569" max="13569" width="10" style="2" customWidth="1"/>
    <col min="13570" max="13570" width="41.7109375" style="2" bestFit="1" customWidth="1"/>
    <col min="13571" max="13571" width="11" style="2" customWidth="1"/>
    <col min="13572" max="13572" width="12.5703125" style="2" customWidth="1"/>
    <col min="13573" max="13575" width="13.140625" style="2" customWidth="1"/>
    <col min="13576" max="13576" width="17" style="2" customWidth="1"/>
    <col min="13577" max="13577" width="17.28515625" style="2" customWidth="1"/>
    <col min="13578" max="13579" width="15.42578125" style="2" customWidth="1"/>
    <col min="13580" max="13580" width="12" style="2" customWidth="1"/>
    <col min="13581" max="13581" width="16.28515625" style="2" customWidth="1"/>
    <col min="13582" max="13582" width="11.5703125" style="2" customWidth="1"/>
    <col min="13583" max="13583" width="16.28515625" style="2" customWidth="1"/>
    <col min="13584" max="13584" width="11.85546875" style="2" customWidth="1"/>
    <col min="13585" max="13585" width="16.28515625" style="2" customWidth="1"/>
    <col min="13586" max="13586" width="12.28515625" style="2" customWidth="1"/>
    <col min="13587" max="13587" width="16.28515625" style="2" customWidth="1"/>
    <col min="13588" max="13588" width="12.85546875" style="2" customWidth="1"/>
    <col min="13589" max="13589" width="16.28515625" style="2" customWidth="1"/>
    <col min="13590" max="13590" width="18.7109375" style="2" customWidth="1"/>
    <col min="13591" max="13591" width="14.5703125" style="2" customWidth="1"/>
    <col min="13592" max="13592" width="61.28515625" style="2" customWidth="1"/>
    <col min="13593" max="13593" width="0" style="2" hidden="1" customWidth="1"/>
    <col min="13594" max="13824" width="9.140625" style="2"/>
    <col min="13825" max="13825" width="10" style="2" customWidth="1"/>
    <col min="13826" max="13826" width="41.7109375" style="2" bestFit="1" customWidth="1"/>
    <col min="13827" max="13827" width="11" style="2" customWidth="1"/>
    <col min="13828" max="13828" width="12.5703125" style="2" customWidth="1"/>
    <col min="13829" max="13831" width="13.140625" style="2" customWidth="1"/>
    <col min="13832" max="13832" width="17" style="2" customWidth="1"/>
    <col min="13833" max="13833" width="17.28515625" style="2" customWidth="1"/>
    <col min="13834" max="13835" width="15.42578125" style="2" customWidth="1"/>
    <col min="13836" max="13836" width="12" style="2" customWidth="1"/>
    <col min="13837" max="13837" width="16.28515625" style="2" customWidth="1"/>
    <col min="13838" max="13838" width="11.5703125" style="2" customWidth="1"/>
    <col min="13839" max="13839" width="16.28515625" style="2" customWidth="1"/>
    <col min="13840" max="13840" width="11.85546875" style="2" customWidth="1"/>
    <col min="13841" max="13841" width="16.28515625" style="2" customWidth="1"/>
    <col min="13842" max="13842" width="12.28515625" style="2" customWidth="1"/>
    <col min="13843" max="13843" width="16.28515625" style="2" customWidth="1"/>
    <col min="13844" max="13844" width="12.85546875" style="2" customWidth="1"/>
    <col min="13845" max="13845" width="16.28515625" style="2" customWidth="1"/>
    <col min="13846" max="13846" width="18.7109375" style="2" customWidth="1"/>
    <col min="13847" max="13847" width="14.5703125" style="2" customWidth="1"/>
    <col min="13848" max="13848" width="61.28515625" style="2" customWidth="1"/>
    <col min="13849" max="13849" width="0" style="2" hidden="1" customWidth="1"/>
    <col min="13850" max="14080" width="9.140625" style="2"/>
    <col min="14081" max="14081" width="10" style="2" customWidth="1"/>
    <col min="14082" max="14082" width="41.7109375" style="2" bestFit="1" customWidth="1"/>
    <col min="14083" max="14083" width="11" style="2" customWidth="1"/>
    <col min="14084" max="14084" width="12.5703125" style="2" customWidth="1"/>
    <col min="14085" max="14087" width="13.140625" style="2" customWidth="1"/>
    <col min="14088" max="14088" width="17" style="2" customWidth="1"/>
    <col min="14089" max="14089" width="17.28515625" style="2" customWidth="1"/>
    <col min="14090" max="14091" width="15.42578125" style="2" customWidth="1"/>
    <col min="14092" max="14092" width="12" style="2" customWidth="1"/>
    <col min="14093" max="14093" width="16.28515625" style="2" customWidth="1"/>
    <col min="14094" max="14094" width="11.5703125" style="2" customWidth="1"/>
    <col min="14095" max="14095" width="16.28515625" style="2" customWidth="1"/>
    <col min="14096" max="14096" width="11.85546875" style="2" customWidth="1"/>
    <col min="14097" max="14097" width="16.28515625" style="2" customWidth="1"/>
    <col min="14098" max="14098" width="12.28515625" style="2" customWidth="1"/>
    <col min="14099" max="14099" width="16.28515625" style="2" customWidth="1"/>
    <col min="14100" max="14100" width="12.85546875" style="2" customWidth="1"/>
    <col min="14101" max="14101" width="16.28515625" style="2" customWidth="1"/>
    <col min="14102" max="14102" width="18.7109375" style="2" customWidth="1"/>
    <col min="14103" max="14103" width="14.5703125" style="2" customWidth="1"/>
    <col min="14104" max="14104" width="61.28515625" style="2" customWidth="1"/>
    <col min="14105" max="14105" width="0" style="2" hidden="1" customWidth="1"/>
    <col min="14106" max="14336" width="9.140625" style="2"/>
    <col min="14337" max="14337" width="10" style="2" customWidth="1"/>
    <col min="14338" max="14338" width="41.7109375" style="2" bestFit="1" customWidth="1"/>
    <col min="14339" max="14339" width="11" style="2" customWidth="1"/>
    <col min="14340" max="14340" width="12.5703125" style="2" customWidth="1"/>
    <col min="14341" max="14343" width="13.140625" style="2" customWidth="1"/>
    <col min="14344" max="14344" width="17" style="2" customWidth="1"/>
    <col min="14345" max="14345" width="17.28515625" style="2" customWidth="1"/>
    <col min="14346" max="14347" width="15.42578125" style="2" customWidth="1"/>
    <col min="14348" max="14348" width="12" style="2" customWidth="1"/>
    <col min="14349" max="14349" width="16.28515625" style="2" customWidth="1"/>
    <col min="14350" max="14350" width="11.5703125" style="2" customWidth="1"/>
    <col min="14351" max="14351" width="16.28515625" style="2" customWidth="1"/>
    <col min="14352" max="14352" width="11.85546875" style="2" customWidth="1"/>
    <col min="14353" max="14353" width="16.28515625" style="2" customWidth="1"/>
    <col min="14354" max="14354" width="12.28515625" style="2" customWidth="1"/>
    <col min="14355" max="14355" width="16.28515625" style="2" customWidth="1"/>
    <col min="14356" max="14356" width="12.85546875" style="2" customWidth="1"/>
    <col min="14357" max="14357" width="16.28515625" style="2" customWidth="1"/>
    <col min="14358" max="14358" width="18.7109375" style="2" customWidth="1"/>
    <col min="14359" max="14359" width="14.5703125" style="2" customWidth="1"/>
    <col min="14360" max="14360" width="61.28515625" style="2" customWidth="1"/>
    <col min="14361" max="14361" width="0" style="2" hidden="1" customWidth="1"/>
    <col min="14362" max="14592" width="9.140625" style="2"/>
    <col min="14593" max="14593" width="10" style="2" customWidth="1"/>
    <col min="14594" max="14594" width="41.7109375" style="2" bestFit="1" customWidth="1"/>
    <col min="14595" max="14595" width="11" style="2" customWidth="1"/>
    <col min="14596" max="14596" width="12.5703125" style="2" customWidth="1"/>
    <col min="14597" max="14599" width="13.140625" style="2" customWidth="1"/>
    <col min="14600" max="14600" width="17" style="2" customWidth="1"/>
    <col min="14601" max="14601" width="17.28515625" style="2" customWidth="1"/>
    <col min="14602" max="14603" width="15.42578125" style="2" customWidth="1"/>
    <col min="14604" max="14604" width="12" style="2" customWidth="1"/>
    <col min="14605" max="14605" width="16.28515625" style="2" customWidth="1"/>
    <col min="14606" max="14606" width="11.5703125" style="2" customWidth="1"/>
    <col min="14607" max="14607" width="16.28515625" style="2" customWidth="1"/>
    <col min="14608" max="14608" width="11.85546875" style="2" customWidth="1"/>
    <col min="14609" max="14609" width="16.28515625" style="2" customWidth="1"/>
    <col min="14610" max="14610" width="12.28515625" style="2" customWidth="1"/>
    <col min="14611" max="14611" width="16.28515625" style="2" customWidth="1"/>
    <col min="14612" max="14612" width="12.85546875" style="2" customWidth="1"/>
    <col min="14613" max="14613" width="16.28515625" style="2" customWidth="1"/>
    <col min="14614" max="14614" width="18.7109375" style="2" customWidth="1"/>
    <col min="14615" max="14615" width="14.5703125" style="2" customWidth="1"/>
    <col min="14616" max="14616" width="61.28515625" style="2" customWidth="1"/>
    <col min="14617" max="14617" width="0" style="2" hidden="1" customWidth="1"/>
    <col min="14618" max="14848" width="9.140625" style="2"/>
    <col min="14849" max="14849" width="10" style="2" customWidth="1"/>
    <col min="14850" max="14850" width="41.7109375" style="2" bestFit="1" customWidth="1"/>
    <col min="14851" max="14851" width="11" style="2" customWidth="1"/>
    <col min="14852" max="14852" width="12.5703125" style="2" customWidth="1"/>
    <col min="14853" max="14855" width="13.140625" style="2" customWidth="1"/>
    <col min="14856" max="14856" width="17" style="2" customWidth="1"/>
    <col min="14857" max="14857" width="17.28515625" style="2" customWidth="1"/>
    <col min="14858" max="14859" width="15.42578125" style="2" customWidth="1"/>
    <col min="14860" max="14860" width="12" style="2" customWidth="1"/>
    <col min="14861" max="14861" width="16.28515625" style="2" customWidth="1"/>
    <col min="14862" max="14862" width="11.5703125" style="2" customWidth="1"/>
    <col min="14863" max="14863" width="16.28515625" style="2" customWidth="1"/>
    <col min="14864" max="14864" width="11.85546875" style="2" customWidth="1"/>
    <col min="14865" max="14865" width="16.28515625" style="2" customWidth="1"/>
    <col min="14866" max="14866" width="12.28515625" style="2" customWidth="1"/>
    <col min="14867" max="14867" width="16.28515625" style="2" customWidth="1"/>
    <col min="14868" max="14868" width="12.85546875" style="2" customWidth="1"/>
    <col min="14869" max="14869" width="16.28515625" style="2" customWidth="1"/>
    <col min="14870" max="14870" width="18.7109375" style="2" customWidth="1"/>
    <col min="14871" max="14871" width="14.5703125" style="2" customWidth="1"/>
    <col min="14872" max="14872" width="61.28515625" style="2" customWidth="1"/>
    <col min="14873" max="14873" width="0" style="2" hidden="1" customWidth="1"/>
    <col min="14874" max="15104" width="9.140625" style="2"/>
    <col min="15105" max="15105" width="10" style="2" customWidth="1"/>
    <col min="15106" max="15106" width="41.7109375" style="2" bestFit="1" customWidth="1"/>
    <col min="15107" max="15107" width="11" style="2" customWidth="1"/>
    <col min="15108" max="15108" width="12.5703125" style="2" customWidth="1"/>
    <col min="15109" max="15111" width="13.140625" style="2" customWidth="1"/>
    <col min="15112" max="15112" width="17" style="2" customWidth="1"/>
    <col min="15113" max="15113" width="17.28515625" style="2" customWidth="1"/>
    <col min="15114" max="15115" width="15.42578125" style="2" customWidth="1"/>
    <col min="15116" max="15116" width="12" style="2" customWidth="1"/>
    <col min="15117" max="15117" width="16.28515625" style="2" customWidth="1"/>
    <col min="15118" max="15118" width="11.5703125" style="2" customWidth="1"/>
    <col min="15119" max="15119" width="16.28515625" style="2" customWidth="1"/>
    <col min="15120" max="15120" width="11.85546875" style="2" customWidth="1"/>
    <col min="15121" max="15121" width="16.28515625" style="2" customWidth="1"/>
    <col min="15122" max="15122" width="12.28515625" style="2" customWidth="1"/>
    <col min="15123" max="15123" width="16.28515625" style="2" customWidth="1"/>
    <col min="15124" max="15124" width="12.85546875" style="2" customWidth="1"/>
    <col min="15125" max="15125" width="16.28515625" style="2" customWidth="1"/>
    <col min="15126" max="15126" width="18.7109375" style="2" customWidth="1"/>
    <col min="15127" max="15127" width="14.5703125" style="2" customWidth="1"/>
    <col min="15128" max="15128" width="61.28515625" style="2" customWidth="1"/>
    <col min="15129" max="15129" width="0" style="2" hidden="1" customWidth="1"/>
    <col min="15130" max="15360" width="9.140625" style="2"/>
    <col min="15361" max="15361" width="10" style="2" customWidth="1"/>
    <col min="15362" max="15362" width="41.7109375" style="2" bestFit="1" customWidth="1"/>
    <col min="15363" max="15363" width="11" style="2" customWidth="1"/>
    <col min="15364" max="15364" width="12.5703125" style="2" customWidth="1"/>
    <col min="15365" max="15367" width="13.140625" style="2" customWidth="1"/>
    <col min="15368" max="15368" width="17" style="2" customWidth="1"/>
    <col min="15369" max="15369" width="17.28515625" style="2" customWidth="1"/>
    <col min="15370" max="15371" width="15.42578125" style="2" customWidth="1"/>
    <col min="15372" max="15372" width="12" style="2" customWidth="1"/>
    <col min="15373" max="15373" width="16.28515625" style="2" customWidth="1"/>
    <col min="15374" max="15374" width="11.5703125" style="2" customWidth="1"/>
    <col min="15375" max="15375" width="16.28515625" style="2" customWidth="1"/>
    <col min="15376" max="15376" width="11.85546875" style="2" customWidth="1"/>
    <col min="15377" max="15377" width="16.28515625" style="2" customWidth="1"/>
    <col min="15378" max="15378" width="12.28515625" style="2" customWidth="1"/>
    <col min="15379" max="15379" width="16.28515625" style="2" customWidth="1"/>
    <col min="15380" max="15380" width="12.85546875" style="2" customWidth="1"/>
    <col min="15381" max="15381" width="16.28515625" style="2" customWidth="1"/>
    <col min="15382" max="15382" width="18.7109375" style="2" customWidth="1"/>
    <col min="15383" max="15383" width="14.5703125" style="2" customWidth="1"/>
    <col min="15384" max="15384" width="61.28515625" style="2" customWidth="1"/>
    <col min="15385" max="15385" width="0" style="2" hidden="1" customWidth="1"/>
    <col min="15386" max="15616" width="9.140625" style="2"/>
    <col min="15617" max="15617" width="10" style="2" customWidth="1"/>
    <col min="15618" max="15618" width="41.7109375" style="2" bestFit="1" customWidth="1"/>
    <col min="15619" max="15619" width="11" style="2" customWidth="1"/>
    <col min="15620" max="15620" width="12.5703125" style="2" customWidth="1"/>
    <col min="15621" max="15623" width="13.140625" style="2" customWidth="1"/>
    <col min="15624" max="15624" width="17" style="2" customWidth="1"/>
    <col min="15625" max="15625" width="17.28515625" style="2" customWidth="1"/>
    <col min="15626" max="15627" width="15.42578125" style="2" customWidth="1"/>
    <col min="15628" max="15628" width="12" style="2" customWidth="1"/>
    <col min="15629" max="15629" width="16.28515625" style="2" customWidth="1"/>
    <col min="15630" max="15630" width="11.5703125" style="2" customWidth="1"/>
    <col min="15631" max="15631" width="16.28515625" style="2" customWidth="1"/>
    <col min="15632" max="15632" width="11.85546875" style="2" customWidth="1"/>
    <col min="15633" max="15633" width="16.28515625" style="2" customWidth="1"/>
    <col min="15634" max="15634" width="12.28515625" style="2" customWidth="1"/>
    <col min="15635" max="15635" width="16.28515625" style="2" customWidth="1"/>
    <col min="15636" max="15636" width="12.85546875" style="2" customWidth="1"/>
    <col min="15637" max="15637" width="16.28515625" style="2" customWidth="1"/>
    <col min="15638" max="15638" width="18.7109375" style="2" customWidth="1"/>
    <col min="15639" max="15639" width="14.5703125" style="2" customWidth="1"/>
    <col min="15640" max="15640" width="61.28515625" style="2" customWidth="1"/>
    <col min="15641" max="15641" width="0" style="2" hidden="1" customWidth="1"/>
    <col min="15642" max="15872" width="9.140625" style="2"/>
    <col min="15873" max="15873" width="10" style="2" customWidth="1"/>
    <col min="15874" max="15874" width="41.7109375" style="2" bestFit="1" customWidth="1"/>
    <col min="15875" max="15875" width="11" style="2" customWidth="1"/>
    <col min="15876" max="15876" width="12.5703125" style="2" customWidth="1"/>
    <col min="15877" max="15879" width="13.140625" style="2" customWidth="1"/>
    <col min="15880" max="15880" width="17" style="2" customWidth="1"/>
    <col min="15881" max="15881" width="17.28515625" style="2" customWidth="1"/>
    <col min="15882" max="15883" width="15.42578125" style="2" customWidth="1"/>
    <col min="15884" max="15884" width="12" style="2" customWidth="1"/>
    <col min="15885" max="15885" width="16.28515625" style="2" customWidth="1"/>
    <col min="15886" max="15886" width="11.5703125" style="2" customWidth="1"/>
    <col min="15887" max="15887" width="16.28515625" style="2" customWidth="1"/>
    <col min="15888" max="15888" width="11.85546875" style="2" customWidth="1"/>
    <col min="15889" max="15889" width="16.28515625" style="2" customWidth="1"/>
    <col min="15890" max="15890" width="12.28515625" style="2" customWidth="1"/>
    <col min="15891" max="15891" width="16.28515625" style="2" customWidth="1"/>
    <col min="15892" max="15892" width="12.85546875" style="2" customWidth="1"/>
    <col min="15893" max="15893" width="16.28515625" style="2" customWidth="1"/>
    <col min="15894" max="15894" width="18.7109375" style="2" customWidth="1"/>
    <col min="15895" max="15895" width="14.5703125" style="2" customWidth="1"/>
    <col min="15896" max="15896" width="61.28515625" style="2" customWidth="1"/>
    <col min="15897" max="15897" width="0" style="2" hidden="1" customWidth="1"/>
    <col min="15898" max="16128" width="9.140625" style="2"/>
    <col min="16129" max="16129" width="10" style="2" customWidth="1"/>
    <col min="16130" max="16130" width="41.7109375" style="2" bestFit="1" customWidth="1"/>
    <col min="16131" max="16131" width="11" style="2" customWidth="1"/>
    <col min="16132" max="16132" width="12.5703125" style="2" customWidth="1"/>
    <col min="16133" max="16135" width="13.140625" style="2" customWidth="1"/>
    <col min="16136" max="16136" width="17" style="2" customWidth="1"/>
    <col min="16137" max="16137" width="17.28515625" style="2" customWidth="1"/>
    <col min="16138" max="16139" width="15.42578125" style="2" customWidth="1"/>
    <col min="16140" max="16140" width="12" style="2" customWidth="1"/>
    <col min="16141" max="16141" width="16.28515625" style="2" customWidth="1"/>
    <col min="16142" max="16142" width="11.5703125" style="2" customWidth="1"/>
    <col min="16143" max="16143" width="16.28515625" style="2" customWidth="1"/>
    <col min="16144" max="16144" width="11.85546875" style="2" customWidth="1"/>
    <col min="16145" max="16145" width="16.28515625" style="2" customWidth="1"/>
    <col min="16146" max="16146" width="12.28515625" style="2" customWidth="1"/>
    <col min="16147" max="16147" width="16.28515625" style="2" customWidth="1"/>
    <col min="16148" max="16148" width="12.85546875" style="2" customWidth="1"/>
    <col min="16149" max="16149" width="16.28515625" style="2" customWidth="1"/>
    <col min="16150" max="16150" width="18.7109375" style="2" customWidth="1"/>
    <col min="16151" max="16151" width="14.5703125" style="2" customWidth="1"/>
    <col min="16152" max="16152" width="61.28515625" style="2" customWidth="1"/>
    <col min="16153" max="16153" width="0" style="2" hidden="1" customWidth="1"/>
    <col min="16154" max="16384" width="9.140625" style="2"/>
  </cols>
  <sheetData>
    <row r="1" spans="1:57" s="1" customFormat="1" ht="39" customHeight="1">
      <c r="A1" s="1011" t="s">
        <v>1040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74" t="s">
        <v>1161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569"/>
      <c r="W2" s="569"/>
      <c r="X2" s="569"/>
      <c r="Y2" s="62"/>
    </row>
    <row r="3" spans="1:57" s="31" customFormat="1" ht="39" customHeight="1">
      <c r="A3" s="570"/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5"/>
    </row>
    <row r="4" spans="1:57" s="623" customFormat="1" ht="24" customHeight="1">
      <c r="A4" s="1013" t="s">
        <v>31</v>
      </c>
      <c r="B4" s="1013" t="s">
        <v>24</v>
      </c>
      <c r="C4" s="1013" t="s">
        <v>25</v>
      </c>
      <c r="D4" s="1082" t="s">
        <v>30</v>
      </c>
      <c r="E4" s="1072" t="s">
        <v>4</v>
      </c>
      <c r="F4" s="1073"/>
      <c r="G4" s="1073"/>
      <c r="H4" s="1064" t="s">
        <v>9</v>
      </c>
      <c r="I4" s="1065"/>
      <c r="J4" s="1065"/>
      <c r="K4" s="1066"/>
      <c r="L4" s="1067" t="s">
        <v>23</v>
      </c>
      <c r="M4" s="1068"/>
      <c r="N4" s="1069" t="s">
        <v>29</v>
      </c>
      <c r="O4" s="1070"/>
      <c r="P4" s="1070"/>
      <c r="Q4" s="1070"/>
      <c r="R4" s="1070"/>
      <c r="S4" s="1070"/>
      <c r="T4" s="1070"/>
      <c r="U4" s="1071"/>
      <c r="V4" s="1034" t="s">
        <v>15</v>
      </c>
      <c r="W4" s="1035"/>
      <c r="X4" s="1036"/>
      <c r="Y4" s="1055" t="s">
        <v>0</v>
      </c>
    </row>
    <row r="5" spans="1:57" s="623" customFormat="1" ht="24" customHeight="1">
      <c r="A5" s="1014"/>
      <c r="B5" s="1014"/>
      <c r="C5" s="1014"/>
      <c r="D5" s="1083"/>
      <c r="E5" s="1072" t="s">
        <v>5</v>
      </c>
      <c r="F5" s="1073"/>
      <c r="G5" s="1073"/>
      <c r="H5" s="1058" t="s">
        <v>21</v>
      </c>
      <c r="I5" s="1058" t="s">
        <v>22</v>
      </c>
      <c r="J5" s="1058" t="s">
        <v>16</v>
      </c>
      <c r="K5" s="1058" t="s">
        <v>10</v>
      </c>
      <c r="L5" s="1060">
        <v>2567</v>
      </c>
      <c r="M5" s="1061"/>
      <c r="N5" s="1062">
        <v>2568</v>
      </c>
      <c r="O5" s="1063"/>
      <c r="P5" s="1062">
        <v>2569</v>
      </c>
      <c r="Q5" s="1063"/>
      <c r="R5" s="1062">
        <v>2570</v>
      </c>
      <c r="S5" s="1063"/>
      <c r="T5" s="1062" t="s">
        <v>42</v>
      </c>
      <c r="U5" s="1063"/>
      <c r="V5" s="1037"/>
      <c r="W5" s="1038"/>
      <c r="X5" s="1039"/>
      <c r="Y5" s="1056"/>
    </row>
    <row r="6" spans="1:57" s="623" customFormat="1" ht="42">
      <c r="A6" s="1015"/>
      <c r="B6" s="1015"/>
      <c r="C6" s="1015"/>
      <c r="D6" s="1084"/>
      <c r="E6" s="624" t="s">
        <v>6</v>
      </c>
      <c r="F6" s="625" t="s">
        <v>7</v>
      </c>
      <c r="G6" s="625" t="s">
        <v>8</v>
      </c>
      <c r="H6" s="1059"/>
      <c r="I6" s="1059"/>
      <c r="J6" s="1059"/>
      <c r="K6" s="1059"/>
      <c r="L6" s="626" t="s">
        <v>1</v>
      </c>
      <c r="M6" s="124" t="s">
        <v>2</v>
      </c>
      <c r="N6" s="626" t="s">
        <v>1</v>
      </c>
      <c r="O6" s="124" t="s">
        <v>2</v>
      </c>
      <c r="P6" s="626" t="s">
        <v>1</v>
      </c>
      <c r="Q6" s="124" t="s">
        <v>2</v>
      </c>
      <c r="R6" s="626" t="s">
        <v>1</v>
      </c>
      <c r="S6" s="124" t="s">
        <v>2</v>
      </c>
      <c r="T6" s="626" t="s">
        <v>1</v>
      </c>
      <c r="U6" s="124" t="s">
        <v>2</v>
      </c>
      <c r="V6" s="53" t="s">
        <v>13</v>
      </c>
      <c r="W6" s="53" t="s">
        <v>14</v>
      </c>
      <c r="X6" s="53" t="s">
        <v>12</v>
      </c>
      <c r="Y6" s="1057"/>
    </row>
    <row r="7" spans="1:57" s="3" customFormat="1" ht="21">
      <c r="A7" s="1080" t="s">
        <v>1168</v>
      </c>
      <c r="B7" s="1081"/>
      <c r="C7" s="592"/>
      <c r="D7" s="779"/>
      <c r="E7" s="780"/>
      <c r="F7" s="781"/>
      <c r="G7" s="781"/>
      <c r="H7" s="593">
        <f>+H8+H66</f>
        <v>0</v>
      </c>
      <c r="I7" s="593">
        <f t="shared" ref="I7:U7" si="0">+I8+I66</f>
        <v>3</v>
      </c>
      <c r="J7" s="593">
        <f t="shared" si="0"/>
        <v>4</v>
      </c>
      <c r="K7" s="593">
        <f t="shared" si="0"/>
        <v>7</v>
      </c>
      <c r="L7" s="593">
        <f t="shared" si="0"/>
        <v>7</v>
      </c>
      <c r="M7" s="593">
        <f t="shared" si="0"/>
        <v>5491450</v>
      </c>
      <c r="N7" s="593">
        <f t="shared" si="0"/>
        <v>0</v>
      </c>
      <c r="O7" s="593">
        <f t="shared" si="0"/>
        <v>0</v>
      </c>
      <c r="P7" s="593">
        <f t="shared" si="0"/>
        <v>0</v>
      </c>
      <c r="Q7" s="593">
        <f t="shared" si="0"/>
        <v>0</v>
      </c>
      <c r="R7" s="593">
        <f t="shared" si="0"/>
        <v>0</v>
      </c>
      <c r="S7" s="593">
        <f t="shared" si="0"/>
        <v>0</v>
      </c>
      <c r="T7" s="593">
        <f t="shared" si="0"/>
        <v>5</v>
      </c>
      <c r="U7" s="593">
        <f t="shared" si="0"/>
        <v>5491450</v>
      </c>
      <c r="V7" s="456"/>
      <c r="W7" s="456"/>
      <c r="X7" s="456"/>
      <c r="Y7" s="121"/>
    </row>
    <row r="8" spans="1:57" s="5" customFormat="1" ht="24.75" customHeight="1">
      <c r="A8" s="1030" t="s">
        <v>17</v>
      </c>
      <c r="B8" s="1031"/>
      <c r="C8" s="49"/>
      <c r="D8" s="579"/>
      <c r="E8" s="630"/>
      <c r="F8" s="630"/>
      <c r="G8" s="630"/>
      <c r="H8" s="579">
        <f>+H9+H45</f>
        <v>0</v>
      </c>
      <c r="I8" s="579">
        <f t="shared" ref="I8:U8" si="1">+I9+I45</f>
        <v>2</v>
      </c>
      <c r="J8" s="579">
        <f t="shared" si="1"/>
        <v>4</v>
      </c>
      <c r="K8" s="579">
        <f t="shared" si="1"/>
        <v>6</v>
      </c>
      <c r="L8" s="579">
        <f t="shared" si="1"/>
        <v>6</v>
      </c>
      <c r="M8" s="579">
        <f t="shared" si="1"/>
        <v>5405550</v>
      </c>
      <c r="N8" s="579">
        <f t="shared" si="1"/>
        <v>0</v>
      </c>
      <c r="O8" s="579">
        <f t="shared" si="1"/>
        <v>0</v>
      </c>
      <c r="P8" s="579">
        <f t="shared" si="1"/>
        <v>0</v>
      </c>
      <c r="Q8" s="579">
        <f t="shared" si="1"/>
        <v>0</v>
      </c>
      <c r="R8" s="579">
        <f t="shared" si="1"/>
        <v>0</v>
      </c>
      <c r="S8" s="579">
        <f t="shared" si="1"/>
        <v>0</v>
      </c>
      <c r="T8" s="579">
        <f t="shared" si="1"/>
        <v>4</v>
      </c>
      <c r="U8" s="579">
        <f t="shared" si="1"/>
        <v>5405550</v>
      </c>
      <c r="V8" s="458" t="s">
        <v>11</v>
      </c>
      <c r="W8" s="459" t="s">
        <v>11</v>
      </c>
      <c r="X8" s="460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80"/>
      <c r="E9" s="500">
        <f>+E10+E14+E17+E27+E46</f>
        <v>0</v>
      </c>
      <c r="F9" s="500">
        <f t="shared" ref="F9:U9" si="2">+F10+F14+F17+F27+F46</f>
        <v>0</v>
      </c>
      <c r="G9" s="500">
        <f t="shared" si="2"/>
        <v>0</v>
      </c>
      <c r="H9" s="500">
        <f>+H10+H14+H17+H27+H46</f>
        <v>0</v>
      </c>
      <c r="I9" s="500">
        <f t="shared" si="2"/>
        <v>2</v>
      </c>
      <c r="J9" s="500">
        <f t="shared" si="2"/>
        <v>3</v>
      </c>
      <c r="K9" s="500">
        <f t="shared" si="2"/>
        <v>5</v>
      </c>
      <c r="L9" s="500">
        <f t="shared" si="2"/>
        <v>5</v>
      </c>
      <c r="M9" s="500">
        <f t="shared" si="2"/>
        <v>3697050</v>
      </c>
      <c r="N9" s="500">
        <f t="shared" si="2"/>
        <v>0</v>
      </c>
      <c r="O9" s="500">
        <f t="shared" si="2"/>
        <v>0</v>
      </c>
      <c r="P9" s="500">
        <f t="shared" si="2"/>
        <v>0</v>
      </c>
      <c r="Q9" s="500">
        <f t="shared" si="2"/>
        <v>0</v>
      </c>
      <c r="R9" s="500">
        <f t="shared" si="2"/>
        <v>0</v>
      </c>
      <c r="S9" s="500">
        <f t="shared" si="2"/>
        <v>0</v>
      </c>
      <c r="T9" s="500">
        <f>+T10+T14+T17+T27+T46</f>
        <v>4</v>
      </c>
      <c r="U9" s="500">
        <f t="shared" si="2"/>
        <v>3697050</v>
      </c>
      <c r="V9" s="46"/>
      <c r="W9" s="46"/>
      <c r="X9" s="461"/>
      <c r="Y9" s="6"/>
    </row>
    <row r="10" spans="1:57" s="467" customFormat="1" ht="21">
      <c r="A10" s="462">
        <v>1</v>
      </c>
      <c r="B10" s="463" t="s">
        <v>1041</v>
      </c>
      <c r="C10" s="464" t="s">
        <v>48</v>
      </c>
      <c r="D10" s="581">
        <v>244300</v>
      </c>
      <c r="E10" s="582"/>
      <c r="F10" s="582"/>
      <c r="G10" s="582"/>
      <c r="H10" s="581"/>
      <c r="I10" s="581"/>
      <c r="J10" s="581">
        <v>1</v>
      </c>
      <c r="K10" s="581">
        <f>SUM(H10:J10)</f>
        <v>1</v>
      </c>
      <c r="L10" s="582">
        <v>1</v>
      </c>
      <c r="M10" s="582">
        <v>244300</v>
      </c>
      <c r="N10" s="582"/>
      <c r="O10" s="582"/>
      <c r="P10" s="582"/>
      <c r="Q10" s="582"/>
      <c r="R10" s="582"/>
      <c r="S10" s="582"/>
      <c r="T10" s="582">
        <v>1</v>
      </c>
      <c r="U10" s="582">
        <f>SUM(M10,O10,Q10,S10)</f>
        <v>244300</v>
      </c>
      <c r="V10" s="465" t="s">
        <v>662</v>
      </c>
      <c r="W10" s="465" t="s">
        <v>662</v>
      </c>
      <c r="X10" s="1077" t="s">
        <v>1043</v>
      </c>
      <c r="Y10" s="466"/>
    </row>
    <row r="11" spans="1:57" ht="21">
      <c r="A11" s="468"/>
      <c r="B11" s="67" t="s">
        <v>1044</v>
      </c>
      <c r="C11" s="36" t="s">
        <v>311</v>
      </c>
      <c r="D11" s="583">
        <v>119800</v>
      </c>
      <c r="E11" s="410"/>
      <c r="F11" s="410"/>
      <c r="G11" s="410"/>
      <c r="H11" s="583"/>
      <c r="I11" s="583"/>
      <c r="J11" s="583">
        <v>1</v>
      </c>
      <c r="K11" s="583">
        <f>SUM(H11:J11)</f>
        <v>1</v>
      </c>
      <c r="L11" s="409">
        <v>1</v>
      </c>
      <c r="M11" s="409">
        <v>119800</v>
      </c>
      <c r="N11" s="409"/>
      <c r="O11" s="409"/>
      <c r="P11" s="409"/>
      <c r="Q11" s="409"/>
      <c r="R11" s="409"/>
      <c r="S11" s="409"/>
      <c r="T11" s="409">
        <v>1</v>
      </c>
      <c r="U11" s="584">
        <f t="shared" ref="U11:U52" si="3">SUM(M11,O11,Q11,S11)</f>
        <v>119800</v>
      </c>
      <c r="V11" s="469"/>
      <c r="W11" s="469"/>
      <c r="X11" s="1078"/>
      <c r="Y11" s="41"/>
    </row>
    <row r="12" spans="1:57" ht="21">
      <c r="A12" s="470"/>
      <c r="B12" s="67" t="s">
        <v>1046</v>
      </c>
      <c r="C12" s="36" t="s">
        <v>44</v>
      </c>
      <c r="D12" s="583">
        <v>95000</v>
      </c>
      <c r="E12" s="410"/>
      <c r="F12" s="410"/>
      <c r="G12" s="410"/>
      <c r="H12" s="583"/>
      <c r="I12" s="583"/>
      <c r="J12" s="583">
        <v>1</v>
      </c>
      <c r="K12" s="583">
        <f t="shared" ref="K12:K44" si="4">SUM(H12:J12)</f>
        <v>1</v>
      </c>
      <c r="L12" s="409">
        <v>1</v>
      </c>
      <c r="M12" s="409">
        <v>95000</v>
      </c>
      <c r="N12" s="409"/>
      <c r="O12" s="409"/>
      <c r="P12" s="409"/>
      <c r="Q12" s="409"/>
      <c r="R12" s="409"/>
      <c r="S12" s="409"/>
      <c r="T12" s="409">
        <v>1</v>
      </c>
      <c r="U12" s="584">
        <f t="shared" si="3"/>
        <v>95000</v>
      </c>
      <c r="V12" s="469"/>
      <c r="W12" s="469"/>
      <c r="X12" s="1078"/>
      <c r="Y12" s="41"/>
    </row>
    <row r="13" spans="1:57" ht="21">
      <c r="A13" s="471"/>
      <c r="B13" s="67" t="s">
        <v>1048</v>
      </c>
      <c r="C13" s="36" t="s">
        <v>1045</v>
      </c>
      <c r="D13" s="583">
        <v>29500</v>
      </c>
      <c r="E13" s="410"/>
      <c r="F13" s="410"/>
      <c r="G13" s="410"/>
      <c r="H13" s="583"/>
      <c r="I13" s="583"/>
      <c r="J13" s="583">
        <v>1</v>
      </c>
      <c r="K13" s="583">
        <f t="shared" si="4"/>
        <v>1</v>
      </c>
      <c r="L13" s="409">
        <v>1</v>
      </c>
      <c r="M13" s="409">
        <v>29500</v>
      </c>
      <c r="N13" s="409"/>
      <c r="O13" s="409"/>
      <c r="P13" s="409"/>
      <c r="Q13" s="409"/>
      <c r="R13" s="409"/>
      <c r="S13" s="409"/>
      <c r="T13" s="409">
        <v>1</v>
      </c>
      <c r="U13" s="584">
        <f t="shared" si="3"/>
        <v>29500</v>
      </c>
      <c r="V13" s="469"/>
      <c r="W13" s="469"/>
      <c r="X13" s="1079"/>
      <c r="Y13" s="41"/>
    </row>
    <row r="14" spans="1:57" s="467" customFormat="1" ht="21">
      <c r="A14" s="462">
        <v>2</v>
      </c>
      <c r="B14" s="463" t="s">
        <v>1049</v>
      </c>
      <c r="C14" s="464" t="s">
        <v>1042</v>
      </c>
      <c r="D14" s="581">
        <v>137600</v>
      </c>
      <c r="E14" s="582"/>
      <c r="F14" s="582"/>
      <c r="G14" s="582"/>
      <c r="H14" s="581"/>
      <c r="I14" s="581"/>
      <c r="J14" s="581">
        <v>1</v>
      </c>
      <c r="K14" s="581">
        <f>SUM(H14:J14)</f>
        <v>1</v>
      </c>
      <c r="L14" s="582">
        <v>1</v>
      </c>
      <c r="M14" s="582">
        <v>137600</v>
      </c>
      <c r="N14" s="582"/>
      <c r="O14" s="582"/>
      <c r="P14" s="582"/>
      <c r="Q14" s="582"/>
      <c r="R14" s="582"/>
      <c r="S14" s="582"/>
      <c r="T14" s="582">
        <v>1</v>
      </c>
      <c r="U14" s="582">
        <f t="shared" si="3"/>
        <v>137600</v>
      </c>
      <c r="V14" s="465" t="s">
        <v>662</v>
      </c>
      <c r="W14" s="465" t="s">
        <v>662</v>
      </c>
      <c r="X14" s="1077" t="s">
        <v>1050</v>
      </c>
      <c r="Y14" s="466"/>
    </row>
    <row r="15" spans="1:57" ht="42">
      <c r="A15" s="468"/>
      <c r="B15" s="67" t="s">
        <v>1051</v>
      </c>
      <c r="C15" s="36" t="s">
        <v>1045</v>
      </c>
      <c r="D15" s="583">
        <v>115000</v>
      </c>
      <c r="E15" s="410"/>
      <c r="F15" s="410"/>
      <c r="G15" s="410"/>
      <c r="H15" s="583"/>
      <c r="I15" s="583"/>
      <c r="J15" s="583">
        <v>1</v>
      </c>
      <c r="K15" s="583">
        <f t="shared" si="4"/>
        <v>1</v>
      </c>
      <c r="L15" s="409">
        <v>1</v>
      </c>
      <c r="M15" s="409">
        <v>115000</v>
      </c>
      <c r="N15" s="409"/>
      <c r="O15" s="409"/>
      <c r="P15" s="409"/>
      <c r="Q15" s="409"/>
      <c r="R15" s="409"/>
      <c r="S15" s="409"/>
      <c r="T15" s="409">
        <v>1</v>
      </c>
      <c r="U15" s="584">
        <f t="shared" si="3"/>
        <v>115000</v>
      </c>
      <c r="V15" s="469"/>
      <c r="W15" s="469"/>
      <c r="X15" s="1078"/>
      <c r="Y15" s="41"/>
    </row>
    <row r="16" spans="1:57" ht="21">
      <c r="A16" s="471"/>
      <c r="B16" s="67" t="s">
        <v>1052</v>
      </c>
      <c r="C16" s="36" t="s">
        <v>1042</v>
      </c>
      <c r="D16" s="583">
        <v>22600</v>
      </c>
      <c r="E16" s="410"/>
      <c r="F16" s="410"/>
      <c r="G16" s="410"/>
      <c r="H16" s="583"/>
      <c r="I16" s="583"/>
      <c r="J16" s="583">
        <v>1</v>
      </c>
      <c r="K16" s="583">
        <f t="shared" si="4"/>
        <v>1</v>
      </c>
      <c r="L16" s="409">
        <v>1</v>
      </c>
      <c r="M16" s="409">
        <v>22600</v>
      </c>
      <c r="N16" s="409"/>
      <c r="O16" s="409"/>
      <c r="P16" s="409"/>
      <c r="Q16" s="409"/>
      <c r="R16" s="409"/>
      <c r="S16" s="409"/>
      <c r="T16" s="409">
        <v>1</v>
      </c>
      <c r="U16" s="584">
        <f t="shared" si="3"/>
        <v>22600</v>
      </c>
      <c r="V16" s="469"/>
      <c r="W16" s="469"/>
      <c r="X16" s="1079"/>
      <c r="Y16" s="41"/>
    </row>
    <row r="17" spans="1:25" s="467" customFormat="1" ht="42">
      <c r="A17" s="462">
        <v>5</v>
      </c>
      <c r="B17" s="472" t="s">
        <v>1053</v>
      </c>
      <c r="C17" s="473" t="s">
        <v>1042</v>
      </c>
      <c r="D17" s="782">
        <v>653000</v>
      </c>
      <c r="E17" s="783"/>
      <c r="F17" s="582"/>
      <c r="G17" s="582"/>
      <c r="H17" s="581"/>
      <c r="I17" s="581">
        <v>1</v>
      </c>
      <c r="J17" s="581"/>
      <c r="K17" s="581">
        <f t="shared" si="4"/>
        <v>1</v>
      </c>
      <c r="L17" s="582">
        <v>1</v>
      </c>
      <c r="M17" s="582">
        <v>653000</v>
      </c>
      <c r="N17" s="582"/>
      <c r="O17" s="582"/>
      <c r="P17" s="582"/>
      <c r="Q17" s="582"/>
      <c r="R17" s="582"/>
      <c r="S17" s="582"/>
      <c r="T17" s="582">
        <v>1</v>
      </c>
      <c r="U17" s="582">
        <f t="shared" si="3"/>
        <v>653000</v>
      </c>
      <c r="V17" s="465" t="s">
        <v>662</v>
      </c>
      <c r="W17" s="465" t="s">
        <v>662</v>
      </c>
      <c r="X17" s="1077" t="s">
        <v>1054</v>
      </c>
      <c r="Y17" s="466"/>
    </row>
    <row r="18" spans="1:25" ht="84">
      <c r="A18" s="468"/>
      <c r="B18" s="164" t="s">
        <v>1055</v>
      </c>
      <c r="C18" s="204" t="s">
        <v>1056</v>
      </c>
      <c r="D18" s="784">
        <v>89000</v>
      </c>
      <c r="E18" s="785"/>
      <c r="F18" s="410"/>
      <c r="G18" s="410"/>
      <c r="H18" s="583"/>
      <c r="I18" s="583">
        <v>2</v>
      </c>
      <c r="J18" s="583"/>
      <c r="K18" s="583">
        <f t="shared" si="4"/>
        <v>2</v>
      </c>
      <c r="L18" s="409">
        <v>2</v>
      </c>
      <c r="M18" s="409">
        <v>178000</v>
      </c>
      <c r="N18" s="409"/>
      <c r="O18" s="409"/>
      <c r="P18" s="409"/>
      <c r="Q18" s="409"/>
      <c r="R18" s="409"/>
      <c r="S18" s="409"/>
      <c r="T18" s="409">
        <v>2</v>
      </c>
      <c r="U18" s="584">
        <f t="shared" si="3"/>
        <v>178000</v>
      </c>
      <c r="V18" s="469"/>
      <c r="W18" s="469"/>
      <c r="X18" s="1078"/>
      <c r="Y18" s="41"/>
    </row>
    <row r="19" spans="1:25" ht="84">
      <c r="A19" s="470"/>
      <c r="B19" s="164" t="s">
        <v>1057</v>
      </c>
      <c r="C19" s="204" t="s">
        <v>1058</v>
      </c>
      <c r="D19" s="784">
        <v>39000</v>
      </c>
      <c r="E19" s="785"/>
      <c r="F19" s="410"/>
      <c r="G19" s="410"/>
      <c r="H19" s="583"/>
      <c r="I19" s="583">
        <v>5</v>
      </c>
      <c r="J19" s="583"/>
      <c r="K19" s="583">
        <f t="shared" si="4"/>
        <v>5</v>
      </c>
      <c r="L19" s="409">
        <v>5</v>
      </c>
      <c r="M19" s="409">
        <v>195000</v>
      </c>
      <c r="N19" s="409"/>
      <c r="O19" s="409"/>
      <c r="P19" s="409"/>
      <c r="Q19" s="409"/>
      <c r="R19" s="409"/>
      <c r="S19" s="409"/>
      <c r="T19" s="409">
        <v>5</v>
      </c>
      <c r="U19" s="584">
        <f t="shared" si="3"/>
        <v>195000</v>
      </c>
      <c r="V19" s="469"/>
      <c r="W19" s="469"/>
      <c r="X19" s="1078"/>
      <c r="Y19" s="41"/>
    </row>
    <row r="20" spans="1:25" ht="42">
      <c r="A20" s="470"/>
      <c r="B20" s="164" t="s">
        <v>1059</v>
      </c>
      <c r="C20" s="204" t="s">
        <v>1042</v>
      </c>
      <c r="D20" s="784">
        <v>78500</v>
      </c>
      <c r="E20" s="785"/>
      <c r="F20" s="410"/>
      <c r="G20" s="410"/>
      <c r="H20" s="583"/>
      <c r="I20" s="583">
        <v>1</v>
      </c>
      <c r="J20" s="583"/>
      <c r="K20" s="583">
        <f t="shared" si="4"/>
        <v>1</v>
      </c>
      <c r="L20" s="409">
        <v>1</v>
      </c>
      <c r="M20" s="409">
        <v>78500</v>
      </c>
      <c r="N20" s="409"/>
      <c r="O20" s="409"/>
      <c r="P20" s="409"/>
      <c r="Q20" s="409"/>
      <c r="R20" s="409"/>
      <c r="S20" s="409"/>
      <c r="T20" s="409">
        <v>1</v>
      </c>
      <c r="U20" s="584">
        <f t="shared" si="3"/>
        <v>78500</v>
      </c>
      <c r="V20" s="469"/>
      <c r="W20" s="469"/>
      <c r="X20" s="1078"/>
      <c r="Y20" s="41"/>
    </row>
    <row r="21" spans="1:25" ht="21">
      <c r="A21" s="470"/>
      <c r="B21" s="164" t="s">
        <v>1060</v>
      </c>
      <c r="C21" s="204" t="s">
        <v>1056</v>
      </c>
      <c r="D21" s="784">
        <v>24000</v>
      </c>
      <c r="E21" s="785"/>
      <c r="F21" s="410"/>
      <c r="G21" s="410"/>
      <c r="H21" s="583"/>
      <c r="I21" s="583">
        <v>2</v>
      </c>
      <c r="J21" s="583"/>
      <c r="K21" s="583">
        <f t="shared" si="4"/>
        <v>2</v>
      </c>
      <c r="L21" s="409">
        <v>2</v>
      </c>
      <c r="M21" s="409">
        <v>48000</v>
      </c>
      <c r="N21" s="409"/>
      <c r="O21" s="409"/>
      <c r="P21" s="409"/>
      <c r="Q21" s="409"/>
      <c r="R21" s="409"/>
      <c r="S21" s="409"/>
      <c r="T21" s="409">
        <v>2</v>
      </c>
      <c r="U21" s="584">
        <f t="shared" si="3"/>
        <v>48000</v>
      </c>
      <c r="V21" s="469"/>
      <c r="W21" s="469"/>
      <c r="X21" s="1078"/>
      <c r="Y21" s="41"/>
    </row>
    <row r="22" spans="1:25" ht="42">
      <c r="A22" s="470"/>
      <c r="B22" s="164" t="s">
        <v>1061</v>
      </c>
      <c r="C22" s="204" t="s">
        <v>1062</v>
      </c>
      <c r="D22" s="784">
        <v>6250</v>
      </c>
      <c r="E22" s="785"/>
      <c r="F22" s="410"/>
      <c r="G22" s="410"/>
      <c r="H22" s="583"/>
      <c r="I22" s="583">
        <v>4</v>
      </c>
      <c r="J22" s="583"/>
      <c r="K22" s="583">
        <f t="shared" si="4"/>
        <v>4</v>
      </c>
      <c r="L22" s="409">
        <v>4</v>
      </c>
      <c r="M22" s="409">
        <v>25000</v>
      </c>
      <c r="N22" s="409"/>
      <c r="O22" s="409"/>
      <c r="P22" s="409"/>
      <c r="Q22" s="409"/>
      <c r="R22" s="409"/>
      <c r="S22" s="409"/>
      <c r="T22" s="409">
        <v>4</v>
      </c>
      <c r="U22" s="584">
        <f t="shared" si="3"/>
        <v>25000</v>
      </c>
      <c r="V22" s="469"/>
      <c r="W22" s="469"/>
      <c r="X22" s="1078"/>
      <c r="Y22" s="41"/>
    </row>
    <row r="23" spans="1:25" ht="21">
      <c r="A23" s="470"/>
      <c r="B23" s="164" t="s">
        <v>1063</v>
      </c>
      <c r="C23" s="204" t="s">
        <v>1042</v>
      </c>
      <c r="D23" s="784">
        <v>5500</v>
      </c>
      <c r="E23" s="785"/>
      <c r="F23" s="410"/>
      <c r="G23" s="410"/>
      <c r="H23" s="583"/>
      <c r="I23" s="583">
        <v>1</v>
      </c>
      <c r="J23" s="583"/>
      <c r="K23" s="583">
        <f t="shared" si="4"/>
        <v>1</v>
      </c>
      <c r="L23" s="409">
        <v>1</v>
      </c>
      <c r="M23" s="409">
        <v>5500</v>
      </c>
      <c r="N23" s="409"/>
      <c r="O23" s="409"/>
      <c r="P23" s="409"/>
      <c r="Q23" s="409"/>
      <c r="R23" s="409"/>
      <c r="S23" s="409"/>
      <c r="T23" s="409">
        <v>1</v>
      </c>
      <c r="U23" s="584">
        <f t="shared" si="3"/>
        <v>5500</v>
      </c>
      <c r="V23" s="469"/>
      <c r="W23" s="469"/>
      <c r="X23" s="1078"/>
      <c r="Y23" s="41"/>
    </row>
    <row r="24" spans="1:25" ht="21">
      <c r="A24" s="470"/>
      <c r="B24" s="164" t="s">
        <v>1064</v>
      </c>
      <c r="C24" s="204" t="s">
        <v>1056</v>
      </c>
      <c r="D24" s="784">
        <v>27500</v>
      </c>
      <c r="E24" s="785"/>
      <c r="F24" s="410"/>
      <c r="G24" s="410"/>
      <c r="H24" s="583"/>
      <c r="I24" s="583">
        <v>2</v>
      </c>
      <c r="J24" s="583"/>
      <c r="K24" s="583">
        <f t="shared" si="4"/>
        <v>2</v>
      </c>
      <c r="L24" s="409">
        <v>2</v>
      </c>
      <c r="M24" s="409">
        <v>55000</v>
      </c>
      <c r="N24" s="409"/>
      <c r="O24" s="409"/>
      <c r="P24" s="409"/>
      <c r="Q24" s="409"/>
      <c r="R24" s="409"/>
      <c r="S24" s="409"/>
      <c r="T24" s="409">
        <v>2</v>
      </c>
      <c r="U24" s="584">
        <f t="shared" si="3"/>
        <v>55000</v>
      </c>
      <c r="V24" s="469"/>
      <c r="W24" s="469"/>
      <c r="X24" s="1078"/>
      <c r="Y24" s="41"/>
    </row>
    <row r="25" spans="1:25" ht="21">
      <c r="A25" s="470"/>
      <c r="B25" s="164" t="s">
        <v>1065</v>
      </c>
      <c r="C25" s="204" t="s">
        <v>1045</v>
      </c>
      <c r="D25" s="784">
        <v>38500</v>
      </c>
      <c r="E25" s="785"/>
      <c r="F25" s="410"/>
      <c r="G25" s="410"/>
      <c r="H25" s="583"/>
      <c r="I25" s="583">
        <v>1</v>
      </c>
      <c r="J25" s="583"/>
      <c r="K25" s="583">
        <f t="shared" si="4"/>
        <v>1</v>
      </c>
      <c r="L25" s="409">
        <v>1</v>
      </c>
      <c r="M25" s="409">
        <v>38500</v>
      </c>
      <c r="N25" s="409"/>
      <c r="O25" s="409"/>
      <c r="P25" s="409"/>
      <c r="Q25" s="409"/>
      <c r="R25" s="409"/>
      <c r="S25" s="409"/>
      <c r="T25" s="409">
        <v>1</v>
      </c>
      <c r="U25" s="584">
        <f t="shared" si="3"/>
        <v>38500</v>
      </c>
      <c r="V25" s="469"/>
      <c r="W25" s="469"/>
      <c r="X25" s="1078"/>
      <c r="Y25" s="41"/>
    </row>
    <row r="26" spans="1:25" ht="21">
      <c r="A26" s="471"/>
      <c r="B26" s="164" t="s">
        <v>1066</v>
      </c>
      <c r="C26" s="204" t="s">
        <v>1045</v>
      </c>
      <c r="D26" s="784">
        <v>29500</v>
      </c>
      <c r="E26" s="785"/>
      <c r="F26" s="410"/>
      <c r="G26" s="410"/>
      <c r="H26" s="583"/>
      <c r="I26" s="583">
        <v>1</v>
      </c>
      <c r="J26" s="583"/>
      <c r="K26" s="583">
        <f t="shared" si="4"/>
        <v>1</v>
      </c>
      <c r="L26" s="409">
        <v>1</v>
      </c>
      <c r="M26" s="409">
        <v>29500</v>
      </c>
      <c r="N26" s="409"/>
      <c r="O26" s="409"/>
      <c r="P26" s="409"/>
      <c r="Q26" s="409"/>
      <c r="R26" s="409"/>
      <c r="S26" s="409"/>
      <c r="T26" s="409">
        <v>1</v>
      </c>
      <c r="U26" s="584">
        <f t="shared" si="3"/>
        <v>29500</v>
      </c>
      <c r="V26" s="469"/>
      <c r="W26" s="469"/>
      <c r="X26" s="1079"/>
      <c r="Y26" s="41"/>
    </row>
    <row r="27" spans="1:25" s="467" customFormat="1" ht="42">
      <c r="A27" s="462">
        <v>6</v>
      </c>
      <c r="B27" s="472" t="s">
        <v>1053</v>
      </c>
      <c r="C27" s="473" t="s">
        <v>1042</v>
      </c>
      <c r="D27" s="782">
        <v>883650</v>
      </c>
      <c r="E27" s="783"/>
      <c r="F27" s="582"/>
      <c r="G27" s="582"/>
      <c r="H27" s="581"/>
      <c r="I27" s="581">
        <v>1</v>
      </c>
      <c r="J27" s="581"/>
      <c r="K27" s="581">
        <f t="shared" si="4"/>
        <v>1</v>
      </c>
      <c r="L27" s="582">
        <v>1</v>
      </c>
      <c r="M27" s="582">
        <v>953650</v>
      </c>
      <c r="N27" s="582"/>
      <c r="O27" s="582"/>
      <c r="P27" s="582"/>
      <c r="Q27" s="582"/>
      <c r="R27" s="582"/>
      <c r="S27" s="582"/>
      <c r="T27" s="582">
        <v>1</v>
      </c>
      <c r="U27" s="582">
        <f t="shared" si="3"/>
        <v>953650</v>
      </c>
      <c r="V27" s="465" t="s">
        <v>662</v>
      </c>
      <c r="W27" s="465" t="s">
        <v>662</v>
      </c>
      <c r="X27" s="1077" t="s">
        <v>1054</v>
      </c>
      <c r="Y27" s="466"/>
    </row>
    <row r="28" spans="1:25" ht="21">
      <c r="A28" s="468"/>
      <c r="B28" s="164" t="s">
        <v>1067</v>
      </c>
      <c r="C28" s="204" t="s">
        <v>1068</v>
      </c>
      <c r="D28" s="784">
        <v>140000</v>
      </c>
      <c r="E28" s="785"/>
      <c r="F28" s="410"/>
      <c r="G28" s="410"/>
      <c r="H28" s="583"/>
      <c r="I28" s="583">
        <v>3</v>
      </c>
      <c r="J28" s="583"/>
      <c r="K28" s="583">
        <f t="shared" si="4"/>
        <v>3</v>
      </c>
      <c r="L28" s="409">
        <v>3</v>
      </c>
      <c r="M28" s="409">
        <v>420000</v>
      </c>
      <c r="N28" s="409"/>
      <c r="O28" s="409"/>
      <c r="P28" s="409"/>
      <c r="Q28" s="409"/>
      <c r="R28" s="409"/>
      <c r="S28" s="409"/>
      <c r="T28" s="409">
        <v>3</v>
      </c>
      <c r="U28" s="584">
        <f t="shared" si="3"/>
        <v>420000</v>
      </c>
      <c r="V28" s="469"/>
      <c r="W28" s="469"/>
      <c r="X28" s="1078"/>
      <c r="Y28" s="41"/>
    </row>
    <row r="29" spans="1:25" ht="21">
      <c r="A29" s="470"/>
      <c r="B29" s="164" t="s">
        <v>1069</v>
      </c>
      <c r="C29" s="204" t="s">
        <v>1068</v>
      </c>
      <c r="D29" s="784">
        <v>8000</v>
      </c>
      <c r="E29" s="785"/>
      <c r="F29" s="410"/>
      <c r="G29" s="410"/>
      <c r="H29" s="583"/>
      <c r="I29" s="583">
        <v>3</v>
      </c>
      <c r="J29" s="583"/>
      <c r="K29" s="583">
        <f t="shared" si="4"/>
        <v>3</v>
      </c>
      <c r="L29" s="409">
        <v>3</v>
      </c>
      <c r="M29" s="409">
        <v>24000</v>
      </c>
      <c r="N29" s="409"/>
      <c r="O29" s="409"/>
      <c r="P29" s="409"/>
      <c r="Q29" s="409"/>
      <c r="R29" s="409"/>
      <c r="S29" s="409"/>
      <c r="T29" s="409">
        <v>3</v>
      </c>
      <c r="U29" s="584">
        <f t="shared" si="3"/>
        <v>24000</v>
      </c>
      <c r="V29" s="469"/>
      <c r="W29" s="469"/>
      <c r="X29" s="1078"/>
      <c r="Y29" s="41"/>
    </row>
    <row r="30" spans="1:25" ht="21">
      <c r="A30" s="470"/>
      <c r="B30" s="164" t="s">
        <v>1070</v>
      </c>
      <c r="C30" s="204" t="s">
        <v>1068</v>
      </c>
      <c r="D30" s="784">
        <v>18500</v>
      </c>
      <c r="E30" s="785"/>
      <c r="F30" s="410"/>
      <c r="G30" s="410"/>
      <c r="H30" s="583"/>
      <c r="I30" s="583">
        <v>3</v>
      </c>
      <c r="J30" s="583"/>
      <c r="K30" s="583">
        <f t="shared" si="4"/>
        <v>3</v>
      </c>
      <c r="L30" s="409">
        <v>3</v>
      </c>
      <c r="M30" s="409">
        <v>55500</v>
      </c>
      <c r="N30" s="409"/>
      <c r="O30" s="409"/>
      <c r="P30" s="409"/>
      <c r="Q30" s="409"/>
      <c r="R30" s="409"/>
      <c r="S30" s="409"/>
      <c r="T30" s="409">
        <v>3</v>
      </c>
      <c r="U30" s="584">
        <f t="shared" si="3"/>
        <v>55500</v>
      </c>
      <c r="V30" s="469"/>
      <c r="W30" s="469"/>
      <c r="X30" s="1078"/>
      <c r="Y30" s="41"/>
    </row>
    <row r="31" spans="1:25" ht="21">
      <c r="A31" s="470"/>
      <c r="B31" s="164" t="s">
        <v>1071</v>
      </c>
      <c r="C31" s="204" t="s">
        <v>1045</v>
      </c>
      <c r="D31" s="784">
        <v>58000</v>
      </c>
      <c r="E31" s="785"/>
      <c r="F31" s="410"/>
      <c r="G31" s="410"/>
      <c r="H31" s="583"/>
      <c r="I31" s="583">
        <v>1</v>
      </c>
      <c r="J31" s="583"/>
      <c r="K31" s="583">
        <f t="shared" si="4"/>
        <v>1</v>
      </c>
      <c r="L31" s="409">
        <v>1</v>
      </c>
      <c r="M31" s="409">
        <v>58000</v>
      </c>
      <c r="N31" s="409"/>
      <c r="O31" s="409"/>
      <c r="P31" s="409"/>
      <c r="Q31" s="409"/>
      <c r="R31" s="409"/>
      <c r="S31" s="409"/>
      <c r="T31" s="409">
        <v>1</v>
      </c>
      <c r="U31" s="584">
        <f t="shared" si="3"/>
        <v>58000</v>
      </c>
      <c r="V31" s="469"/>
      <c r="W31" s="469"/>
      <c r="X31" s="1078"/>
      <c r="Y31" s="41"/>
    </row>
    <row r="32" spans="1:25" ht="63">
      <c r="A32" s="470"/>
      <c r="B32" s="164" t="s">
        <v>1072</v>
      </c>
      <c r="C32" s="204" t="s">
        <v>1042</v>
      </c>
      <c r="D32" s="784">
        <v>58000</v>
      </c>
      <c r="E32" s="785"/>
      <c r="F32" s="410"/>
      <c r="G32" s="410"/>
      <c r="H32" s="583"/>
      <c r="I32" s="583">
        <v>1</v>
      </c>
      <c r="J32" s="583"/>
      <c r="K32" s="583">
        <f t="shared" si="4"/>
        <v>1</v>
      </c>
      <c r="L32" s="409">
        <v>1</v>
      </c>
      <c r="M32" s="409">
        <v>58000</v>
      </c>
      <c r="N32" s="409"/>
      <c r="O32" s="409"/>
      <c r="P32" s="409"/>
      <c r="Q32" s="409"/>
      <c r="R32" s="409"/>
      <c r="S32" s="409"/>
      <c r="T32" s="409">
        <v>1</v>
      </c>
      <c r="U32" s="584">
        <f t="shared" si="3"/>
        <v>58000</v>
      </c>
      <c r="V32" s="469"/>
      <c r="W32" s="469"/>
      <c r="X32" s="1078"/>
      <c r="Y32" s="41"/>
    </row>
    <row r="33" spans="1:25" ht="21">
      <c r="A33" s="470"/>
      <c r="B33" s="164" t="s">
        <v>1073</v>
      </c>
      <c r="C33" s="204" t="s">
        <v>1045</v>
      </c>
      <c r="D33" s="784">
        <v>4000</v>
      </c>
      <c r="E33" s="785"/>
      <c r="F33" s="410"/>
      <c r="G33" s="410"/>
      <c r="H33" s="583"/>
      <c r="I33" s="583">
        <v>1</v>
      </c>
      <c r="J33" s="583"/>
      <c r="K33" s="583">
        <f t="shared" si="4"/>
        <v>1</v>
      </c>
      <c r="L33" s="409">
        <v>1</v>
      </c>
      <c r="M33" s="409">
        <v>4000</v>
      </c>
      <c r="N33" s="409"/>
      <c r="O33" s="409"/>
      <c r="P33" s="409"/>
      <c r="Q33" s="409"/>
      <c r="R33" s="409"/>
      <c r="S33" s="409"/>
      <c r="T33" s="409">
        <v>1</v>
      </c>
      <c r="U33" s="584">
        <f t="shared" si="3"/>
        <v>4000</v>
      </c>
      <c r="V33" s="469"/>
      <c r="W33" s="469"/>
      <c r="X33" s="1078"/>
      <c r="Y33" s="41"/>
    </row>
    <row r="34" spans="1:25" ht="21">
      <c r="A34" s="470"/>
      <c r="B34" s="164" t="s">
        <v>1074</v>
      </c>
      <c r="C34" s="204" t="s">
        <v>1045</v>
      </c>
      <c r="D34" s="784">
        <v>35000</v>
      </c>
      <c r="E34" s="785"/>
      <c r="F34" s="410"/>
      <c r="G34" s="410"/>
      <c r="H34" s="583"/>
      <c r="I34" s="583">
        <v>1</v>
      </c>
      <c r="J34" s="583"/>
      <c r="K34" s="583">
        <f t="shared" si="4"/>
        <v>1</v>
      </c>
      <c r="L34" s="409">
        <v>1</v>
      </c>
      <c r="M34" s="409">
        <v>35000</v>
      </c>
      <c r="N34" s="409"/>
      <c r="O34" s="409"/>
      <c r="P34" s="409"/>
      <c r="Q34" s="409"/>
      <c r="R34" s="409"/>
      <c r="S34" s="409"/>
      <c r="T34" s="409">
        <v>1</v>
      </c>
      <c r="U34" s="584">
        <f t="shared" si="3"/>
        <v>35000</v>
      </c>
      <c r="V34" s="469"/>
      <c r="W34" s="469"/>
      <c r="X34" s="1078"/>
      <c r="Y34" s="41"/>
    </row>
    <row r="35" spans="1:25" ht="21">
      <c r="A35" s="470"/>
      <c r="B35" s="164" t="s">
        <v>1075</v>
      </c>
      <c r="C35" s="204" t="s">
        <v>1076</v>
      </c>
      <c r="D35" s="784">
        <v>14000</v>
      </c>
      <c r="E35" s="785"/>
      <c r="F35" s="410"/>
      <c r="G35" s="410"/>
      <c r="H35" s="583"/>
      <c r="I35" s="583">
        <v>1</v>
      </c>
      <c r="J35" s="583"/>
      <c r="K35" s="583">
        <f t="shared" si="4"/>
        <v>1</v>
      </c>
      <c r="L35" s="409">
        <v>1</v>
      </c>
      <c r="M35" s="409">
        <v>14000</v>
      </c>
      <c r="N35" s="409"/>
      <c r="O35" s="409"/>
      <c r="P35" s="409"/>
      <c r="Q35" s="409"/>
      <c r="R35" s="409"/>
      <c r="S35" s="409"/>
      <c r="T35" s="409">
        <v>1</v>
      </c>
      <c r="U35" s="584">
        <f t="shared" si="3"/>
        <v>14000</v>
      </c>
      <c r="V35" s="469"/>
      <c r="W35" s="469"/>
      <c r="X35" s="1078"/>
      <c r="Y35" s="41"/>
    </row>
    <row r="36" spans="1:25" ht="21">
      <c r="A36" s="470"/>
      <c r="B36" s="164" t="s">
        <v>1077</v>
      </c>
      <c r="C36" s="204" t="s">
        <v>1042</v>
      </c>
      <c r="D36" s="784">
        <v>35750</v>
      </c>
      <c r="E36" s="785"/>
      <c r="F36" s="410"/>
      <c r="G36" s="410"/>
      <c r="H36" s="583"/>
      <c r="I36" s="583">
        <v>1</v>
      </c>
      <c r="J36" s="583"/>
      <c r="K36" s="583">
        <f t="shared" si="4"/>
        <v>1</v>
      </c>
      <c r="L36" s="409">
        <v>1</v>
      </c>
      <c r="M36" s="409">
        <v>35750</v>
      </c>
      <c r="N36" s="409"/>
      <c r="O36" s="409"/>
      <c r="P36" s="409"/>
      <c r="Q36" s="409"/>
      <c r="R36" s="409"/>
      <c r="S36" s="409"/>
      <c r="T36" s="409">
        <v>1</v>
      </c>
      <c r="U36" s="584">
        <f t="shared" si="3"/>
        <v>35750</v>
      </c>
      <c r="V36" s="469"/>
      <c r="W36" s="469"/>
      <c r="X36" s="1078"/>
      <c r="Y36" s="41"/>
    </row>
    <row r="37" spans="1:25" ht="21">
      <c r="A37" s="470"/>
      <c r="B37" s="164" t="s">
        <v>1078</v>
      </c>
      <c r="C37" s="204" t="s">
        <v>1045</v>
      </c>
      <c r="D37" s="784">
        <v>1500</v>
      </c>
      <c r="E37" s="785"/>
      <c r="F37" s="410"/>
      <c r="G37" s="410"/>
      <c r="H37" s="583"/>
      <c r="I37" s="583">
        <v>1</v>
      </c>
      <c r="J37" s="583"/>
      <c r="K37" s="583">
        <f t="shared" si="4"/>
        <v>1</v>
      </c>
      <c r="L37" s="409">
        <v>1</v>
      </c>
      <c r="M37" s="409">
        <v>1500</v>
      </c>
      <c r="N37" s="409"/>
      <c r="O37" s="409"/>
      <c r="P37" s="409"/>
      <c r="Q37" s="409"/>
      <c r="R37" s="409"/>
      <c r="S37" s="409"/>
      <c r="T37" s="409">
        <v>1</v>
      </c>
      <c r="U37" s="584">
        <f t="shared" si="3"/>
        <v>1500</v>
      </c>
      <c r="V37" s="469"/>
      <c r="W37" s="469"/>
      <c r="X37" s="1078"/>
      <c r="Y37" s="41"/>
    </row>
    <row r="38" spans="1:25" ht="21">
      <c r="A38" s="470"/>
      <c r="B38" s="164" t="s">
        <v>1079</v>
      </c>
      <c r="C38" s="204" t="s">
        <v>1068</v>
      </c>
      <c r="D38" s="784">
        <v>55000</v>
      </c>
      <c r="E38" s="785"/>
      <c r="F38" s="410"/>
      <c r="G38" s="410"/>
      <c r="H38" s="583"/>
      <c r="I38" s="583">
        <v>3</v>
      </c>
      <c r="J38" s="583"/>
      <c r="K38" s="583">
        <f t="shared" si="4"/>
        <v>3</v>
      </c>
      <c r="L38" s="409">
        <v>3</v>
      </c>
      <c r="M38" s="409">
        <v>165000</v>
      </c>
      <c r="N38" s="409"/>
      <c r="O38" s="409"/>
      <c r="P38" s="409"/>
      <c r="Q38" s="409"/>
      <c r="R38" s="409"/>
      <c r="S38" s="409"/>
      <c r="T38" s="409">
        <v>3</v>
      </c>
      <c r="U38" s="584">
        <f t="shared" si="3"/>
        <v>165000</v>
      </c>
      <c r="V38" s="469"/>
      <c r="W38" s="469"/>
      <c r="X38" s="1078"/>
      <c r="Y38" s="41"/>
    </row>
    <row r="39" spans="1:25" ht="21">
      <c r="A39" s="470"/>
      <c r="B39" s="164" t="s">
        <v>1080</v>
      </c>
      <c r="C39" s="204" t="s">
        <v>1045</v>
      </c>
      <c r="D39" s="784">
        <v>9500</v>
      </c>
      <c r="E39" s="785"/>
      <c r="F39" s="410"/>
      <c r="G39" s="410"/>
      <c r="H39" s="583"/>
      <c r="I39" s="583">
        <v>1</v>
      </c>
      <c r="J39" s="583"/>
      <c r="K39" s="583">
        <f t="shared" si="4"/>
        <v>1</v>
      </c>
      <c r="L39" s="409">
        <v>1</v>
      </c>
      <c r="M39" s="409">
        <v>9500</v>
      </c>
      <c r="N39" s="409"/>
      <c r="O39" s="409"/>
      <c r="P39" s="409"/>
      <c r="Q39" s="409"/>
      <c r="R39" s="409"/>
      <c r="S39" s="409"/>
      <c r="T39" s="409">
        <v>1</v>
      </c>
      <c r="U39" s="584">
        <f t="shared" si="3"/>
        <v>9500</v>
      </c>
      <c r="V39" s="469"/>
      <c r="W39" s="469"/>
      <c r="X39" s="1078"/>
      <c r="Y39" s="41"/>
    </row>
    <row r="40" spans="1:25" ht="21">
      <c r="A40" s="470"/>
      <c r="B40" s="164" t="s">
        <v>1081</v>
      </c>
      <c r="C40" s="204" t="s">
        <v>1082</v>
      </c>
      <c r="D40" s="784">
        <v>12000</v>
      </c>
      <c r="E40" s="785"/>
      <c r="F40" s="410"/>
      <c r="G40" s="410"/>
      <c r="H40" s="583"/>
      <c r="I40" s="583">
        <v>1</v>
      </c>
      <c r="J40" s="583"/>
      <c r="K40" s="583">
        <f t="shared" si="4"/>
        <v>1</v>
      </c>
      <c r="L40" s="409">
        <v>1</v>
      </c>
      <c r="M40" s="409">
        <v>12000</v>
      </c>
      <c r="N40" s="409"/>
      <c r="O40" s="409"/>
      <c r="P40" s="409"/>
      <c r="Q40" s="409"/>
      <c r="R40" s="409"/>
      <c r="S40" s="409"/>
      <c r="T40" s="409">
        <v>1</v>
      </c>
      <c r="U40" s="584">
        <f t="shared" si="3"/>
        <v>12000</v>
      </c>
      <c r="V40" s="469"/>
      <c r="W40" s="469"/>
      <c r="X40" s="1078"/>
      <c r="Y40" s="41"/>
    </row>
    <row r="41" spans="1:25" ht="42">
      <c r="A41" s="470"/>
      <c r="B41" s="164" t="s">
        <v>1083</v>
      </c>
      <c r="C41" s="204" t="s">
        <v>1056</v>
      </c>
      <c r="D41" s="784">
        <v>14250</v>
      </c>
      <c r="E41" s="785"/>
      <c r="F41" s="410"/>
      <c r="G41" s="410"/>
      <c r="H41" s="583"/>
      <c r="I41" s="583">
        <v>2</v>
      </c>
      <c r="J41" s="583"/>
      <c r="K41" s="583">
        <f t="shared" si="4"/>
        <v>2</v>
      </c>
      <c r="L41" s="409">
        <v>2</v>
      </c>
      <c r="M41" s="409">
        <v>28500</v>
      </c>
      <c r="N41" s="409"/>
      <c r="O41" s="409"/>
      <c r="P41" s="409"/>
      <c r="Q41" s="409"/>
      <c r="R41" s="409"/>
      <c r="S41" s="409"/>
      <c r="T41" s="409">
        <v>2</v>
      </c>
      <c r="U41" s="584">
        <f t="shared" si="3"/>
        <v>28500</v>
      </c>
      <c r="V41" s="469"/>
      <c r="W41" s="469"/>
      <c r="X41" s="1078"/>
      <c r="Y41" s="41"/>
    </row>
    <row r="42" spans="1:25" ht="21">
      <c r="A42" s="470"/>
      <c r="B42" s="164" t="s">
        <v>1084</v>
      </c>
      <c r="C42" s="204" t="s">
        <v>1085</v>
      </c>
      <c r="D42" s="784">
        <v>12500</v>
      </c>
      <c r="E42" s="785"/>
      <c r="F42" s="410"/>
      <c r="G42" s="410"/>
      <c r="H42" s="583"/>
      <c r="I42" s="583">
        <v>1</v>
      </c>
      <c r="J42" s="583"/>
      <c r="K42" s="583">
        <f t="shared" si="4"/>
        <v>1</v>
      </c>
      <c r="L42" s="409">
        <v>1</v>
      </c>
      <c r="M42" s="409">
        <v>12500</v>
      </c>
      <c r="N42" s="409"/>
      <c r="O42" s="409"/>
      <c r="P42" s="409"/>
      <c r="Q42" s="409"/>
      <c r="R42" s="409"/>
      <c r="S42" s="409"/>
      <c r="T42" s="409">
        <v>1</v>
      </c>
      <c r="U42" s="584">
        <f t="shared" si="3"/>
        <v>12500</v>
      </c>
      <c r="V42" s="469"/>
      <c r="W42" s="469"/>
      <c r="X42" s="1078"/>
      <c r="Y42" s="41"/>
    </row>
    <row r="43" spans="1:25" ht="21">
      <c r="A43" s="470"/>
      <c r="B43" s="164" t="s">
        <v>1086</v>
      </c>
      <c r="C43" s="204" t="s">
        <v>1047</v>
      </c>
      <c r="D43" s="786">
        <v>15000</v>
      </c>
      <c r="E43" s="787"/>
      <c r="F43" s="410"/>
      <c r="G43" s="410"/>
      <c r="H43" s="583"/>
      <c r="I43" s="583">
        <v>1</v>
      </c>
      <c r="J43" s="583"/>
      <c r="K43" s="583">
        <f t="shared" si="4"/>
        <v>1</v>
      </c>
      <c r="L43" s="409">
        <v>1</v>
      </c>
      <c r="M43" s="409">
        <v>15000</v>
      </c>
      <c r="N43" s="409"/>
      <c r="O43" s="409"/>
      <c r="P43" s="409"/>
      <c r="Q43" s="409"/>
      <c r="R43" s="409"/>
      <c r="S43" s="409"/>
      <c r="T43" s="409">
        <v>1</v>
      </c>
      <c r="U43" s="584">
        <f t="shared" si="3"/>
        <v>15000</v>
      </c>
      <c r="V43" s="469"/>
      <c r="W43" s="469"/>
      <c r="X43" s="1078"/>
      <c r="Y43" s="41"/>
    </row>
    <row r="44" spans="1:25" ht="21">
      <c r="A44" s="471"/>
      <c r="B44" s="164" t="s">
        <v>1087</v>
      </c>
      <c r="C44" s="204" t="s">
        <v>1088</v>
      </c>
      <c r="D44" s="784">
        <v>1350</v>
      </c>
      <c r="E44" s="785"/>
      <c r="F44" s="410"/>
      <c r="G44" s="410"/>
      <c r="H44" s="583"/>
      <c r="I44" s="583">
        <v>4</v>
      </c>
      <c r="J44" s="583"/>
      <c r="K44" s="583">
        <f t="shared" si="4"/>
        <v>4</v>
      </c>
      <c r="L44" s="409">
        <v>4</v>
      </c>
      <c r="M44" s="409">
        <v>5400</v>
      </c>
      <c r="N44" s="409"/>
      <c r="O44" s="409"/>
      <c r="P44" s="409"/>
      <c r="Q44" s="409"/>
      <c r="R44" s="409"/>
      <c r="S44" s="409"/>
      <c r="T44" s="409">
        <v>4</v>
      </c>
      <c r="U44" s="584">
        <f t="shared" si="3"/>
        <v>5400</v>
      </c>
      <c r="V44" s="469"/>
      <c r="W44" s="469"/>
      <c r="X44" s="1079"/>
      <c r="Y44" s="41"/>
    </row>
    <row r="45" spans="1:25" ht="21">
      <c r="A45" s="65" t="s">
        <v>18</v>
      </c>
      <c r="B45" s="65"/>
      <c r="C45" s="42"/>
      <c r="D45" s="580"/>
      <c r="E45" s="495"/>
      <c r="F45" s="495"/>
      <c r="G45" s="495"/>
      <c r="H45" s="580">
        <f>+H46</f>
        <v>0</v>
      </c>
      <c r="I45" s="580">
        <f t="shared" ref="I45:U45" si="5">+I46</f>
        <v>0</v>
      </c>
      <c r="J45" s="580">
        <f t="shared" si="5"/>
        <v>1</v>
      </c>
      <c r="K45" s="580">
        <f t="shared" si="5"/>
        <v>1</v>
      </c>
      <c r="L45" s="580">
        <f t="shared" si="5"/>
        <v>1</v>
      </c>
      <c r="M45" s="580">
        <f t="shared" si="5"/>
        <v>1708500</v>
      </c>
      <c r="N45" s="580">
        <f t="shared" si="5"/>
        <v>0</v>
      </c>
      <c r="O45" s="580">
        <f t="shared" si="5"/>
        <v>0</v>
      </c>
      <c r="P45" s="580">
        <f t="shared" si="5"/>
        <v>0</v>
      </c>
      <c r="Q45" s="580">
        <f t="shared" si="5"/>
        <v>0</v>
      </c>
      <c r="R45" s="580">
        <f t="shared" si="5"/>
        <v>0</v>
      </c>
      <c r="S45" s="580">
        <f t="shared" si="5"/>
        <v>0</v>
      </c>
      <c r="T45" s="580">
        <f t="shared" si="5"/>
        <v>0</v>
      </c>
      <c r="U45" s="580">
        <f t="shared" si="5"/>
        <v>1708500</v>
      </c>
      <c r="V45" s="43"/>
      <c r="W45" s="43"/>
      <c r="X45" s="474"/>
    </row>
    <row r="46" spans="1:25" s="475" customFormat="1" ht="42">
      <c r="A46" s="561">
        <v>1</v>
      </c>
      <c r="B46" s="562" t="s">
        <v>1089</v>
      </c>
      <c r="C46" s="36" t="s">
        <v>1042</v>
      </c>
      <c r="D46" s="585">
        <v>1590500</v>
      </c>
      <c r="E46" s="409"/>
      <c r="F46" s="409"/>
      <c r="G46" s="409"/>
      <c r="H46" s="585"/>
      <c r="I46" s="585"/>
      <c r="J46" s="585">
        <v>1</v>
      </c>
      <c r="K46" s="585">
        <f t="shared" ref="K46:K52" si="6">SUM(H46:J46)</f>
        <v>1</v>
      </c>
      <c r="L46" s="409">
        <v>1</v>
      </c>
      <c r="M46" s="409">
        <v>1708500</v>
      </c>
      <c r="N46" s="409"/>
      <c r="O46" s="409"/>
      <c r="P46" s="409"/>
      <c r="Q46" s="409"/>
      <c r="R46" s="409"/>
      <c r="S46" s="409"/>
      <c r="T46" s="409"/>
      <c r="U46" s="409">
        <f t="shared" si="3"/>
        <v>1708500</v>
      </c>
      <c r="V46" s="465" t="s">
        <v>662</v>
      </c>
      <c r="W46" s="465" t="s">
        <v>662</v>
      </c>
      <c r="X46" s="1087" t="s">
        <v>1090</v>
      </c>
    </row>
    <row r="47" spans="1:25" ht="21">
      <c r="A47" s="468"/>
      <c r="B47" s="67" t="s">
        <v>1091</v>
      </c>
      <c r="C47" s="36" t="s">
        <v>1092</v>
      </c>
      <c r="D47" s="583">
        <v>32000</v>
      </c>
      <c r="E47" s="410"/>
      <c r="F47" s="410"/>
      <c r="G47" s="410"/>
      <c r="H47" s="583"/>
      <c r="I47" s="583"/>
      <c r="J47" s="583">
        <v>2</v>
      </c>
      <c r="K47" s="583">
        <f t="shared" si="6"/>
        <v>2</v>
      </c>
      <c r="L47" s="409">
        <v>2</v>
      </c>
      <c r="M47" s="409">
        <v>64000</v>
      </c>
      <c r="N47" s="409"/>
      <c r="O47" s="409"/>
      <c r="P47" s="409"/>
      <c r="Q47" s="409"/>
      <c r="R47" s="409"/>
      <c r="S47" s="409"/>
      <c r="T47" s="409"/>
      <c r="U47" s="584">
        <f t="shared" si="3"/>
        <v>64000</v>
      </c>
      <c r="V47" s="40"/>
      <c r="W47" s="40"/>
      <c r="X47" s="1088"/>
    </row>
    <row r="48" spans="1:25" ht="42">
      <c r="A48" s="470"/>
      <c r="B48" s="67" t="s">
        <v>1093</v>
      </c>
      <c r="C48" s="36" t="s">
        <v>1094</v>
      </c>
      <c r="D48" s="583">
        <v>18000</v>
      </c>
      <c r="E48" s="410"/>
      <c r="F48" s="410"/>
      <c r="G48" s="410"/>
      <c r="H48" s="583"/>
      <c r="I48" s="583"/>
      <c r="J48" s="583">
        <v>8</v>
      </c>
      <c r="K48" s="583">
        <f t="shared" si="6"/>
        <v>8</v>
      </c>
      <c r="L48" s="409">
        <v>8</v>
      </c>
      <c r="M48" s="409">
        <v>144000</v>
      </c>
      <c r="N48" s="409"/>
      <c r="O48" s="409"/>
      <c r="P48" s="409"/>
      <c r="Q48" s="409"/>
      <c r="R48" s="409"/>
      <c r="S48" s="409"/>
      <c r="T48" s="409"/>
      <c r="U48" s="584">
        <f t="shared" si="3"/>
        <v>144000</v>
      </c>
      <c r="V48" s="40"/>
      <c r="W48" s="40"/>
      <c r="X48" s="1088"/>
    </row>
    <row r="49" spans="1:25" ht="21">
      <c r="A49" s="470"/>
      <c r="B49" s="67" t="s">
        <v>1095</v>
      </c>
      <c r="C49" s="36" t="s">
        <v>1096</v>
      </c>
      <c r="D49" s="583">
        <v>23000</v>
      </c>
      <c r="E49" s="410"/>
      <c r="F49" s="410"/>
      <c r="G49" s="410"/>
      <c r="H49" s="583"/>
      <c r="I49" s="583"/>
      <c r="J49" s="583">
        <v>11</v>
      </c>
      <c r="K49" s="583">
        <f t="shared" si="6"/>
        <v>11</v>
      </c>
      <c r="L49" s="409">
        <v>11</v>
      </c>
      <c r="M49" s="409">
        <v>253000</v>
      </c>
      <c r="N49" s="409"/>
      <c r="O49" s="409"/>
      <c r="P49" s="409"/>
      <c r="Q49" s="409"/>
      <c r="R49" s="409"/>
      <c r="S49" s="409"/>
      <c r="T49" s="409"/>
      <c r="U49" s="584">
        <f t="shared" si="3"/>
        <v>253000</v>
      </c>
      <c r="V49" s="40"/>
      <c r="W49" s="40"/>
      <c r="X49" s="1088"/>
    </row>
    <row r="50" spans="1:25" ht="21">
      <c r="A50" s="470"/>
      <c r="B50" s="67" t="s">
        <v>1097</v>
      </c>
      <c r="C50" s="36" t="s">
        <v>1098</v>
      </c>
      <c r="D50" s="583">
        <v>4900</v>
      </c>
      <c r="E50" s="410"/>
      <c r="F50" s="410"/>
      <c r="G50" s="410"/>
      <c r="H50" s="583"/>
      <c r="I50" s="583"/>
      <c r="J50" s="583">
        <v>200</v>
      </c>
      <c r="K50" s="583">
        <f t="shared" si="6"/>
        <v>200</v>
      </c>
      <c r="L50" s="409">
        <v>200</v>
      </c>
      <c r="M50" s="409">
        <v>980000</v>
      </c>
      <c r="N50" s="409"/>
      <c r="O50" s="409"/>
      <c r="P50" s="409"/>
      <c r="Q50" s="409"/>
      <c r="R50" s="409"/>
      <c r="S50" s="409"/>
      <c r="T50" s="409"/>
      <c r="U50" s="584">
        <f t="shared" si="3"/>
        <v>980000</v>
      </c>
      <c r="V50" s="40"/>
      <c r="W50" s="40"/>
      <c r="X50" s="1088"/>
    </row>
    <row r="51" spans="1:25" ht="21">
      <c r="A51" s="470"/>
      <c r="B51" s="67" t="s">
        <v>1099</v>
      </c>
      <c r="C51" s="36" t="s">
        <v>1100</v>
      </c>
      <c r="D51" s="583">
        <v>29900</v>
      </c>
      <c r="E51" s="410"/>
      <c r="F51" s="410"/>
      <c r="G51" s="410"/>
      <c r="H51" s="583"/>
      <c r="I51" s="583"/>
      <c r="J51" s="583">
        <v>5</v>
      </c>
      <c r="K51" s="583">
        <f t="shared" si="6"/>
        <v>5</v>
      </c>
      <c r="L51" s="409">
        <v>5</v>
      </c>
      <c r="M51" s="409">
        <v>149500</v>
      </c>
      <c r="N51" s="409"/>
      <c r="O51" s="409"/>
      <c r="P51" s="409"/>
      <c r="Q51" s="409"/>
      <c r="R51" s="409"/>
      <c r="S51" s="409"/>
      <c r="T51" s="409"/>
      <c r="U51" s="584">
        <f t="shared" si="3"/>
        <v>149500</v>
      </c>
      <c r="V51" s="40"/>
      <c r="W51" s="40"/>
      <c r="X51" s="1088"/>
    </row>
    <row r="52" spans="1:25" ht="21">
      <c r="A52" s="471"/>
      <c r="B52" s="67" t="s">
        <v>1101</v>
      </c>
      <c r="C52" s="36" t="s">
        <v>1102</v>
      </c>
      <c r="D52" s="583">
        <v>5900</v>
      </c>
      <c r="E52" s="410"/>
      <c r="F52" s="410"/>
      <c r="G52" s="410"/>
      <c r="H52" s="583"/>
      <c r="I52" s="583"/>
      <c r="J52" s="583">
        <v>20</v>
      </c>
      <c r="K52" s="583">
        <f t="shared" si="6"/>
        <v>20</v>
      </c>
      <c r="L52" s="409">
        <v>20</v>
      </c>
      <c r="M52" s="409">
        <v>118000</v>
      </c>
      <c r="N52" s="409"/>
      <c r="O52" s="409"/>
      <c r="P52" s="409"/>
      <c r="Q52" s="409"/>
      <c r="R52" s="409"/>
      <c r="S52" s="409"/>
      <c r="T52" s="409"/>
      <c r="U52" s="584">
        <f t="shared" si="3"/>
        <v>118000</v>
      </c>
      <c r="V52" s="40"/>
      <c r="W52" s="40"/>
      <c r="X52" s="1089"/>
    </row>
    <row r="53" spans="1:25" ht="21" hidden="1">
      <c r="A53" s="1030" t="s">
        <v>19</v>
      </c>
      <c r="B53" s="1031"/>
      <c r="C53" s="47"/>
      <c r="D53" s="579"/>
      <c r="E53" s="499"/>
      <c r="F53" s="499"/>
      <c r="G53" s="499"/>
      <c r="H53" s="579"/>
      <c r="I53" s="579"/>
      <c r="J53" s="579"/>
      <c r="K53" s="579"/>
      <c r="L53" s="586"/>
      <c r="M53" s="499"/>
      <c r="N53" s="586"/>
      <c r="O53" s="499"/>
      <c r="P53" s="586"/>
      <c r="Q53" s="499"/>
      <c r="R53" s="586"/>
      <c r="S53" s="499"/>
      <c r="T53" s="586"/>
      <c r="U53" s="499"/>
      <c r="V53" s="48"/>
      <c r="W53" s="48"/>
      <c r="X53" s="476"/>
    </row>
    <row r="54" spans="1:25" ht="21" hidden="1">
      <c r="A54" s="65" t="s">
        <v>3</v>
      </c>
      <c r="B54" s="66"/>
      <c r="C54" s="44"/>
      <c r="D54" s="580"/>
      <c r="E54" s="500"/>
      <c r="F54" s="500"/>
      <c r="G54" s="500"/>
      <c r="H54" s="580"/>
      <c r="I54" s="580"/>
      <c r="J54" s="580"/>
      <c r="K54" s="580"/>
      <c r="L54" s="587"/>
      <c r="M54" s="587"/>
      <c r="N54" s="587"/>
      <c r="O54" s="587"/>
      <c r="P54" s="587"/>
      <c r="Q54" s="587"/>
      <c r="R54" s="587"/>
      <c r="S54" s="587"/>
      <c r="T54" s="587"/>
      <c r="U54" s="588"/>
      <c r="V54" s="46"/>
      <c r="W54" s="46"/>
      <c r="X54" s="461"/>
      <c r="Y54" s="6"/>
    </row>
    <row r="55" spans="1:25" ht="21" hidden="1">
      <c r="A55" s="173">
        <v>1</v>
      </c>
      <c r="B55" s="127"/>
      <c r="C55" s="32"/>
      <c r="D55" s="583"/>
      <c r="E55" s="496"/>
      <c r="F55" s="496"/>
      <c r="G55" s="496"/>
      <c r="H55" s="583"/>
      <c r="I55" s="583"/>
      <c r="J55" s="583"/>
      <c r="K55" s="583"/>
      <c r="L55" s="410"/>
      <c r="M55" s="496"/>
      <c r="N55" s="410"/>
      <c r="O55" s="496"/>
      <c r="P55" s="410"/>
      <c r="Q55" s="496"/>
      <c r="R55" s="410"/>
      <c r="S55" s="496"/>
      <c r="T55" s="410"/>
      <c r="U55" s="496"/>
      <c r="V55" s="40"/>
      <c r="W55" s="40"/>
      <c r="X55" s="477"/>
    </row>
    <row r="56" spans="1:25" ht="21" hidden="1">
      <c r="A56" s="173">
        <v>2</v>
      </c>
      <c r="B56" s="127"/>
      <c r="C56" s="32"/>
      <c r="D56" s="583"/>
      <c r="E56" s="496"/>
      <c r="F56" s="496"/>
      <c r="G56" s="496"/>
      <c r="H56" s="583"/>
      <c r="I56" s="583"/>
      <c r="J56" s="583"/>
      <c r="K56" s="583"/>
      <c r="L56" s="410"/>
      <c r="M56" s="496"/>
      <c r="N56" s="410"/>
      <c r="O56" s="496"/>
      <c r="P56" s="410"/>
      <c r="Q56" s="496"/>
      <c r="R56" s="410"/>
      <c r="S56" s="496"/>
      <c r="T56" s="410"/>
      <c r="U56" s="496"/>
      <c r="V56" s="40"/>
      <c r="W56" s="40"/>
      <c r="X56" s="477"/>
    </row>
    <row r="57" spans="1:25" ht="21" hidden="1">
      <c r="A57" s="173">
        <v>3</v>
      </c>
      <c r="B57" s="127"/>
      <c r="C57" s="32"/>
      <c r="D57" s="583"/>
      <c r="E57" s="496"/>
      <c r="F57" s="496"/>
      <c r="G57" s="496"/>
      <c r="H57" s="583"/>
      <c r="I57" s="583"/>
      <c r="J57" s="583"/>
      <c r="K57" s="583"/>
      <c r="L57" s="410"/>
      <c r="M57" s="496"/>
      <c r="N57" s="410"/>
      <c r="O57" s="496"/>
      <c r="P57" s="410"/>
      <c r="Q57" s="496"/>
      <c r="R57" s="410"/>
      <c r="S57" s="496"/>
      <c r="T57" s="410"/>
      <c r="U57" s="496"/>
      <c r="V57" s="40"/>
      <c r="W57" s="40"/>
      <c r="X57" s="477"/>
    </row>
    <row r="58" spans="1:25" ht="21" hidden="1">
      <c r="A58" s="173">
        <v>4</v>
      </c>
      <c r="B58" s="127"/>
      <c r="C58" s="32"/>
      <c r="D58" s="583"/>
      <c r="E58" s="496"/>
      <c r="F58" s="496"/>
      <c r="G58" s="496"/>
      <c r="H58" s="583"/>
      <c r="I58" s="583"/>
      <c r="J58" s="583"/>
      <c r="K58" s="583"/>
      <c r="L58" s="410"/>
      <c r="M58" s="496"/>
      <c r="N58" s="410"/>
      <c r="O58" s="496"/>
      <c r="P58" s="410"/>
      <c r="Q58" s="496"/>
      <c r="R58" s="410"/>
      <c r="S58" s="496"/>
      <c r="T58" s="410"/>
      <c r="U58" s="496"/>
      <c r="V58" s="40"/>
      <c r="W58" s="40"/>
      <c r="X58" s="477"/>
    </row>
    <row r="59" spans="1:25" ht="21" hidden="1">
      <c r="A59" s="173">
        <v>5</v>
      </c>
      <c r="B59" s="127"/>
      <c r="C59" s="32"/>
      <c r="D59" s="583"/>
      <c r="E59" s="496"/>
      <c r="F59" s="496"/>
      <c r="G59" s="496"/>
      <c r="H59" s="583"/>
      <c r="I59" s="583"/>
      <c r="J59" s="583"/>
      <c r="K59" s="583"/>
      <c r="L59" s="410"/>
      <c r="M59" s="496"/>
      <c r="N59" s="410"/>
      <c r="O59" s="496"/>
      <c r="P59" s="410"/>
      <c r="Q59" s="496"/>
      <c r="R59" s="410"/>
      <c r="S59" s="496"/>
      <c r="T59" s="410"/>
      <c r="U59" s="496"/>
      <c r="V59" s="40"/>
      <c r="W59" s="40"/>
      <c r="X59" s="477"/>
    </row>
    <row r="60" spans="1:25" ht="21" hidden="1">
      <c r="A60" s="65" t="s">
        <v>18</v>
      </c>
      <c r="B60" s="65"/>
      <c r="C60" s="42"/>
      <c r="D60" s="580"/>
      <c r="E60" s="495"/>
      <c r="F60" s="495"/>
      <c r="G60" s="495"/>
      <c r="H60" s="580"/>
      <c r="I60" s="580"/>
      <c r="J60" s="580"/>
      <c r="K60" s="580"/>
      <c r="L60" s="589"/>
      <c r="M60" s="495"/>
      <c r="N60" s="589"/>
      <c r="O60" s="495"/>
      <c r="P60" s="589"/>
      <c r="Q60" s="495"/>
      <c r="R60" s="589"/>
      <c r="S60" s="495"/>
      <c r="T60" s="589"/>
      <c r="U60" s="495"/>
      <c r="V60" s="43"/>
      <c r="W60" s="43"/>
      <c r="X60" s="474"/>
    </row>
    <row r="61" spans="1:25" ht="21" hidden="1">
      <c r="A61" s="173">
        <v>1</v>
      </c>
      <c r="B61" s="127"/>
      <c r="C61" s="32"/>
      <c r="D61" s="583"/>
      <c r="E61" s="496"/>
      <c r="F61" s="496"/>
      <c r="G61" s="496"/>
      <c r="H61" s="583"/>
      <c r="I61" s="583"/>
      <c r="J61" s="583"/>
      <c r="K61" s="583"/>
      <c r="L61" s="410"/>
      <c r="M61" s="496"/>
      <c r="N61" s="410"/>
      <c r="O61" s="496"/>
      <c r="P61" s="410"/>
      <c r="Q61" s="496"/>
      <c r="R61" s="410"/>
      <c r="S61" s="496"/>
      <c r="T61" s="410"/>
      <c r="U61" s="496"/>
      <c r="V61" s="40"/>
      <c r="W61" s="40"/>
      <c r="X61" s="477"/>
    </row>
    <row r="62" spans="1:25" ht="21" hidden="1">
      <c r="A62" s="173">
        <v>2</v>
      </c>
      <c r="B62" s="127"/>
      <c r="C62" s="32"/>
      <c r="D62" s="583"/>
      <c r="E62" s="496"/>
      <c r="F62" s="496"/>
      <c r="G62" s="496"/>
      <c r="H62" s="583"/>
      <c r="I62" s="583"/>
      <c r="J62" s="583"/>
      <c r="K62" s="583"/>
      <c r="L62" s="410"/>
      <c r="M62" s="496"/>
      <c r="N62" s="410"/>
      <c r="O62" s="496"/>
      <c r="P62" s="410"/>
      <c r="Q62" s="496"/>
      <c r="R62" s="410"/>
      <c r="S62" s="496"/>
      <c r="T62" s="410"/>
      <c r="U62" s="496"/>
      <c r="V62" s="40"/>
      <c r="W62" s="40"/>
      <c r="X62" s="477"/>
    </row>
    <row r="63" spans="1:25" ht="21" hidden="1">
      <c r="A63" s="173">
        <v>3</v>
      </c>
      <c r="B63" s="127"/>
      <c r="C63" s="32"/>
      <c r="D63" s="583"/>
      <c r="E63" s="496"/>
      <c r="F63" s="496"/>
      <c r="G63" s="496"/>
      <c r="H63" s="583"/>
      <c r="I63" s="583"/>
      <c r="J63" s="583"/>
      <c r="K63" s="583"/>
      <c r="L63" s="410"/>
      <c r="M63" s="496"/>
      <c r="N63" s="410"/>
      <c r="O63" s="496"/>
      <c r="P63" s="410"/>
      <c r="Q63" s="496"/>
      <c r="R63" s="410"/>
      <c r="S63" s="496"/>
      <c r="T63" s="410"/>
      <c r="U63" s="496"/>
      <c r="V63" s="40"/>
      <c r="W63" s="40"/>
      <c r="X63" s="477"/>
    </row>
    <row r="64" spans="1:25" ht="21" hidden="1">
      <c r="A64" s="173">
        <v>4</v>
      </c>
      <c r="B64" s="127"/>
      <c r="C64" s="32"/>
      <c r="D64" s="583"/>
      <c r="E64" s="496"/>
      <c r="F64" s="496"/>
      <c r="G64" s="496"/>
      <c r="H64" s="583"/>
      <c r="I64" s="583"/>
      <c r="J64" s="583"/>
      <c r="K64" s="583"/>
      <c r="L64" s="410"/>
      <c r="M64" s="496"/>
      <c r="N64" s="410"/>
      <c r="O64" s="496"/>
      <c r="P64" s="410"/>
      <c r="Q64" s="496"/>
      <c r="R64" s="410"/>
      <c r="S64" s="496"/>
      <c r="T64" s="410"/>
      <c r="U64" s="496"/>
      <c r="V64" s="40"/>
      <c r="W64" s="40"/>
      <c r="X64" s="477"/>
    </row>
    <row r="65" spans="1:26" ht="21" hidden="1">
      <c r="A65" s="173">
        <v>5</v>
      </c>
      <c r="B65" s="127"/>
      <c r="C65" s="32"/>
      <c r="D65" s="583"/>
      <c r="E65" s="496"/>
      <c r="F65" s="496"/>
      <c r="G65" s="496"/>
      <c r="H65" s="583"/>
      <c r="I65" s="583"/>
      <c r="J65" s="583"/>
      <c r="K65" s="583"/>
      <c r="L65" s="410"/>
      <c r="M65" s="496"/>
      <c r="N65" s="410"/>
      <c r="O65" s="496"/>
      <c r="P65" s="410"/>
      <c r="Q65" s="496"/>
      <c r="R65" s="410"/>
      <c r="S65" s="496"/>
      <c r="T65" s="410"/>
      <c r="U65" s="496"/>
      <c r="V65" s="40"/>
      <c r="W65" s="40"/>
      <c r="X65" s="477"/>
    </row>
    <row r="66" spans="1:26" ht="21">
      <c r="A66" s="1030" t="s">
        <v>20</v>
      </c>
      <c r="B66" s="1031"/>
      <c r="C66" s="47"/>
      <c r="D66" s="579"/>
      <c r="E66" s="499"/>
      <c r="F66" s="499"/>
      <c r="G66" s="499"/>
      <c r="H66" s="579">
        <f>+H67</f>
        <v>0</v>
      </c>
      <c r="I66" s="579">
        <f t="shared" ref="I66:U66" si="7">+I67</f>
        <v>1</v>
      </c>
      <c r="J66" s="579">
        <f t="shared" si="7"/>
        <v>0</v>
      </c>
      <c r="K66" s="579">
        <f t="shared" si="7"/>
        <v>1</v>
      </c>
      <c r="L66" s="579">
        <f t="shared" si="7"/>
        <v>1</v>
      </c>
      <c r="M66" s="579">
        <f t="shared" si="7"/>
        <v>85900</v>
      </c>
      <c r="N66" s="579">
        <f t="shared" si="7"/>
        <v>0</v>
      </c>
      <c r="O66" s="579">
        <f t="shared" si="7"/>
        <v>0</v>
      </c>
      <c r="P66" s="579">
        <f t="shared" si="7"/>
        <v>0</v>
      </c>
      <c r="Q66" s="579">
        <f t="shared" si="7"/>
        <v>0</v>
      </c>
      <c r="R66" s="579">
        <f t="shared" si="7"/>
        <v>0</v>
      </c>
      <c r="S66" s="579">
        <f t="shared" si="7"/>
        <v>0</v>
      </c>
      <c r="T66" s="579">
        <f t="shared" si="7"/>
        <v>1</v>
      </c>
      <c r="U66" s="579">
        <f t="shared" si="7"/>
        <v>85900</v>
      </c>
      <c r="V66" s="48"/>
      <c r="W66" s="48"/>
      <c r="X66" s="476"/>
    </row>
    <row r="67" spans="1:26" ht="21">
      <c r="A67" s="65" t="s">
        <v>3</v>
      </c>
      <c r="B67" s="66"/>
      <c r="C67" s="44"/>
      <c r="D67" s="580"/>
      <c r="E67" s="500"/>
      <c r="F67" s="500"/>
      <c r="G67" s="500"/>
      <c r="H67" s="580">
        <f>+H68</f>
        <v>0</v>
      </c>
      <c r="I67" s="580">
        <f t="shared" ref="I67:U67" si="8">+I68</f>
        <v>1</v>
      </c>
      <c r="J67" s="580">
        <f t="shared" si="8"/>
        <v>0</v>
      </c>
      <c r="K67" s="580">
        <f t="shared" si="8"/>
        <v>1</v>
      </c>
      <c r="L67" s="580">
        <f t="shared" si="8"/>
        <v>1</v>
      </c>
      <c r="M67" s="580">
        <f t="shared" si="8"/>
        <v>85900</v>
      </c>
      <c r="N67" s="580">
        <f t="shared" si="8"/>
        <v>0</v>
      </c>
      <c r="O67" s="580">
        <f t="shared" si="8"/>
        <v>0</v>
      </c>
      <c r="P67" s="580">
        <f t="shared" si="8"/>
        <v>0</v>
      </c>
      <c r="Q67" s="580">
        <f t="shared" si="8"/>
        <v>0</v>
      </c>
      <c r="R67" s="580">
        <f t="shared" si="8"/>
        <v>0</v>
      </c>
      <c r="S67" s="580">
        <f t="shared" si="8"/>
        <v>0</v>
      </c>
      <c r="T67" s="580">
        <f t="shared" si="8"/>
        <v>1</v>
      </c>
      <c r="U67" s="580">
        <f t="shared" si="8"/>
        <v>85900</v>
      </c>
      <c r="V67" s="46"/>
      <c r="W67" s="46"/>
      <c r="X67" s="461"/>
      <c r="Y67" s="6"/>
    </row>
    <row r="68" spans="1:26" s="467" customFormat="1" ht="24" customHeight="1">
      <c r="A68" s="558">
        <v>1</v>
      </c>
      <c r="B68" s="559" t="s">
        <v>1103</v>
      </c>
      <c r="C68" s="560" t="s">
        <v>1042</v>
      </c>
      <c r="D68" s="590">
        <v>85900</v>
      </c>
      <c r="E68" s="591"/>
      <c r="F68" s="591"/>
      <c r="G68" s="591"/>
      <c r="H68" s="590"/>
      <c r="I68" s="590">
        <v>1</v>
      </c>
      <c r="J68" s="590"/>
      <c r="K68" s="590">
        <f>SUM(H68:J68)</f>
        <v>1</v>
      </c>
      <c r="L68" s="584">
        <v>1</v>
      </c>
      <c r="M68" s="584">
        <v>85900</v>
      </c>
      <c r="N68" s="584"/>
      <c r="O68" s="584"/>
      <c r="P68" s="584"/>
      <c r="Q68" s="584"/>
      <c r="R68" s="584"/>
      <c r="S68" s="584"/>
      <c r="T68" s="584">
        <v>1</v>
      </c>
      <c r="U68" s="591">
        <f>SUM(M68,O68,Q68,S68)</f>
        <v>85900</v>
      </c>
      <c r="V68" s="465" t="s">
        <v>662</v>
      </c>
      <c r="W68" s="465" t="s">
        <v>662</v>
      </c>
      <c r="X68" s="478" t="s">
        <v>1104</v>
      </c>
      <c r="Y68" s="479"/>
    </row>
    <row r="69" spans="1:26" ht="21">
      <c r="A69" s="173">
        <v>2</v>
      </c>
      <c r="B69" s="67"/>
      <c r="C69" s="36"/>
      <c r="D69" s="583"/>
      <c r="E69" s="501"/>
      <c r="F69" s="501"/>
      <c r="G69" s="501"/>
      <c r="H69" s="583"/>
      <c r="I69" s="583"/>
      <c r="J69" s="583"/>
      <c r="K69" s="583"/>
      <c r="L69" s="409"/>
      <c r="M69" s="409"/>
      <c r="N69" s="409"/>
      <c r="O69" s="409"/>
      <c r="P69" s="409"/>
      <c r="Q69" s="409"/>
      <c r="R69" s="409"/>
      <c r="S69" s="409"/>
      <c r="T69" s="409"/>
      <c r="U69" s="669"/>
      <c r="V69" s="40"/>
      <c r="W69" s="40"/>
      <c r="X69" s="481"/>
      <c r="Y69" s="52"/>
    </row>
    <row r="70" spans="1:26" ht="21">
      <c r="A70" s="173">
        <v>3</v>
      </c>
      <c r="B70" s="67"/>
      <c r="C70" s="36"/>
      <c r="D70" s="583"/>
      <c r="E70" s="501"/>
      <c r="F70" s="501"/>
      <c r="G70" s="501"/>
      <c r="H70" s="583"/>
      <c r="I70" s="583"/>
      <c r="J70" s="583"/>
      <c r="K70" s="583"/>
      <c r="L70" s="409"/>
      <c r="M70" s="409"/>
      <c r="N70" s="409"/>
      <c r="O70" s="409"/>
      <c r="P70" s="409"/>
      <c r="Q70" s="409"/>
      <c r="R70" s="409"/>
      <c r="S70" s="409"/>
      <c r="T70" s="409"/>
      <c r="U70" s="669"/>
      <c r="V70" s="40"/>
      <c r="W70" s="40"/>
      <c r="X70" s="481"/>
      <c r="Y70" s="52"/>
    </row>
    <row r="71" spans="1:26" ht="21">
      <c r="A71" s="173">
        <v>4</v>
      </c>
      <c r="B71" s="67"/>
      <c r="C71" s="36"/>
      <c r="D71" s="583"/>
      <c r="E71" s="501"/>
      <c r="F71" s="501"/>
      <c r="G71" s="501"/>
      <c r="H71" s="583"/>
      <c r="I71" s="583"/>
      <c r="J71" s="583"/>
      <c r="K71" s="583"/>
      <c r="L71" s="409"/>
      <c r="M71" s="409"/>
      <c r="N71" s="409"/>
      <c r="O71" s="409"/>
      <c r="P71" s="409"/>
      <c r="Q71" s="409"/>
      <c r="R71" s="409"/>
      <c r="S71" s="409"/>
      <c r="T71" s="409"/>
      <c r="U71" s="669"/>
      <c r="V71" s="40"/>
      <c r="W71" s="40"/>
      <c r="X71" s="481"/>
      <c r="Y71" s="52"/>
    </row>
    <row r="72" spans="1:26" ht="21">
      <c r="A72" s="173">
        <v>5</v>
      </c>
      <c r="B72" s="67"/>
      <c r="C72" s="36"/>
      <c r="D72" s="583"/>
      <c r="E72" s="501"/>
      <c r="F72" s="501"/>
      <c r="G72" s="501"/>
      <c r="H72" s="583"/>
      <c r="I72" s="583"/>
      <c r="J72" s="583"/>
      <c r="K72" s="583"/>
      <c r="L72" s="409"/>
      <c r="M72" s="409"/>
      <c r="N72" s="409"/>
      <c r="O72" s="409"/>
      <c r="P72" s="409"/>
      <c r="Q72" s="409"/>
      <c r="R72" s="409"/>
      <c r="S72" s="409"/>
      <c r="T72" s="409"/>
      <c r="U72" s="669"/>
      <c r="V72" s="40"/>
      <c r="W72" s="40"/>
      <c r="X72" s="481"/>
      <c r="Y72" s="52"/>
    </row>
    <row r="73" spans="1:26" ht="21">
      <c r="A73" s="65" t="s">
        <v>18</v>
      </c>
      <c r="B73" s="65"/>
      <c r="C73" s="42"/>
      <c r="D73" s="580"/>
      <c r="E73" s="495"/>
      <c r="F73" s="495"/>
      <c r="G73" s="495"/>
      <c r="H73" s="580"/>
      <c r="I73" s="580"/>
      <c r="J73" s="580"/>
      <c r="K73" s="580"/>
      <c r="L73" s="589"/>
      <c r="M73" s="495"/>
      <c r="N73" s="589"/>
      <c r="O73" s="495"/>
      <c r="P73" s="589"/>
      <c r="Q73" s="495"/>
      <c r="R73" s="589"/>
      <c r="S73" s="495"/>
      <c r="T73" s="589"/>
      <c r="U73" s="495"/>
      <c r="V73" s="43"/>
      <c r="W73" s="43"/>
      <c r="X73" s="474"/>
    </row>
    <row r="74" spans="1:26" ht="21">
      <c r="A74" s="173">
        <v>1</v>
      </c>
      <c r="B74" s="67"/>
      <c r="C74" s="36"/>
      <c r="D74" s="583"/>
      <c r="E74" s="501"/>
      <c r="F74" s="501"/>
      <c r="G74" s="501"/>
      <c r="H74" s="583"/>
      <c r="I74" s="583"/>
      <c r="J74" s="583"/>
      <c r="K74" s="583"/>
      <c r="L74" s="409"/>
      <c r="M74" s="409"/>
      <c r="N74" s="409"/>
      <c r="O74" s="409"/>
      <c r="P74" s="409"/>
      <c r="Q74" s="409"/>
      <c r="R74" s="409"/>
      <c r="S74" s="409"/>
      <c r="T74" s="409"/>
      <c r="U74" s="669"/>
      <c r="V74" s="40"/>
      <c r="W74" s="40"/>
      <c r="X74" s="481"/>
      <c r="Y74" s="52"/>
    </row>
    <row r="75" spans="1:26" ht="21">
      <c r="A75" s="173">
        <v>2</v>
      </c>
      <c r="B75" s="67"/>
      <c r="C75" s="36"/>
      <c r="D75" s="583"/>
      <c r="E75" s="501"/>
      <c r="F75" s="501"/>
      <c r="G75" s="501"/>
      <c r="H75" s="583"/>
      <c r="I75" s="583"/>
      <c r="J75" s="583"/>
      <c r="K75" s="583"/>
      <c r="L75" s="409"/>
      <c r="M75" s="409"/>
      <c r="N75" s="409"/>
      <c r="O75" s="409"/>
      <c r="P75" s="409"/>
      <c r="Q75" s="409"/>
      <c r="R75" s="409"/>
      <c r="S75" s="409"/>
      <c r="T75" s="409"/>
      <c r="U75" s="669"/>
      <c r="V75" s="40"/>
      <c r="W75" s="40"/>
      <c r="X75" s="481"/>
      <c r="Y75" s="52"/>
    </row>
    <row r="76" spans="1:26" ht="21">
      <c r="A76" s="173">
        <v>3</v>
      </c>
      <c r="B76" s="67"/>
      <c r="C76" s="36"/>
      <c r="D76" s="583"/>
      <c r="E76" s="501"/>
      <c r="F76" s="501"/>
      <c r="G76" s="501"/>
      <c r="H76" s="583"/>
      <c r="I76" s="583"/>
      <c r="J76" s="583"/>
      <c r="K76" s="583"/>
      <c r="L76" s="409"/>
      <c r="M76" s="409"/>
      <c r="N76" s="409"/>
      <c r="O76" s="409"/>
      <c r="P76" s="409"/>
      <c r="Q76" s="409"/>
      <c r="R76" s="409"/>
      <c r="S76" s="409"/>
      <c r="T76" s="409"/>
      <c r="U76" s="669"/>
      <c r="V76" s="40"/>
      <c r="W76" s="40"/>
      <c r="X76" s="481"/>
      <c r="Y76" s="52"/>
    </row>
    <row r="77" spans="1:26" ht="21">
      <c r="A77" s="173">
        <v>4</v>
      </c>
      <c r="B77" s="67"/>
      <c r="C77" s="36"/>
      <c r="D77" s="583"/>
      <c r="E77" s="501"/>
      <c r="F77" s="501"/>
      <c r="G77" s="501"/>
      <c r="H77" s="583"/>
      <c r="I77" s="583"/>
      <c r="J77" s="583"/>
      <c r="K77" s="583"/>
      <c r="L77" s="409"/>
      <c r="M77" s="409"/>
      <c r="N77" s="409"/>
      <c r="O77" s="409"/>
      <c r="P77" s="409"/>
      <c r="Q77" s="409"/>
      <c r="R77" s="409"/>
      <c r="S77" s="409"/>
      <c r="T77" s="409"/>
      <c r="U77" s="669"/>
      <c r="V77" s="40"/>
      <c r="W77" s="40"/>
      <c r="X77" s="481"/>
      <c r="Y77" s="52"/>
    </row>
    <row r="78" spans="1:26" ht="21">
      <c r="A78" s="173">
        <v>5</v>
      </c>
      <c r="B78" s="127"/>
      <c r="C78" s="32"/>
      <c r="D78" s="583"/>
      <c r="E78" s="496"/>
      <c r="F78" s="496"/>
      <c r="G78" s="496"/>
      <c r="H78" s="583"/>
      <c r="I78" s="583"/>
      <c r="J78" s="583"/>
      <c r="K78" s="583"/>
      <c r="L78" s="410"/>
      <c r="M78" s="496"/>
      <c r="N78" s="410"/>
      <c r="O78" s="496"/>
      <c r="P78" s="410"/>
      <c r="Q78" s="496"/>
      <c r="R78" s="410"/>
      <c r="S78" s="496"/>
      <c r="T78" s="410"/>
      <c r="U78" s="496"/>
      <c r="V78" s="40"/>
      <c r="W78" s="40"/>
      <c r="X78" s="477"/>
    </row>
    <row r="79" spans="1:26" s="7" customFormat="1" ht="13.5" customHeight="1">
      <c r="A79" s="9"/>
      <c r="B79" s="28"/>
      <c r="C79" s="9"/>
      <c r="D79" s="788"/>
      <c r="E79" s="10"/>
      <c r="F79" s="10"/>
      <c r="G79" s="10"/>
      <c r="H79" s="788"/>
      <c r="I79" s="788"/>
      <c r="J79" s="788"/>
      <c r="K79" s="788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29"/>
      <c r="W79" s="29"/>
      <c r="X79" s="482"/>
      <c r="Y79" s="30"/>
      <c r="Z79" s="8"/>
    </row>
    <row r="80" spans="1:26" s="13" customFormat="1" ht="21.75" customHeight="1">
      <c r="A80" s="1006"/>
      <c r="B80" s="1052"/>
      <c r="C80" s="1052"/>
      <c r="D80" s="1053"/>
      <c r="E80" s="1053"/>
      <c r="F80" s="1053"/>
      <c r="G80" s="1053"/>
      <c r="H80" s="1053"/>
      <c r="I80" s="1053"/>
      <c r="J80" s="1053"/>
      <c r="K80" s="1053"/>
      <c r="L80" s="1053"/>
      <c r="M80" s="1053"/>
      <c r="N80" s="1053"/>
      <c r="O80" s="1053"/>
      <c r="P80" s="1053"/>
      <c r="Q80" s="1053"/>
      <c r="R80" s="1053"/>
      <c r="S80" s="1053"/>
      <c r="T80" s="1053"/>
      <c r="U80" s="1053"/>
      <c r="V80" s="1052"/>
      <c r="W80" s="1052"/>
      <c r="X80" s="1052"/>
    </row>
    <row r="81" spans="1:25" s="13" customFormat="1" ht="21">
      <c r="A81" s="1075"/>
      <c r="B81" s="1075"/>
      <c r="C81" s="1075"/>
      <c r="D81" s="1076"/>
      <c r="E81" s="1076"/>
      <c r="F81" s="1076"/>
      <c r="G81" s="1076"/>
      <c r="H81" s="1076"/>
      <c r="I81" s="1076"/>
      <c r="J81" s="1076"/>
      <c r="K81" s="1076"/>
      <c r="L81" s="1076"/>
      <c r="M81" s="1076"/>
      <c r="N81" s="1076"/>
      <c r="O81" s="1076"/>
      <c r="P81" s="1076"/>
      <c r="Q81" s="1076"/>
      <c r="R81" s="1076"/>
      <c r="S81" s="1076"/>
      <c r="T81" s="1076"/>
      <c r="U81" s="1076"/>
      <c r="V81" s="1075"/>
      <c r="W81" s="1075"/>
      <c r="X81" s="1075"/>
      <c r="Y81" s="14"/>
    </row>
    <row r="82" spans="1:25" s="13" customFormat="1" ht="21">
      <c r="A82" s="483"/>
      <c r="B82" s="16"/>
      <c r="C82" s="17"/>
      <c r="D82" s="789"/>
      <c r="E82" s="670"/>
      <c r="F82" s="670"/>
      <c r="G82" s="670"/>
      <c r="H82" s="789"/>
      <c r="I82" s="789"/>
      <c r="J82" s="789"/>
      <c r="K82" s="789"/>
      <c r="L82" s="686"/>
      <c r="M82" s="443"/>
      <c r="N82" s="686"/>
      <c r="O82" s="443"/>
      <c r="P82" s="686"/>
      <c r="Q82" s="443"/>
      <c r="R82" s="686"/>
      <c r="S82" s="443"/>
      <c r="T82" s="686"/>
      <c r="U82" s="443"/>
      <c r="V82" s="14"/>
      <c r="W82" s="14"/>
      <c r="X82" s="14"/>
      <c r="Y82" s="14"/>
    </row>
    <row r="83" spans="1:25" s="13" customFormat="1" ht="21">
      <c r="A83" s="483"/>
      <c r="B83" s="16"/>
      <c r="C83" s="17"/>
      <c r="D83" s="789"/>
      <c r="E83" s="670"/>
      <c r="F83" s="670"/>
      <c r="G83" s="670"/>
      <c r="H83" s="789"/>
      <c r="I83" s="789"/>
      <c r="J83" s="789"/>
      <c r="K83" s="789"/>
      <c r="L83" s="686"/>
      <c r="M83" s="443"/>
      <c r="N83" s="686"/>
      <c r="O83" s="443"/>
      <c r="P83" s="686"/>
      <c r="Q83" s="443"/>
      <c r="R83" s="686"/>
      <c r="S83" s="443"/>
      <c r="T83" s="686"/>
      <c r="U83" s="443"/>
      <c r="V83" s="14"/>
      <c r="W83" s="14"/>
      <c r="X83" s="14"/>
      <c r="Y83" s="14"/>
    </row>
    <row r="84" spans="1:25" s="13" customFormat="1" ht="21">
      <c r="A84" s="483"/>
      <c r="B84" s="16"/>
      <c r="C84" s="17"/>
      <c r="D84" s="789"/>
      <c r="E84" s="670"/>
      <c r="F84" s="670"/>
      <c r="G84" s="670"/>
      <c r="H84" s="789"/>
      <c r="I84" s="789"/>
      <c r="J84" s="789"/>
      <c r="K84" s="789"/>
      <c r="L84" s="686"/>
      <c r="M84" s="443"/>
      <c r="N84" s="686"/>
      <c r="O84" s="443"/>
      <c r="P84" s="686"/>
      <c r="Q84" s="443"/>
      <c r="R84" s="686"/>
      <c r="S84" s="443"/>
      <c r="T84" s="686"/>
      <c r="U84" s="443"/>
      <c r="V84" s="14"/>
      <c r="W84" s="14"/>
      <c r="X84" s="14"/>
      <c r="Y84" s="14"/>
    </row>
    <row r="85" spans="1:25" s="13" customFormat="1" ht="21">
      <c r="A85" s="483"/>
      <c r="B85" s="16"/>
      <c r="C85" s="17"/>
      <c r="D85" s="789"/>
      <c r="E85" s="670"/>
      <c r="F85" s="670"/>
      <c r="G85" s="670"/>
      <c r="H85" s="789"/>
      <c r="I85" s="789"/>
      <c r="J85" s="789"/>
      <c r="K85" s="789"/>
      <c r="L85" s="686"/>
      <c r="M85" s="443"/>
      <c r="N85" s="686"/>
      <c r="O85" s="443"/>
      <c r="P85" s="686"/>
      <c r="Q85" s="443"/>
      <c r="R85" s="686"/>
      <c r="S85" s="443"/>
      <c r="T85" s="686"/>
      <c r="U85" s="443"/>
      <c r="V85" s="14"/>
      <c r="W85" s="14"/>
      <c r="X85" s="14"/>
      <c r="Y85" s="14"/>
    </row>
    <row r="86" spans="1:25" s="13" customFormat="1" ht="21">
      <c r="A86" s="483"/>
      <c r="B86" s="16"/>
      <c r="C86" s="17"/>
      <c r="D86" s="789"/>
      <c r="E86" s="670"/>
      <c r="F86" s="670"/>
      <c r="G86" s="670"/>
      <c r="H86" s="789"/>
      <c r="I86" s="789"/>
      <c r="J86" s="789"/>
      <c r="K86" s="789"/>
      <c r="L86" s="686"/>
      <c r="M86" s="443"/>
      <c r="N86" s="686"/>
      <c r="O86" s="443"/>
      <c r="P86" s="686"/>
      <c r="Q86" s="443"/>
      <c r="R86" s="686"/>
      <c r="S86" s="443"/>
      <c r="T86" s="686"/>
      <c r="U86" s="443"/>
      <c r="V86" s="14"/>
      <c r="W86" s="14"/>
      <c r="X86" s="14"/>
      <c r="Y86" s="14"/>
    </row>
    <row r="87" spans="1:25" s="13" customFormat="1" ht="21">
      <c r="A87" s="1075"/>
      <c r="B87" s="1075"/>
      <c r="C87" s="1075"/>
      <c r="D87" s="1076"/>
      <c r="E87" s="1076"/>
      <c r="F87" s="1076"/>
      <c r="G87" s="1076"/>
      <c r="H87" s="1076"/>
      <c r="I87" s="1076"/>
      <c r="J87" s="1076"/>
      <c r="K87" s="1076"/>
      <c r="L87" s="1076"/>
      <c r="M87" s="1076"/>
      <c r="N87" s="1076"/>
      <c r="O87" s="1076"/>
      <c r="P87" s="1076"/>
      <c r="Q87" s="1076"/>
      <c r="R87" s="1076"/>
      <c r="S87" s="1076"/>
      <c r="T87" s="1076"/>
      <c r="U87" s="1076"/>
      <c r="V87" s="1075"/>
      <c r="W87" s="1075"/>
      <c r="X87" s="1075"/>
      <c r="Y87" s="19"/>
    </row>
    <row r="88" spans="1:25" s="13" customFormat="1">
      <c r="A88" s="9"/>
      <c r="B88" s="484"/>
      <c r="C88" s="9"/>
      <c r="D88" s="788"/>
      <c r="E88" s="10"/>
      <c r="F88" s="10"/>
      <c r="G88" s="10"/>
      <c r="H88" s="788"/>
      <c r="I88" s="788"/>
      <c r="J88" s="788"/>
      <c r="K88" s="788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482"/>
      <c r="Y88" s="2"/>
    </row>
    <row r="89" spans="1:25" ht="22.5" customHeight="1">
      <c r="A89" s="21"/>
      <c r="B89" s="3"/>
      <c r="C89" s="22"/>
      <c r="D89" s="790"/>
      <c r="E89" s="23"/>
      <c r="F89" s="23"/>
      <c r="G89" s="23"/>
      <c r="H89" s="790"/>
      <c r="I89" s="790"/>
      <c r="J89" s="790"/>
      <c r="K89" s="790"/>
      <c r="L89" s="167"/>
      <c r="M89" s="24"/>
      <c r="N89" s="167"/>
      <c r="O89" s="24"/>
      <c r="P89" s="167"/>
      <c r="Q89" s="24"/>
      <c r="R89" s="167"/>
      <c r="S89" s="24"/>
      <c r="T89" s="167"/>
      <c r="U89" s="24"/>
      <c r="V89" s="24"/>
      <c r="W89" s="24"/>
      <c r="X89" s="485"/>
      <c r="Y89" s="22"/>
    </row>
    <row r="90" spans="1:25">
      <c r="A90" s="1085"/>
      <c r="B90" s="1085"/>
      <c r="C90" s="1085"/>
      <c r="D90" s="1086"/>
      <c r="E90" s="1086"/>
      <c r="F90" s="1086"/>
      <c r="G90" s="1086"/>
      <c r="H90" s="1086"/>
      <c r="I90" s="1086"/>
      <c r="J90" s="1086"/>
      <c r="K90" s="1086"/>
      <c r="L90" s="1086"/>
      <c r="M90" s="1086"/>
      <c r="N90" s="1086"/>
      <c r="O90" s="1086"/>
      <c r="P90" s="1086"/>
      <c r="Q90" s="1086"/>
      <c r="R90" s="1086"/>
      <c r="S90" s="1086"/>
      <c r="T90" s="1086"/>
      <c r="U90" s="1086"/>
      <c r="V90" s="1085"/>
      <c r="W90" s="1085"/>
      <c r="X90" s="1085"/>
    </row>
    <row r="91" spans="1:25" ht="23.25" customHeight="1">
      <c r="A91" s="26"/>
      <c r="D91" s="791"/>
      <c r="E91" s="672"/>
      <c r="F91" s="672"/>
      <c r="G91" s="672"/>
      <c r="H91" s="791"/>
      <c r="I91" s="791"/>
      <c r="J91" s="791"/>
      <c r="K91" s="791"/>
      <c r="L91" s="687"/>
      <c r="M91" s="792"/>
      <c r="N91" s="687"/>
      <c r="O91" s="792"/>
      <c r="P91" s="687"/>
      <c r="Q91" s="792"/>
      <c r="R91" s="687"/>
      <c r="S91" s="792"/>
      <c r="T91" s="687"/>
      <c r="U91" s="792"/>
    </row>
    <row r="92" spans="1:25">
      <c r="D92" s="791"/>
      <c r="E92" s="672"/>
      <c r="F92" s="672"/>
      <c r="G92" s="672"/>
      <c r="H92" s="791"/>
      <c r="I92" s="791"/>
      <c r="J92" s="791"/>
      <c r="K92" s="791"/>
      <c r="L92" s="687"/>
      <c r="M92" s="792"/>
      <c r="N92" s="687"/>
      <c r="O92" s="792"/>
      <c r="P92" s="687"/>
      <c r="Q92" s="792"/>
      <c r="R92" s="687"/>
      <c r="S92" s="792"/>
      <c r="T92" s="687"/>
      <c r="U92" s="792"/>
    </row>
    <row r="93" spans="1:25">
      <c r="D93" s="791"/>
      <c r="E93" s="672"/>
      <c r="F93" s="672"/>
      <c r="G93" s="672"/>
      <c r="H93" s="791"/>
      <c r="I93" s="791"/>
      <c r="J93" s="791"/>
      <c r="K93" s="791"/>
      <c r="L93" s="687"/>
      <c r="M93" s="792"/>
      <c r="N93" s="687"/>
      <c r="O93" s="792"/>
      <c r="P93" s="687"/>
      <c r="Q93" s="792"/>
      <c r="R93" s="687"/>
      <c r="S93" s="792"/>
      <c r="T93" s="687"/>
      <c r="U93" s="792"/>
    </row>
    <row r="94" spans="1:25">
      <c r="D94" s="791"/>
      <c r="E94" s="672"/>
      <c r="F94" s="672"/>
      <c r="G94" s="672"/>
      <c r="H94" s="791"/>
      <c r="I94" s="791"/>
      <c r="J94" s="791"/>
      <c r="K94" s="791"/>
      <c r="L94" s="687"/>
      <c r="M94" s="792"/>
      <c r="N94" s="687"/>
      <c r="O94" s="792"/>
      <c r="P94" s="687"/>
      <c r="Q94" s="792"/>
      <c r="R94" s="687"/>
      <c r="S94" s="792"/>
      <c r="T94" s="687"/>
      <c r="U94" s="792"/>
    </row>
    <row r="95" spans="1:25">
      <c r="D95" s="791"/>
      <c r="E95" s="672"/>
      <c r="F95" s="672"/>
      <c r="G95" s="672"/>
      <c r="H95" s="791"/>
      <c r="I95" s="791"/>
      <c r="J95" s="791"/>
      <c r="K95" s="791"/>
      <c r="L95" s="687"/>
      <c r="M95" s="792"/>
      <c r="N95" s="687"/>
      <c r="O95" s="792"/>
      <c r="P95" s="687"/>
      <c r="Q95" s="792"/>
      <c r="R95" s="687"/>
      <c r="S95" s="792"/>
      <c r="T95" s="687"/>
      <c r="U95" s="792"/>
    </row>
    <row r="96" spans="1:25">
      <c r="D96" s="791"/>
      <c r="E96" s="672"/>
      <c r="F96" s="672"/>
      <c r="G96" s="672"/>
      <c r="H96" s="791"/>
      <c r="I96" s="791"/>
      <c r="J96" s="791"/>
      <c r="K96" s="791"/>
      <c r="L96" s="687"/>
      <c r="M96" s="792"/>
      <c r="N96" s="687"/>
      <c r="O96" s="792"/>
      <c r="P96" s="687"/>
      <c r="Q96" s="792"/>
      <c r="R96" s="687"/>
      <c r="S96" s="792"/>
      <c r="T96" s="687"/>
      <c r="U96" s="792"/>
    </row>
    <row r="97" spans="4:21">
      <c r="D97" s="791"/>
      <c r="E97" s="672"/>
      <c r="F97" s="672"/>
      <c r="G97" s="672"/>
      <c r="H97" s="791"/>
      <c r="I97" s="791"/>
      <c r="J97" s="791"/>
      <c r="K97" s="791"/>
      <c r="L97" s="687"/>
      <c r="M97" s="792"/>
      <c r="N97" s="687"/>
      <c r="O97" s="792"/>
      <c r="P97" s="687"/>
      <c r="Q97" s="792"/>
      <c r="R97" s="687"/>
      <c r="S97" s="792"/>
      <c r="T97" s="687"/>
      <c r="U97" s="792"/>
    </row>
    <row r="98" spans="4:21">
      <c r="D98" s="791"/>
      <c r="E98" s="672"/>
      <c r="F98" s="672"/>
      <c r="G98" s="672"/>
      <c r="H98" s="791"/>
      <c r="I98" s="791"/>
      <c r="J98" s="791"/>
      <c r="K98" s="791"/>
      <c r="L98" s="687"/>
      <c r="M98" s="792"/>
      <c r="N98" s="687"/>
      <c r="O98" s="792"/>
      <c r="P98" s="687"/>
      <c r="Q98" s="792"/>
      <c r="R98" s="687"/>
      <c r="S98" s="792"/>
      <c r="T98" s="687"/>
      <c r="U98" s="792"/>
    </row>
    <row r="99" spans="4:21">
      <c r="D99" s="791"/>
      <c r="E99" s="672"/>
      <c r="F99" s="672"/>
      <c r="G99" s="672"/>
      <c r="H99" s="791"/>
      <c r="I99" s="791"/>
      <c r="J99" s="791"/>
      <c r="K99" s="791"/>
      <c r="L99" s="687"/>
      <c r="M99" s="792"/>
      <c r="N99" s="687"/>
      <c r="O99" s="792"/>
      <c r="P99" s="687"/>
      <c r="Q99" s="792"/>
      <c r="R99" s="687"/>
      <c r="S99" s="792"/>
      <c r="T99" s="687"/>
      <c r="U99" s="792"/>
    </row>
    <row r="100" spans="4:21">
      <c r="D100" s="791"/>
      <c r="E100" s="672"/>
      <c r="F100" s="672"/>
      <c r="G100" s="672"/>
      <c r="H100" s="791"/>
      <c r="I100" s="791"/>
      <c r="J100" s="791"/>
      <c r="K100" s="791"/>
      <c r="L100" s="687"/>
      <c r="M100" s="792"/>
      <c r="N100" s="687"/>
      <c r="O100" s="792"/>
      <c r="P100" s="687"/>
      <c r="Q100" s="792"/>
      <c r="R100" s="687"/>
      <c r="S100" s="792"/>
      <c r="T100" s="687"/>
      <c r="U100" s="792"/>
    </row>
    <row r="101" spans="4:21">
      <c r="D101" s="791"/>
      <c r="E101" s="672"/>
      <c r="F101" s="672"/>
      <c r="G101" s="672"/>
      <c r="H101" s="791"/>
      <c r="I101" s="791"/>
      <c r="J101" s="791"/>
      <c r="K101" s="791"/>
      <c r="L101" s="687"/>
      <c r="M101" s="792"/>
      <c r="N101" s="687"/>
      <c r="O101" s="792"/>
      <c r="P101" s="687"/>
      <c r="Q101" s="792"/>
      <c r="R101" s="687"/>
      <c r="S101" s="792"/>
      <c r="T101" s="687"/>
      <c r="U101" s="792"/>
    </row>
    <row r="102" spans="4:21">
      <c r="D102" s="791"/>
      <c r="E102" s="672"/>
      <c r="F102" s="672"/>
      <c r="G102" s="672"/>
      <c r="H102" s="791"/>
      <c r="I102" s="791"/>
      <c r="J102" s="791"/>
      <c r="K102" s="791"/>
      <c r="L102" s="687"/>
      <c r="M102" s="792"/>
      <c r="N102" s="687"/>
      <c r="O102" s="792"/>
      <c r="P102" s="687"/>
      <c r="Q102" s="792"/>
      <c r="R102" s="687"/>
      <c r="S102" s="792"/>
      <c r="T102" s="687"/>
      <c r="U102" s="792"/>
    </row>
    <row r="103" spans="4:21">
      <c r="D103" s="791"/>
      <c r="E103" s="672"/>
      <c r="F103" s="672"/>
      <c r="G103" s="672"/>
      <c r="H103" s="791"/>
      <c r="I103" s="791"/>
      <c r="J103" s="791"/>
      <c r="K103" s="791"/>
      <c r="L103" s="687"/>
      <c r="M103" s="792"/>
      <c r="N103" s="687"/>
      <c r="O103" s="792"/>
      <c r="P103" s="687"/>
      <c r="Q103" s="792"/>
      <c r="R103" s="687"/>
      <c r="S103" s="792"/>
      <c r="T103" s="687"/>
      <c r="U103" s="792"/>
    </row>
    <row r="104" spans="4:21">
      <c r="D104" s="791"/>
      <c r="E104" s="672"/>
      <c r="F104" s="672"/>
      <c r="G104" s="672"/>
      <c r="H104" s="791"/>
      <c r="I104" s="791"/>
      <c r="J104" s="791"/>
      <c r="K104" s="791"/>
      <c r="L104" s="687"/>
      <c r="M104" s="792"/>
      <c r="N104" s="687"/>
      <c r="O104" s="792"/>
      <c r="P104" s="687"/>
      <c r="Q104" s="792"/>
      <c r="R104" s="687"/>
      <c r="S104" s="792"/>
      <c r="T104" s="687"/>
      <c r="U104" s="792"/>
    </row>
    <row r="105" spans="4:21">
      <c r="D105" s="791"/>
      <c r="E105" s="672"/>
      <c r="F105" s="672"/>
      <c r="G105" s="672"/>
      <c r="H105" s="791"/>
      <c r="I105" s="791"/>
      <c r="J105" s="791"/>
      <c r="K105" s="791"/>
      <c r="L105" s="687"/>
      <c r="M105" s="792"/>
      <c r="N105" s="687"/>
      <c r="O105" s="792"/>
      <c r="P105" s="687"/>
      <c r="Q105" s="792"/>
      <c r="R105" s="687"/>
      <c r="S105" s="792"/>
      <c r="T105" s="687"/>
      <c r="U105" s="792"/>
    </row>
    <row r="106" spans="4:21">
      <c r="D106" s="791"/>
      <c r="E106" s="672"/>
      <c r="F106" s="672"/>
      <c r="G106" s="672"/>
      <c r="H106" s="791"/>
      <c r="I106" s="791"/>
      <c r="J106" s="791"/>
      <c r="K106" s="791"/>
      <c r="L106" s="687"/>
      <c r="M106" s="792"/>
      <c r="N106" s="687"/>
      <c r="O106" s="792"/>
      <c r="P106" s="687"/>
      <c r="Q106" s="792"/>
      <c r="R106" s="687"/>
      <c r="S106" s="792"/>
      <c r="T106" s="687"/>
      <c r="U106" s="792"/>
    </row>
    <row r="107" spans="4:21">
      <c r="D107" s="791"/>
      <c r="E107" s="672"/>
      <c r="F107" s="672"/>
      <c r="G107" s="672"/>
      <c r="H107" s="791"/>
      <c r="I107" s="791"/>
      <c r="J107" s="791"/>
      <c r="K107" s="791"/>
      <c r="L107" s="687"/>
      <c r="M107" s="792"/>
      <c r="N107" s="687"/>
      <c r="O107" s="792"/>
      <c r="P107" s="687"/>
      <c r="Q107" s="792"/>
      <c r="R107" s="687"/>
      <c r="S107" s="792"/>
      <c r="T107" s="687"/>
      <c r="U107" s="792"/>
    </row>
    <row r="108" spans="4:21">
      <c r="D108" s="791"/>
      <c r="E108" s="672"/>
      <c r="F108" s="672"/>
      <c r="G108" s="672"/>
      <c r="H108" s="791"/>
      <c r="I108" s="791"/>
      <c r="J108" s="791"/>
      <c r="K108" s="791"/>
      <c r="L108" s="687"/>
      <c r="M108" s="792"/>
      <c r="N108" s="687"/>
      <c r="O108" s="792"/>
      <c r="P108" s="687"/>
      <c r="Q108" s="792"/>
      <c r="R108" s="687"/>
      <c r="S108" s="792"/>
      <c r="T108" s="687"/>
      <c r="U108" s="792"/>
    </row>
    <row r="109" spans="4:21">
      <c r="D109" s="791"/>
      <c r="E109" s="672"/>
      <c r="F109" s="672"/>
      <c r="G109" s="672"/>
      <c r="H109" s="791"/>
      <c r="I109" s="791"/>
      <c r="J109" s="791"/>
      <c r="K109" s="791"/>
      <c r="L109" s="687"/>
      <c r="M109" s="792"/>
      <c r="N109" s="687"/>
      <c r="O109" s="792"/>
      <c r="P109" s="687"/>
      <c r="Q109" s="792"/>
      <c r="R109" s="687"/>
      <c r="S109" s="792"/>
      <c r="T109" s="687"/>
      <c r="U109" s="792"/>
    </row>
    <row r="110" spans="4:21">
      <c r="D110" s="791"/>
      <c r="E110" s="672"/>
      <c r="F110" s="672"/>
      <c r="G110" s="672"/>
      <c r="H110" s="791"/>
      <c r="I110" s="791"/>
      <c r="J110" s="791"/>
      <c r="K110" s="791"/>
      <c r="L110" s="687"/>
      <c r="M110" s="792"/>
      <c r="N110" s="687"/>
      <c r="O110" s="792"/>
      <c r="P110" s="687"/>
      <c r="Q110" s="792"/>
      <c r="R110" s="687"/>
      <c r="S110" s="792"/>
      <c r="T110" s="687"/>
      <c r="U110" s="792"/>
    </row>
    <row r="111" spans="4:21">
      <c r="D111" s="791"/>
      <c r="E111" s="672"/>
      <c r="F111" s="672"/>
      <c r="G111" s="672"/>
      <c r="H111" s="791"/>
      <c r="I111" s="791"/>
      <c r="J111" s="791"/>
      <c r="K111" s="791"/>
      <c r="L111" s="687"/>
      <c r="M111" s="792"/>
      <c r="N111" s="687"/>
      <c r="O111" s="792"/>
      <c r="P111" s="687"/>
      <c r="Q111" s="792"/>
      <c r="R111" s="687"/>
      <c r="S111" s="792"/>
      <c r="T111" s="687"/>
      <c r="U111" s="792"/>
    </row>
    <row r="112" spans="4:21">
      <c r="D112" s="791"/>
      <c r="E112" s="672"/>
      <c r="F112" s="672"/>
      <c r="G112" s="672"/>
      <c r="H112" s="791"/>
      <c r="I112" s="791"/>
      <c r="J112" s="791"/>
      <c r="K112" s="791"/>
      <c r="L112" s="687"/>
      <c r="M112" s="792"/>
      <c r="N112" s="687"/>
      <c r="O112" s="792"/>
      <c r="P112" s="687"/>
      <c r="Q112" s="792"/>
      <c r="R112" s="687"/>
      <c r="S112" s="792"/>
      <c r="T112" s="687"/>
      <c r="U112" s="792"/>
    </row>
    <row r="113" spans="4:21">
      <c r="D113" s="791"/>
      <c r="E113" s="672"/>
      <c r="F113" s="672"/>
      <c r="G113" s="672"/>
      <c r="H113" s="791"/>
      <c r="I113" s="791"/>
      <c r="J113" s="791"/>
      <c r="K113" s="791"/>
      <c r="L113" s="687"/>
      <c r="M113" s="792"/>
      <c r="N113" s="687"/>
      <c r="O113" s="792"/>
      <c r="P113" s="687"/>
      <c r="Q113" s="792"/>
      <c r="R113" s="687"/>
      <c r="S113" s="792"/>
      <c r="T113" s="687"/>
      <c r="U113" s="792"/>
    </row>
    <row r="114" spans="4:21">
      <c r="D114" s="791"/>
      <c r="E114" s="672"/>
      <c r="F114" s="672"/>
      <c r="G114" s="672"/>
      <c r="H114" s="791"/>
      <c r="I114" s="791"/>
      <c r="J114" s="791"/>
      <c r="K114" s="791"/>
      <c r="L114" s="687"/>
      <c r="M114" s="792"/>
      <c r="N114" s="687"/>
      <c r="O114" s="792"/>
      <c r="P114" s="687"/>
      <c r="Q114" s="792"/>
      <c r="R114" s="687"/>
      <c r="S114" s="792"/>
      <c r="T114" s="687"/>
      <c r="U114" s="792"/>
    </row>
    <row r="115" spans="4:21">
      <c r="D115" s="791"/>
      <c r="E115" s="672"/>
      <c r="F115" s="672"/>
      <c r="G115" s="672"/>
      <c r="H115" s="791"/>
      <c r="I115" s="791"/>
      <c r="J115" s="791"/>
      <c r="K115" s="791"/>
      <c r="L115" s="687"/>
      <c r="M115" s="792"/>
      <c r="N115" s="687"/>
      <c r="O115" s="792"/>
      <c r="P115" s="687"/>
      <c r="Q115" s="792"/>
      <c r="R115" s="687"/>
      <c r="S115" s="792"/>
      <c r="T115" s="687"/>
      <c r="U115" s="792"/>
    </row>
    <row r="116" spans="4:21">
      <c r="D116" s="791"/>
      <c r="E116" s="672"/>
      <c r="F116" s="672"/>
      <c r="G116" s="672"/>
      <c r="H116" s="791"/>
      <c r="I116" s="791"/>
      <c r="J116" s="791"/>
      <c r="K116" s="791"/>
      <c r="L116" s="687"/>
      <c r="M116" s="792"/>
      <c r="N116" s="687"/>
      <c r="O116" s="792"/>
      <c r="P116" s="687"/>
      <c r="Q116" s="792"/>
      <c r="R116" s="687"/>
      <c r="S116" s="792"/>
      <c r="T116" s="687"/>
      <c r="U116" s="792"/>
    </row>
    <row r="117" spans="4:21">
      <c r="D117" s="791"/>
      <c r="E117" s="672"/>
      <c r="F117" s="672"/>
      <c r="G117" s="672"/>
      <c r="H117" s="791"/>
      <c r="I117" s="791"/>
      <c r="J117" s="791"/>
      <c r="K117" s="791"/>
      <c r="L117" s="687"/>
      <c r="M117" s="792"/>
      <c r="N117" s="687"/>
      <c r="O117" s="792"/>
      <c r="P117" s="687"/>
      <c r="Q117" s="792"/>
      <c r="R117" s="687"/>
      <c r="S117" s="792"/>
      <c r="T117" s="687"/>
      <c r="U117" s="792"/>
    </row>
    <row r="118" spans="4:21">
      <c r="D118" s="791"/>
      <c r="E118" s="672"/>
      <c r="F118" s="672"/>
      <c r="G118" s="672"/>
      <c r="H118" s="791"/>
      <c r="I118" s="791"/>
      <c r="J118" s="791"/>
      <c r="K118" s="791"/>
      <c r="L118" s="687"/>
      <c r="M118" s="792"/>
      <c r="N118" s="687"/>
      <c r="O118" s="792"/>
      <c r="P118" s="687"/>
      <c r="Q118" s="792"/>
      <c r="R118" s="687"/>
      <c r="S118" s="792"/>
      <c r="T118" s="687"/>
      <c r="U118" s="792"/>
    </row>
    <row r="119" spans="4:21">
      <c r="D119" s="791"/>
      <c r="E119" s="672"/>
      <c r="F119" s="672"/>
      <c r="G119" s="672"/>
      <c r="H119" s="791"/>
      <c r="I119" s="791"/>
      <c r="J119" s="791"/>
      <c r="K119" s="791"/>
      <c r="L119" s="687"/>
      <c r="M119" s="792"/>
      <c r="N119" s="687"/>
      <c r="O119" s="792"/>
      <c r="P119" s="687"/>
      <c r="Q119" s="792"/>
      <c r="R119" s="687"/>
      <c r="S119" s="792"/>
      <c r="T119" s="687"/>
      <c r="U119" s="792"/>
    </row>
    <row r="120" spans="4:21">
      <c r="D120" s="791"/>
      <c r="E120" s="672"/>
      <c r="F120" s="672"/>
      <c r="G120" s="672"/>
      <c r="H120" s="791"/>
      <c r="I120" s="791"/>
      <c r="J120" s="791"/>
      <c r="K120" s="791"/>
      <c r="L120" s="687"/>
      <c r="M120" s="792"/>
      <c r="N120" s="687"/>
      <c r="O120" s="792"/>
      <c r="P120" s="687"/>
      <c r="Q120" s="792"/>
      <c r="R120" s="687"/>
      <c r="S120" s="792"/>
      <c r="T120" s="687"/>
      <c r="U120" s="792"/>
    </row>
    <row r="121" spans="4:21">
      <c r="D121" s="791"/>
      <c r="E121" s="672"/>
      <c r="F121" s="672"/>
      <c r="G121" s="672"/>
      <c r="H121" s="791"/>
      <c r="I121" s="791"/>
      <c r="J121" s="791"/>
      <c r="K121" s="791"/>
      <c r="L121" s="687"/>
      <c r="M121" s="792"/>
      <c r="N121" s="687"/>
      <c r="O121" s="792"/>
      <c r="P121" s="687"/>
      <c r="Q121" s="792"/>
      <c r="R121" s="687"/>
      <c r="S121" s="792"/>
      <c r="T121" s="687"/>
      <c r="U121" s="792"/>
    </row>
    <row r="122" spans="4:21">
      <c r="D122" s="791"/>
      <c r="E122" s="672"/>
      <c r="F122" s="672"/>
      <c r="G122" s="672"/>
      <c r="H122" s="791"/>
      <c r="I122" s="791"/>
      <c r="J122" s="791"/>
      <c r="K122" s="791"/>
      <c r="L122" s="687"/>
      <c r="M122" s="792"/>
      <c r="N122" s="687"/>
      <c r="O122" s="792"/>
      <c r="P122" s="687"/>
      <c r="Q122" s="792"/>
      <c r="R122" s="687"/>
      <c r="S122" s="792"/>
      <c r="T122" s="687"/>
      <c r="U122" s="792"/>
    </row>
    <row r="123" spans="4:21">
      <c r="D123" s="791"/>
      <c r="E123" s="672"/>
      <c r="F123" s="672"/>
      <c r="G123" s="672"/>
      <c r="H123" s="791"/>
      <c r="I123" s="791"/>
      <c r="J123" s="791"/>
      <c r="K123" s="791"/>
      <c r="L123" s="687"/>
      <c r="M123" s="792"/>
      <c r="N123" s="687"/>
      <c r="O123" s="792"/>
      <c r="P123" s="687"/>
      <c r="Q123" s="792"/>
      <c r="R123" s="687"/>
      <c r="S123" s="792"/>
      <c r="T123" s="687"/>
      <c r="U123" s="792"/>
    </row>
    <row r="124" spans="4:21">
      <c r="D124" s="791"/>
      <c r="E124" s="672"/>
      <c r="F124" s="672"/>
      <c r="G124" s="672"/>
      <c r="H124" s="791"/>
      <c r="I124" s="791"/>
      <c r="J124" s="791"/>
      <c r="K124" s="791"/>
      <c r="L124" s="687"/>
      <c r="M124" s="792"/>
      <c r="N124" s="687"/>
      <c r="O124" s="792"/>
      <c r="P124" s="687"/>
      <c r="Q124" s="792"/>
      <c r="R124" s="687"/>
      <c r="S124" s="792"/>
      <c r="T124" s="687"/>
      <c r="U124" s="792"/>
    </row>
    <row r="125" spans="4:21">
      <c r="D125" s="791"/>
      <c r="E125" s="672"/>
      <c r="F125" s="672"/>
      <c r="G125" s="672"/>
      <c r="H125" s="791"/>
      <c r="I125" s="791"/>
      <c r="J125" s="791"/>
      <c r="K125" s="791"/>
      <c r="L125" s="687"/>
      <c r="M125" s="792"/>
      <c r="N125" s="687"/>
      <c r="O125" s="792"/>
      <c r="P125" s="687"/>
      <c r="Q125" s="792"/>
      <c r="R125" s="687"/>
      <c r="S125" s="792"/>
      <c r="T125" s="687"/>
      <c r="U125" s="792"/>
    </row>
    <row r="126" spans="4:21">
      <c r="D126" s="791"/>
      <c r="E126" s="672"/>
      <c r="F126" s="672"/>
      <c r="G126" s="672"/>
      <c r="H126" s="791"/>
      <c r="I126" s="791"/>
      <c r="J126" s="791"/>
      <c r="K126" s="791"/>
      <c r="L126" s="687"/>
      <c r="M126" s="792"/>
      <c r="N126" s="687"/>
      <c r="O126" s="792"/>
      <c r="P126" s="687"/>
      <c r="Q126" s="792"/>
      <c r="R126" s="687"/>
      <c r="S126" s="792"/>
      <c r="T126" s="687"/>
      <c r="U126" s="792"/>
    </row>
    <row r="127" spans="4:21">
      <c r="D127" s="791"/>
      <c r="E127" s="672"/>
      <c r="F127" s="672"/>
      <c r="G127" s="672"/>
      <c r="H127" s="791"/>
      <c r="I127" s="791"/>
      <c r="J127" s="791"/>
      <c r="K127" s="791"/>
      <c r="L127" s="687"/>
      <c r="M127" s="792"/>
      <c r="N127" s="687"/>
      <c r="O127" s="792"/>
      <c r="P127" s="687"/>
      <c r="Q127" s="792"/>
      <c r="R127" s="687"/>
      <c r="S127" s="792"/>
      <c r="T127" s="687"/>
      <c r="U127" s="792"/>
    </row>
    <row r="128" spans="4:21">
      <c r="D128" s="791"/>
      <c r="E128" s="672"/>
      <c r="F128" s="672"/>
      <c r="G128" s="672"/>
      <c r="H128" s="791"/>
      <c r="I128" s="791"/>
      <c r="J128" s="791"/>
      <c r="K128" s="791"/>
      <c r="L128" s="687"/>
      <c r="M128" s="792"/>
      <c r="N128" s="687"/>
      <c r="O128" s="792"/>
      <c r="P128" s="687"/>
      <c r="Q128" s="792"/>
      <c r="R128" s="687"/>
      <c r="S128" s="792"/>
      <c r="T128" s="687"/>
      <c r="U128" s="792"/>
    </row>
    <row r="129" spans="4:21">
      <c r="D129" s="791"/>
      <c r="E129" s="672"/>
      <c r="F129" s="672"/>
      <c r="G129" s="672"/>
      <c r="H129" s="791"/>
      <c r="I129" s="791"/>
      <c r="J129" s="791"/>
      <c r="K129" s="791"/>
      <c r="L129" s="687"/>
      <c r="M129" s="792"/>
      <c r="N129" s="687"/>
      <c r="O129" s="792"/>
      <c r="P129" s="687"/>
      <c r="Q129" s="792"/>
      <c r="R129" s="687"/>
      <c r="S129" s="792"/>
      <c r="T129" s="687"/>
      <c r="U129" s="792"/>
    </row>
    <row r="130" spans="4:21">
      <c r="D130" s="791"/>
      <c r="E130" s="672"/>
      <c r="F130" s="672"/>
      <c r="G130" s="672"/>
      <c r="H130" s="791"/>
      <c r="I130" s="791"/>
      <c r="J130" s="791"/>
      <c r="K130" s="791"/>
      <c r="L130" s="687"/>
      <c r="M130" s="792"/>
      <c r="N130" s="687"/>
      <c r="O130" s="792"/>
      <c r="P130" s="687"/>
      <c r="Q130" s="792"/>
      <c r="R130" s="687"/>
      <c r="S130" s="792"/>
      <c r="T130" s="687"/>
      <c r="U130" s="792"/>
    </row>
    <row r="131" spans="4:21">
      <c r="D131" s="791"/>
      <c r="E131" s="672"/>
      <c r="F131" s="672"/>
      <c r="G131" s="672"/>
      <c r="H131" s="791"/>
      <c r="I131" s="791"/>
      <c r="J131" s="791"/>
      <c r="K131" s="791"/>
      <c r="L131" s="687"/>
      <c r="M131" s="792"/>
      <c r="N131" s="687"/>
      <c r="O131" s="792"/>
      <c r="P131" s="687"/>
      <c r="Q131" s="792"/>
      <c r="R131" s="687"/>
      <c r="S131" s="792"/>
      <c r="T131" s="687"/>
      <c r="U131" s="792"/>
    </row>
    <row r="132" spans="4:21">
      <c r="D132" s="791"/>
      <c r="E132" s="672"/>
      <c r="F132" s="672"/>
      <c r="G132" s="672"/>
      <c r="H132" s="791"/>
      <c r="I132" s="791"/>
      <c r="J132" s="791"/>
      <c r="K132" s="791"/>
      <c r="L132" s="687"/>
      <c r="M132" s="792"/>
      <c r="N132" s="687"/>
      <c r="O132" s="792"/>
      <c r="P132" s="687"/>
      <c r="Q132" s="792"/>
      <c r="R132" s="687"/>
      <c r="S132" s="792"/>
      <c r="T132" s="687"/>
      <c r="U132" s="792"/>
    </row>
    <row r="133" spans="4:21">
      <c r="D133" s="791"/>
      <c r="E133" s="672"/>
      <c r="F133" s="672"/>
      <c r="G133" s="672"/>
      <c r="H133" s="791"/>
      <c r="I133" s="791"/>
      <c r="J133" s="791"/>
      <c r="K133" s="791"/>
      <c r="L133" s="687"/>
      <c r="M133" s="792"/>
      <c r="N133" s="687"/>
      <c r="O133" s="792"/>
      <c r="P133" s="687"/>
      <c r="Q133" s="792"/>
      <c r="R133" s="687"/>
      <c r="S133" s="792"/>
      <c r="T133" s="687"/>
      <c r="U133" s="792"/>
    </row>
    <row r="134" spans="4:21">
      <c r="D134" s="791"/>
      <c r="E134" s="672"/>
      <c r="F134" s="672"/>
      <c r="G134" s="672"/>
      <c r="H134" s="791"/>
      <c r="I134" s="791"/>
      <c r="J134" s="791"/>
      <c r="K134" s="791"/>
      <c r="L134" s="687"/>
      <c r="M134" s="792"/>
      <c r="N134" s="687"/>
      <c r="O134" s="792"/>
      <c r="P134" s="687"/>
      <c r="Q134" s="792"/>
      <c r="R134" s="687"/>
      <c r="S134" s="792"/>
      <c r="T134" s="687"/>
      <c r="U134" s="792"/>
    </row>
    <row r="135" spans="4:21">
      <c r="D135" s="791"/>
      <c r="E135" s="672"/>
      <c r="F135" s="672"/>
      <c r="G135" s="672"/>
      <c r="H135" s="791"/>
      <c r="I135" s="791"/>
      <c r="J135" s="791"/>
      <c r="K135" s="791"/>
      <c r="L135" s="687"/>
      <c r="M135" s="792"/>
      <c r="N135" s="687"/>
      <c r="O135" s="792"/>
      <c r="P135" s="687"/>
      <c r="Q135" s="792"/>
      <c r="R135" s="687"/>
      <c r="S135" s="792"/>
      <c r="T135" s="687"/>
      <c r="U135" s="792"/>
    </row>
    <row r="136" spans="4:21">
      <c r="D136" s="791"/>
      <c r="E136" s="672"/>
      <c r="F136" s="672"/>
      <c r="G136" s="672"/>
      <c r="H136" s="791"/>
      <c r="I136" s="791"/>
      <c r="J136" s="791"/>
      <c r="K136" s="791"/>
      <c r="L136" s="687"/>
      <c r="M136" s="792"/>
      <c r="N136" s="687"/>
      <c r="O136" s="792"/>
      <c r="P136" s="687"/>
      <c r="Q136" s="792"/>
      <c r="R136" s="687"/>
      <c r="S136" s="792"/>
      <c r="T136" s="687"/>
      <c r="U136" s="792"/>
    </row>
    <row r="137" spans="4:21">
      <c r="D137" s="791"/>
      <c r="E137" s="672"/>
      <c r="F137" s="672"/>
      <c r="G137" s="672"/>
      <c r="H137" s="791"/>
      <c r="I137" s="791"/>
      <c r="J137" s="791"/>
      <c r="K137" s="791"/>
      <c r="L137" s="687"/>
      <c r="M137" s="792"/>
      <c r="N137" s="687"/>
      <c r="O137" s="792"/>
      <c r="P137" s="687"/>
      <c r="Q137" s="792"/>
      <c r="R137" s="687"/>
      <c r="S137" s="792"/>
      <c r="T137" s="687"/>
      <c r="U137" s="792"/>
    </row>
    <row r="138" spans="4:21">
      <c r="D138" s="791"/>
      <c r="E138" s="672"/>
      <c r="F138" s="672"/>
      <c r="G138" s="672"/>
      <c r="H138" s="791"/>
      <c r="I138" s="791"/>
      <c r="J138" s="791"/>
      <c r="K138" s="791"/>
      <c r="L138" s="687"/>
      <c r="M138" s="792"/>
      <c r="N138" s="687"/>
      <c r="O138" s="792"/>
      <c r="P138" s="687"/>
      <c r="Q138" s="792"/>
      <c r="R138" s="687"/>
      <c r="S138" s="792"/>
      <c r="T138" s="687"/>
      <c r="U138" s="792"/>
    </row>
    <row r="139" spans="4:21">
      <c r="D139" s="791"/>
      <c r="E139" s="672"/>
      <c r="F139" s="672"/>
      <c r="G139" s="672"/>
      <c r="H139" s="791"/>
      <c r="I139" s="791"/>
      <c r="J139" s="791"/>
      <c r="K139" s="791"/>
      <c r="L139" s="687"/>
      <c r="M139" s="792"/>
      <c r="N139" s="687"/>
      <c r="O139" s="792"/>
      <c r="P139" s="687"/>
      <c r="Q139" s="792"/>
      <c r="R139" s="687"/>
      <c r="S139" s="792"/>
      <c r="T139" s="687"/>
      <c r="U139" s="792"/>
    </row>
    <row r="140" spans="4:21">
      <c r="D140" s="791"/>
      <c r="E140" s="672"/>
      <c r="F140" s="672"/>
      <c r="G140" s="672"/>
      <c r="H140" s="791"/>
      <c r="I140" s="791"/>
      <c r="J140" s="791"/>
      <c r="K140" s="791"/>
      <c r="L140" s="687"/>
      <c r="M140" s="792"/>
      <c r="N140" s="687"/>
      <c r="O140" s="792"/>
      <c r="P140" s="687"/>
      <c r="Q140" s="792"/>
      <c r="R140" s="687"/>
      <c r="S140" s="792"/>
      <c r="T140" s="687"/>
      <c r="U140" s="792"/>
    </row>
    <row r="141" spans="4:21">
      <c r="D141" s="791"/>
      <c r="E141" s="672"/>
      <c r="F141" s="672"/>
      <c r="G141" s="672"/>
      <c r="H141" s="791"/>
      <c r="I141" s="791"/>
      <c r="J141" s="791"/>
      <c r="K141" s="791"/>
      <c r="L141" s="687"/>
      <c r="M141" s="792"/>
      <c r="N141" s="687"/>
      <c r="O141" s="792"/>
      <c r="P141" s="687"/>
      <c r="Q141" s="792"/>
      <c r="R141" s="687"/>
      <c r="S141" s="792"/>
      <c r="T141" s="687"/>
      <c r="U141" s="792"/>
    </row>
    <row r="142" spans="4:21">
      <c r="D142" s="791"/>
      <c r="E142" s="672"/>
      <c r="F142" s="672"/>
      <c r="G142" s="672"/>
      <c r="H142" s="791"/>
      <c r="I142" s="791"/>
      <c r="J142" s="791"/>
      <c r="K142" s="791"/>
      <c r="L142" s="687"/>
      <c r="M142" s="792"/>
      <c r="N142" s="687"/>
      <c r="O142" s="792"/>
      <c r="P142" s="687"/>
      <c r="Q142" s="792"/>
      <c r="R142" s="687"/>
      <c r="S142" s="792"/>
      <c r="T142" s="687"/>
      <c r="U142" s="792"/>
    </row>
    <row r="143" spans="4:21">
      <c r="D143" s="791"/>
      <c r="E143" s="672"/>
      <c r="F143" s="672"/>
      <c r="G143" s="672"/>
      <c r="H143" s="791"/>
      <c r="I143" s="791"/>
      <c r="J143" s="791"/>
      <c r="K143" s="791"/>
      <c r="L143" s="687"/>
      <c r="M143" s="792"/>
      <c r="N143" s="687"/>
      <c r="O143" s="792"/>
      <c r="P143" s="687"/>
      <c r="Q143" s="792"/>
      <c r="R143" s="687"/>
      <c r="S143" s="792"/>
      <c r="T143" s="687"/>
      <c r="U143" s="792"/>
    </row>
    <row r="144" spans="4:21">
      <c r="D144" s="791"/>
      <c r="E144" s="672"/>
      <c r="F144" s="672"/>
      <c r="G144" s="672"/>
      <c r="H144" s="791"/>
      <c r="I144" s="791"/>
      <c r="J144" s="791"/>
      <c r="K144" s="791"/>
      <c r="L144" s="687"/>
      <c r="M144" s="792"/>
      <c r="N144" s="687"/>
      <c r="O144" s="792"/>
      <c r="P144" s="687"/>
      <c r="Q144" s="792"/>
      <c r="R144" s="687"/>
      <c r="S144" s="792"/>
      <c r="T144" s="687"/>
      <c r="U144" s="792"/>
    </row>
    <row r="145" spans="4:21">
      <c r="D145" s="791"/>
      <c r="E145" s="672"/>
      <c r="F145" s="672"/>
      <c r="G145" s="672"/>
      <c r="H145" s="791"/>
      <c r="I145" s="791"/>
      <c r="J145" s="791"/>
      <c r="K145" s="791"/>
      <c r="L145" s="687"/>
      <c r="M145" s="792"/>
      <c r="N145" s="687"/>
      <c r="O145" s="792"/>
      <c r="P145" s="687"/>
      <c r="Q145" s="792"/>
      <c r="R145" s="687"/>
      <c r="S145" s="792"/>
      <c r="T145" s="687"/>
      <c r="U145" s="792"/>
    </row>
    <row r="146" spans="4:21">
      <c r="D146" s="791"/>
      <c r="E146" s="672"/>
      <c r="F146" s="672"/>
      <c r="G146" s="672"/>
      <c r="H146" s="791"/>
      <c r="I146" s="791"/>
      <c r="J146" s="791"/>
      <c r="K146" s="791"/>
      <c r="L146" s="687"/>
      <c r="M146" s="792"/>
      <c r="N146" s="687"/>
      <c r="O146" s="792"/>
      <c r="P146" s="687"/>
      <c r="Q146" s="792"/>
      <c r="R146" s="687"/>
      <c r="S146" s="792"/>
      <c r="T146" s="687"/>
      <c r="U146" s="792"/>
    </row>
    <row r="147" spans="4:21">
      <c r="D147" s="791"/>
      <c r="E147" s="672"/>
      <c r="F147" s="672"/>
      <c r="G147" s="672"/>
      <c r="H147" s="791"/>
      <c r="I147" s="791"/>
      <c r="J147" s="791"/>
      <c r="K147" s="791"/>
      <c r="L147" s="687"/>
      <c r="M147" s="792"/>
      <c r="N147" s="687"/>
      <c r="O147" s="792"/>
      <c r="P147" s="687"/>
      <c r="Q147" s="792"/>
      <c r="R147" s="687"/>
      <c r="S147" s="792"/>
      <c r="T147" s="687"/>
      <c r="U147" s="792"/>
    </row>
    <row r="148" spans="4:21">
      <c r="D148" s="791"/>
      <c r="E148" s="672"/>
      <c r="F148" s="672"/>
      <c r="G148" s="672"/>
      <c r="H148" s="791"/>
      <c r="I148" s="791"/>
      <c r="J148" s="791"/>
      <c r="K148" s="791"/>
      <c r="L148" s="687"/>
      <c r="M148" s="792"/>
      <c r="N148" s="687"/>
      <c r="O148" s="792"/>
      <c r="P148" s="687"/>
      <c r="Q148" s="792"/>
      <c r="R148" s="687"/>
      <c r="S148" s="792"/>
      <c r="T148" s="687"/>
      <c r="U148" s="792"/>
    </row>
    <row r="149" spans="4:21">
      <c r="D149" s="791"/>
      <c r="E149" s="672"/>
      <c r="F149" s="672"/>
      <c r="G149" s="672"/>
      <c r="H149" s="791"/>
      <c r="I149" s="791"/>
      <c r="J149" s="791"/>
      <c r="K149" s="791"/>
      <c r="L149" s="687"/>
      <c r="M149" s="792"/>
      <c r="N149" s="687"/>
      <c r="O149" s="792"/>
      <c r="P149" s="687"/>
      <c r="Q149" s="792"/>
      <c r="R149" s="687"/>
      <c r="S149" s="792"/>
      <c r="T149" s="687"/>
      <c r="U149" s="792"/>
    </row>
    <row r="150" spans="4:21">
      <c r="D150" s="791"/>
      <c r="E150" s="672"/>
      <c r="F150" s="672"/>
      <c r="G150" s="672"/>
      <c r="H150" s="791"/>
      <c r="I150" s="791"/>
      <c r="J150" s="791"/>
      <c r="K150" s="791"/>
      <c r="L150" s="687"/>
      <c r="M150" s="792"/>
      <c r="N150" s="687"/>
      <c r="O150" s="792"/>
      <c r="P150" s="687"/>
      <c r="Q150" s="792"/>
      <c r="R150" s="687"/>
      <c r="S150" s="792"/>
      <c r="T150" s="687"/>
      <c r="U150" s="792"/>
    </row>
    <row r="151" spans="4:21">
      <c r="D151" s="791"/>
      <c r="E151" s="672"/>
      <c r="F151" s="672"/>
      <c r="G151" s="672"/>
      <c r="H151" s="791"/>
      <c r="I151" s="791"/>
      <c r="J151" s="791"/>
      <c r="K151" s="791"/>
      <c r="L151" s="687"/>
      <c r="M151" s="792"/>
      <c r="N151" s="687"/>
      <c r="O151" s="792"/>
      <c r="P151" s="687"/>
      <c r="Q151" s="792"/>
      <c r="R151" s="687"/>
      <c r="S151" s="792"/>
      <c r="T151" s="687"/>
      <c r="U151" s="792"/>
    </row>
    <row r="152" spans="4:21">
      <c r="D152" s="791"/>
      <c r="E152" s="672"/>
      <c r="F152" s="672"/>
      <c r="G152" s="672"/>
      <c r="H152" s="791"/>
      <c r="I152" s="791"/>
      <c r="J152" s="791"/>
      <c r="K152" s="791"/>
      <c r="L152" s="687"/>
      <c r="M152" s="792"/>
      <c r="N152" s="687"/>
      <c r="O152" s="792"/>
      <c r="P152" s="687"/>
      <c r="Q152" s="792"/>
      <c r="R152" s="687"/>
      <c r="S152" s="792"/>
      <c r="T152" s="687"/>
      <c r="U152" s="792"/>
    </row>
    <row r="153" spans="4:21">
      <c r="D153" s="791"/>
      <c r="E153" s="672"/>
      <c r="F153" s="672"/>
      <c r="G153" s="672"/>
      <c r="H153" s="791"/>
      <c r="I153" s="791"/>
      <c r="J153" s="791"/>
      <c r="K153" s="791"/>
      <c r="L153" s="687"/>
      <c r="M153" s="792"/>
      <c r="N153" s="687"/>
      <c r="O153" s="792"/>
      <c r="P153" s="687"/>
      <c r="Q153" s="792"/>
      <c r="R153" s="687"/>
      <c r="S153" s="792"/>
      <c r="T153" s="687"/>
      <c r="U153" s="792"/>
    </row>
    <row r="154" spans="4:21">
      <c r="D154" s="791"/>
      <c r="E154" s="672"/>
      <c r="F154" s="672"/>
      <c r="G154" s="672"/>
      <c r="H154" s="791"/>
      <c r="I154" s="791"/>
      <c r="J154" s="791"/>
      <c r="K154" s="791"/>
      <c r="L154" s="687"/>
      <c r="M154" s="792"/>
      <c r="N154" s="687"/>
      <c r="O154" s="792"/>
      <c r="P154" s="687"/>
      <c r="Q154" s="792"/>
      <c r="R154" s="687"/>
      <c r="S154" s="792"/>
      <c r="T154" s="687"/>
      <c r="U154" s="792"/>
    </row>
    <row r="155" spans="4:21">
      <c r="D155" s="791"/>
      <c r="E155" s="672"/>
      <c r="F155" s="672"/>
      <c r="G155" s="672"/>
      <c r="H155" s="791"/>
      <c r="I155" s="791"/>
      <c r="J155" s="791"/>
      <c r="K155" s="791"/>
      <c r="L155" s="687"/>
      <c r="M155" s="792"/>
      <c r="N155" s="687"/>
      <c r="O155" s="792"/>
      <c r="P155" s="687"/>
      <c r="Q155" s="792"/>
      <c r="R155" s="687"/>
      <c r="S155" s="792"/>
      <c r="T155" s="687"/>
      <c r="U155" s="792"/>
    </row>
    <row r="156" spans="4:21">
      <c r="D156" s="791"/>
      <c r="E156" s="672"/>
      <c r="F156" s="672"/>
      <c r="G156" s="672"/>
      <c r="H156" s="791"/>
      <c r="I156" s="791"/>
      <c r="J156" s="791"/>
      <c r="K156" s="791"/>
      <c r="L156" s="687"/>
      <c r="M156" s="792"/>
      <c r="N156" s="687"/>
      <c r="O156" s="792"/>
      <c r="P156" s="687"/>
      <c r="Q156" s="792"/>
      <c r="R156" s="687"/>
      <c r="S156" s="792"/>
      <c r="T156" s="687"/>
      <c r="U156" s="792"/>
    </row>
    <row r="157" spans="4:21">
      <c r="D157" s="791"/>
      <c r="E157" s="672"/>
      <c r="F157" s="672"/>
      <c r="G157" s="672"/>
      <c r="H157" s="791"/>
      <c r="I157" s="791"/>
      <c r="J157" s="791"/>
      <c r="K157" s="791"/>
      <c r="L157" s="687"/>
      <c r="M157" s="792"/>
      <c r="N157" s="687"/>
      <c r="O157" s="792"/>
      <c r="P157" s="687"/>
      <c r="Q157" s="792"/>
      <c r="R157" s="687"/>
      <c r="S157" s="792"/>
      <c r="T157" s="687"/>
      <c r="U157" s="792"/>
    </row>
    <row r="158" spans="4:21">
      <c r="D158" s="791"/>
      <c r="E158" s="672"/>
      <c r="F158" s="672"/>
      <c r="G158" s="672"/>
      <c r="H158" s="791"/>
      <c r="I158" s="791"/>
      <c r="J158" s="791"/>
      <c r="K158" s="791"/>
      <c r="L158" s="687"/>
      <c r="M158" s="792"/>
      <c r="N158" s="687"/>
      <c r="O158" s="792"/>
      <c r="P158" s="687"/>
      <c r="Q158" s="792"/>
      <c r="R158" s="687"/>
      <c r="S158" s="792"/>
      <c r="T158" s="687"/>
      <c r="U158" s="792"/>
    </row>
    <row r="159" spans="4:21">
      <c r="D159" s="791"/>
      <c r="E159" s="672"/>
      <c r="F159" s="672"/>
      <c r="G159" s="672"/>
      <c r="H159" s="791"/>
      <c r="I159" s="791"/>
      <c r="J159" s="791"/>
      <c r="K159" s="791"/>
      <c r="L159" s="687"/>
      <c r="M159" s="792"/>
      <c r="N159" s="687"/>
      <c r="O159" s="792"/>
      <c r="P159" s="687"/>
      <c r="Q159" s="792"/>
      <c r="R159" s="687"/>
      <c r="S159" s="792"/>
      <c r="T159" s="687"/>
      <c r="U159" s="792"/>
    </row>
    <row r="160" spans="4:21">
      <c r="D160" s="791"/>
      <c r="E160" s="672"/>
      <c r="F160" s="672"/>
      <c r="G160" s="672"/>
      <c r="H160" s="791"/>
      <c r="I160" s="791"/>
      <c r="J160" s="791"/>
      <c r="K160" s="791"/>
      <c r="L160" s="687"/>
      <c r="M160" s="792"/>
      <c r="N160" s="687"/>
      <c r="O160" s="792"/>
      <c r="P160" s="687"/>
      <c r="Q160" s="792"/>
      <c r="R160" s="687"/>
      <c r="S160" s="792"/>
      <c r="T160" s="687"/>
      <c r="U160" s="792"/>
    </row>
    <row r="161" spans="4:21">
      <c r="D161" s="791"/>
      <c r="E161" s="672"/>
      <c r="F161" s="672"/>
      <c r="G161" s="672"/>
      <c r="H161" s="791"/>
      <c r="I161" s="791"/>
      <c r="J161" s="791"/>
      <c r="K161" s="791"/>
      <c r="L161" s="687"/>
      <c r="M161" s="792"/>
      <c r="N161" s="687"/>
      <c r="O161" s="792"/>
      <c r="P161" s="687"/>
      <c r="Q161" s="792"/>
      <c r="R161" s="687"/>
      <c r="S161" s="792"/>
      <c r="T161" s="687"/>
      <c r="U161" s="792"/>
    </row>
    <row r="162" spans="4:21">
      <c r="D162" s="791"/>
      <c r="E162" s="672"/>
      <c r="F162" s="672"/>
      <c r="G162" s="672"/>
      <c r="H162" s="791"/>
      <c r="I162" s="791"/>
      <c r="J162" s="791"/>
      <c r="K162" s="791"/>
      <c r="L162" s="687"/>
      <c r="M162" s="792"/>
      <c r="N162" s="687"/>
      <c r="O162" s="792"/>
      <c r="P162" s="687"/>
      <c r="Q162" s="792"/>
      <c r="R162" s="687"/>
      <c r="S162" s="792"/>
      <c r="T162" s="687"/>
      <c r="U162" s="792"/>
    </row>
    <row r="163" spans="4:21">
      <c r="D163" s="791"/>
      <c r="E163" s="672"/>
      <c r="F163" s="672"/>
      <c r="G163" s="672"/>
      <c r="H163" s="791"/>
      <c r="I163" s="791"/>
      <c r="J163" s="791"/>
      <c r="K163" s="791"/>
      <c r="L163" s="687"/>
      <c r="M163" s="792"/>
      <c r="N163" s="687"/>
      <c r="O163" s="792"/>
      <c r="P163" s="687"/>
      <c r="Q163" s="792"/>
      <c r="R163" s="687"/>
      <c r="S163" s="792"/>
      <c r="T163" s="687"/>
      <c r="U163" s="792"/>
    </row>
    <row r="164" spans="4:21">
      <c r="D164" s="791"/>
      <c r="E164" s="672"/>
      <c r="F164" s="672"/>
      <c r="G164" s="672"/>
      <c r="H164" s="791"/>
      <c r="I164" s="791"/>
      <c r="J164" s="791"/>
      <c r="K164" s="791"/>
      <c r="L164" s="687"/>
      <c r="M164" s="792"/>
      <c r="N164" s="687"/>
      <c r="O164" s="792"/>
      <c r="P164" s="687"/>
      <c r="Q164" s="792"/>
      <c r="R164" s="687"/>
      <c r="S164" s="792"/>
      <c r="T164" s="687"/>
      <c r="U164" s="792"/>
    </row>
    <row r="165" spans="4:21">
      <c r="D165" s="791"/>
      <c r="E165" s="672"/>
      <c r="F165" s="672"/>
      <c r="G165" s="672"/>
      <c r="H165" s="791"/>
      <c r="I165" s="791"/>
      <c r="J165" s="791"/>
      <c r="K165" s="791"/>
      <c r="L165" s="687"/>
      <c r="M165" s="792"/>
      <c r="N165" s="687"/>
      <c r="O165" s="792"/>
      <c r="P165" s="687"/>
      <c r="Q165" s="792"/>
      <c r="R165" s="687"/>
      <c r="S165" s="792"/>
      <c r="T165" s="687"/>
      <c r="U165" s="792"/>
    </row>
    <row r="166" spans="4:21">
      <c r="D166" s="791"/>
      <c r="E166" s="672"/>
      <c r="F166" s="672"/>
      <c r="G166" s="672"/>
      <c r="H166" s="791"/>
      <c r="I166" s="791"/>
      <c r="J166" s="791"/>
      <c r="K166" s="791"/>
      <c r="L166" s="687"/>
      <c r="M166" s="792"/>
      <c r="N166" s="687"/>
      <c r="O166" s="792"/>
      <c r="P166" s="687"/>
      <c r="Q166" s="792"/>
      <c r="R166" s="687"/>
      <c r="S166" s="792"/>
      <c r="T166" s="687"/>
      <c r="U166" s="792"/>
    </row>
    <row r="167" spans="4:21">
      <c r="D167" s="791"/>
      <c r="E167" s="672"/>
      <c r="F167" s="672"/>
      <c r="G167" s="672"/>
      <c r="H167" s="791"/>
      <c r="I167" s="791"/>
      <c r="J167" s="791"/>
      <c r="K167" s="791"/>
      <c r="L167" s="687"/>
      <c r="M167" s="792"/>
      <c r="N167" s="687"/>
      <c r="O167" s="792"/>
      <c r="P167" s="687"/>
      <c r="Q167" s="792"/>
      <c r="R167" s="687"/>
      <c r="S167" s="792"/>
      <c r="T167" s="687"/>
      <c r="U167" s="792"/>
    </row>
    <row r="168" spans="4:21">
      <c r="D168" s="791"/>
      <c r="E168" s="672"/>
      <c r="F168" s="672"/>
      <c r="G168" s="672"/>
      <c r="H168" s="791"/>
      <c r="I168" s="791"/>
      <c r="J168" s="791"/>
      <c r="K168" s="791"/>
      <c r="L168" s="687"/>
      <c r="M168" s="792"/>
      <c r="N168" s="687"/>
      <c r="O168" s="792"/>
      <c r="P168" s="687"/>
      <c r="Q168" s="792"/>
      <c r="R168" s="687"/>
      <c r="S168" s="792"/>
      <c r="T168" s="687"/>
      <c r="U168" s="792"/>
    </row>
    <row r="169" spans="4:21">
      <c r="D169" s="791"/>
      <c r="E169" s="672"/>
      <c r="F169" s="672"/>
      <c r="G169" s="672"/>
      <c r="H169" s="791"/>
      <c r="I169" s="791"/>
      <c r="J169" s="791"/>
      <c r="K169" s="791"/>
      <c r="L169" s="687"/>
      <c r="M169" s="792"/>
      <c r="N169" s="687"/>
      <c r="O169" s="792"/>
      <c r="P169" s="687"/>
      <c r="Q169" s="792"/>
      <c r="R169" s="687"/>
      <c r="S169" s="792"/>
      <c r="T169" s="687"/>
      <c r="U169" s="792"/>
    </row>
    <row r="170" spans="4:21">
      <c r="D170" s="791"/>
      <c r="E170" s="672"/>
      <c r="F170" s="672"/>
      <c r="G170" s="672"/>
      <c r="H170" s="791"/>
      <c r="I170" s="791"/>
      <c r="J170" s="791"/>
      <c r="K170" s="791"/>
      <c r="L170" s="687"/>
      <c r="M170" s="792"/>
      <c r="N170" s="687"/>
      <c r="O170" s="792"/>
      <c r="P170" s="687"/>
      <c r="Q170" s="792"/>
      <c r="R170" s="687"/>
      <c r="S170" s="792"/>
      <c r="T170" s="687"/>
      <c r="U170" s="792"/>
    </row>
    <row r="171" spans="4:21">
      <c r="D171" s="791"/>
      <c r="E171" s="672"/>
      <c r="F171" s="672"/>
      <c r="G171" s="672"/>
      <c r="H171" s="791"/>
      <c r="I171" s="791"/>
      <c r="J171" s="791"/>
      <c r="K171" s="791"/>
      <c r="L171" s="687"/>
      <c r="M171" s="792"/>
      <c r="N171" s="687"/>
      <c r="O171" s="792"/>
      <c r="P171" s="687"/>
      <c r="Q171" s="792"/>
      <c r="R171" s="687"/>
      <c r="S171" s="792"/>
      <c r="T171" s="687"/>
      <c r="U171" s="792"/>
    </row>
    <row r="172" spans="4:21">
      <c r="D172" s="791"/>
      <c r="E172" s="672"/>
      <c r="F172" s="672"/>
      <c r="G172" s="672"/>
      <c r="H172" s="791"/>
      <c r="I172" s="791"/>
      <c r="J172" s="791"/>
      <c r="K172" s="791"/>
      <c r="L172" s="687"/>
      <c r="M172" s="792"/>
      <c r="N172" s="687"/>
      <c r="O172" s="792"/>
      <c r="P172" s="687"/>
      <c r="Q172" s="792"/>
      <c r="R172" s="687"/>
      <c r="S172" s="792"/>
      <c r="T172" s="687"/>
      <c r="U172" s="792"/>
    </row>
    <row r="173" spans="4:21">
      <c r="D173" s="791"/>
      <c r="E173" s="672"/>
      <c r="F173" s="672"/>
      <c r="G173" s="672"/>
      <c r="H173" s="791"/>
      <c r="I173" s="791"/>
      <c r="J173" s="791"/>
      <c r="K173" s="791"/>
      <c r="L173" s="687"/>
      <c r="M173" s="792"/>
      <c r="N173" s="687"/>
      <c r="O173" s="792"/>
      <c r="P173" s="687"/>
      <c r="Q173" s="792"/>
      <c r="R173" s="687"/>
      <c r="S173" s="792"/>
      <c r="T173" s="687"/>
      <c r="U173" s="792"/>
    </row>
    <row r="174" spans="4:21">
      <c r="D174" s="791"/>
      <c r="E174" s="672"/>
      <c r="F174" s="672"/>
      <c r="G174" s="672"/>
      <c r="H174" s="791"/>
      <c r="I174" s="791"/>
      <c r="J174" s="791"/>
      <c r="K174" s="791"/>
      <c r="L174" s="687"/>
      <c r="M174" s="792"/>
      <c r="N174" s="687"/>
      <c r="O174" s="792"/>
      <c r="P174" s="687"/>
      <c r="Q174" s="792"/>
      <c r="R174" s="687"/>
      <c r="S174" s="792"/>
      <c r="T174" s="687"/>
      <c r="U174" s="792"/>
    </row>
    <row r="175" spans="4:21">
      <c r="D175" s="791"/>
      <c r="E175" s="672"/>
      <c r="F175" s="672"/>
      <c r="G175" s="672"/>
      <c r="H175" s="791"/>
      <c r="I175" s="791"/>
      <c r="J175" s="791"/>
      <c r="K175" s="791"/>
      <c r="L175" s="687"/>
      <c r="M175" s="792"/>
      <c r="N175" s="687"/>
      <c r="O175" s="792"/>
      <c r="P175" s="687"/>
      <c r="Q175" s="792"/>
      <c r="R175" s="687"/>
      <c r="S175" s="792"/>
      <c r="T175" s="687"/>
      <c r="U175" s="792"/>
    </row>
    <row r="176" spans="4:21">
      <c r="D176" s="791"/>
      <c r="E176" s="672"/>
      <c r="F176" s="672"/>
      <c r="G176" s="672"/>
      <c r="H176" s="791"/>
      <c r="I176" s="791"/>
      <c r="J176" s="791"/>
      <c r="K176" s="791"/>
      <c r="L176" s="687"/>
      <c r="M176" s="792"/>
      <c r="N176" s="687"/>
      <c r="O176" s="792"/>
      <c r="P176" s="687"/>
      <c r="Q176" s="792"/>
      <c r="R176" s="687"/>
      <c r="S176" s="792"/>
      <c r="T176" s="687"/>
      <c r="U176" s="792"/>
    </row>
    <row r="177" spans="4:21">
      <c r="D177" s="791"/>
      <c r="E177" s="672"/>
      <c r="F177" s="672"/>
      <c r="G177" s="672"/>
      <c r="H177" s="791"/>
      <c r="I177" s="791"/>
      <c r="J177" s="791"/>
      <c r="K177" s="791"/>
      <c r="L177" s="687"/>
      <c r="M177" s="792"/>
      <c r="N177" s="687"/>
      <c r="O177" s="792"/>
      <c r="P177" s="687"/>
      <c r="Q177" s="792"/>
      <c r="R177" s="687"/>
      <c r="S177" s="792"/>
      <c r="T177" s="687"/>
      <c r="U177" s="792"/>
    </row>
    <row r="178" spans="4:21">
      <c r="D178" s="791"/>
      <c r="E178" s="672"/>
      <c r="F178" s="672"/>
      <c r="G178" s="672"/>
      <c r="H178" s="791"/>
      <c r="I178" s="791"/>
      <c r="J178" s="791"/>
      <c r="K178" s="791"/>
      <c r="L178" s="687"/>
      <c r="M178" s="792"/>
      <c r="N178" s="687"/>
      <c r="O178" s="792"/>
      <c r="P178" s="687"/>
      <c r="Q178" s="792"/>
      <c r="R178" s="687"/>
      <c r="S178" s="792"/>
      <c r="T178" s="687"/>
      <c r="U178" s="792"/>
    </row>
    <row r="179" spans="4:21">
      <c r="D179" s="791"/>
      <c r="E179" s="672"/>
      <c r="F179" s="672"/>
      <c r="G179" s="672"/>
      <c r="H179" s="791"/>
      <c r="I179" s="791"/>
      <c r="J179" s="791"/>
      <c r="K179" s="791"/>
      <c r="L179" s="687"/>
      <c r="M179" s="792"/>
      <c r="N179" s="687"/>
      <c r="O179" s="792"/>
      <c r="P179" s="687"/>
      <c r="Q179" s="792"/>
      <c r="R179" s="687"/>
      <c r="S179" s="792"/>
      <c r="T179" s="687"/>
      <c r="U179" s="792"/>
    </row>
    <row r="180" spans="4:21">
      <c r="D180" s="791"/>
      <c r="E180" s="672"/>
      <c r="F180" s="672"/>
      <c r="G180" s="672"/>
      <c r="H180" s="791"/>
      <c r="I180" s="791"/>
      <c r="J180" s="791"/>
      <c r="K180" s="791"/>
      <c r="L180" s="687"/>
      <c r="M180" s="792"/>
      <c r="N180" s="687"/>
      <c r="O180" s="792"/>
      <c r="P180" s="687"/>
      <c r="Q180" s="792"/>
      <c r="R180" s="687"/>
      <c r="S180" s="792"/>
      <c r="T180" s="687"/>
      <c r="U180" s="792"/>
    </row>
    <row r="181" spans="4:21">
      <c r="D181" s="791"/>
      <c r="E181" s="672"/>
      <c r="F181" s="672"/>
      <c r="G181" s="672"/>
      <c r="H181" s="791"/>
      <c r="I181" s="791"/>
      <c r="J181" s="791"/>
      <c r="K181" s="791"/>
      <c r="L181" s="687"/>
      <c r="M181" s="792"/>
      <c r="N181" s="687"/>
      <c r="O181" s="792"/>
      <c r="P181" s="687"/>
      <c r="Q181" s="792"/>
      <c r="R181" s="687"/>
      <c r="S181" s="792"/>
      <c r="T181" s="687"/>
      <c r="U181" s="792"/>
    </row>
    <row r="182" spans="4:21">
      <c r="D182" s="791"/>
      <c r="E182" s="672"/>
      <c r="F182" s="672"/>
      <c r="G182" s="672"/>
      <c r="H182" s="791"/>
      <c r="I182" s="791"/>
      <c r="J182" s="791"/>
      <c r="K182" s="791"/>
      <c r="L182" s="687"/>
      <c r="M182" s="792"/>
      <c r="N182" s="687"/>
      <c r="O182" s="792"/>
      <c r="P182" s="687"/>
      <c r="Q182" s="792"/>
      <c r="R182" s="687"/>
      <c r="S182" s="792"/>
      <c r="T182" s="687"/>
      <c r="U182" s="792"/>
    </row>
    <row r="183" spans="4:21">
      <c r="D183" s="791"/>
      <c r="E183" s="672"/>
      <c r="F183" s="672"/>
      <c r="G183" s="672"/>
      <c r="H183" s="791"/>
      <c r="I183" s="791"/>
      <c r="J183" s="791"/>
      <c r="K183" s="791"/>
      <c r="L183" s="687"/>
      <c r="M183" s="792"/>
      <c r="N183" s="687"/>
      <c r="O183" s="792"/>
      <c r="P183" s="687"/>
      <c r="Q183" s="792"/>
      <c r="R183" s="687"/>
      <c r="S183" s="792"/>
      <c r="T183" s="687"/>
      <c r="U183" s="792"/>
    </row>
    <row r="184" spans="4:21">
      <c r="D184" s="791"/>
      <c r="E184" s="672"/>
      <c r="F184" s="672"/>
      <c r="G184" s="672"/>
      <c r="H184" s="791"/>
      <c r="I184" s="791"/>
      <c r="J184" s="791"/>
      <c r="K184" s="791"/>
      <c r="L184" s="687"/>
      <c r="M184" s="792"/>
      <c r="N184" s="687"/>
      <c r="O184" s="792"/>
      <c r="P184" s="687"/>
      <c r="Q184" s="792"/>
      <c r="R184" s="687"/>
      <c r="S184" s="792"/>
      <c r="T184" s="687"/>
      <c r="U184" s="792"/>
    </row>
    <row r="185" spans="4:21">
      <c r="D185" s="791"/>
      <c r="E185" s="672"/>
      <c r="F185" s="672"/>
      <c r="G185" s="672"/>
      <c r="H185" s="791"/>
      <c r="I185" s="791"/>
      <c r="J185" s="791"/>
      <c r="K185" s="791"/>
      <c r="L185" s="687"/>
      <c r="M185" s="792"/>
      <c r="N185" s="687"/>
      <c r="O185" s="792"/>
      <c r="P185" s="687"/>
      <c r="Q185" s="792"/>
      <c r="R185" s="687"/>
      <c r="S185" s="792"/>
      <c r="T185" s="687"/>
      <c r="U185" s="792"/>
    </row>
    <row r="186" spans="4:21">
      <c r="D186" s="791"/>
      <c r="E186" s="672"/>
      <c r="F186" s="672"/>
      <c r="G186" s="672"/>
      <c r="H186" s="791"/>
      <c r="I186" s="791"/>
      <c r="J186" s="791"/>
      <c r="K186" s="791"/>
      <c r="L186" s="687"/>
      <c r="M186" s="792"/>
      <c r="N186" s="687"/>
      <c r="O186" s="792"/>
      <c r="P186" s="687"/>
      <c r="Q186" s="792"/>
      <c r="R186" s="687"/>
      <c r="S186" s="792"/>
      <c r="T186" s="687"/>
      <c r="U186" s="792"/>
    </row>
    <row r="187" spans="4:21">
      <c r="D187" s="791"/>
      <c r="E187" s="672"/>
      <c r="F187" s="672"/>
      <c r="G187" s="672"/>
      <c r="H187" s="791"/>
      <c r="I187" s="791"/>
      <c r="J187" s="791"/>
      <c r="K187" s="791"/>
      <c r="L187" s="687"/>
      <c r="M187" s="792"/>
      <c r="N187" s="687"/>
      <c r="O187" s="792"/>
      <c r="P187" s="687"/>
      <c r="Q187" s="792"/>
      <c r="R187" s="687"/>
      <c r="S187" s="792"/>
      <c r="T187" s="687"/>
      <c r="U187" s="792"/>
    </row>
    <row r="188" spans="4:21">
      <c r="D188" s="791"/>
      <c r="E188" s="672"/>
      <c r="F188" s="672"/>
      <c r="G188" s="672"/>
      <c r="H188" s="791"/>
      <c r="I188" s="791"/>
      <c r="J188" s="791"/>
      <c r="K188" s="791"/>
      <c r="L188" s="687"/>
      <c r="M188" s="792"/>
      <c r="N188" s="687"/>
      <c r="O188" s="792"/>
      <c r="P188" s="687"/>
      <c r="Q188" s="792"/>
      <c r="R188" s="687"/>
      <c r="S188" s="792"/>
      <c r="T188" s="687"/>
      <c r="U188" s="792"/>
    </row>
    <row r="189" spans="4:21">
      <c r="D189" s="791"/>
      <c r="E189" s="672"/>
      <c r="F189" s="672"/>
      <c r="G189" s="672"/>
      <c r="H189" s="791"/>
      <c r="I189" s="791"/>
      <c r="J189" s="791"/>
      <c r="K189" s="791"/>
      <c r="L189" s="687"/>
      <c r="M189" s="792"/>
      <c r="N189" s="687"/>
      <c r="O189" s="792"/>
      <c r="P189" s="687"/>
      <c r="Q189" s="792"/>
      <c r="R189" s="687"/>
      <c r="S189" s="792"/>
      <c r="T189" s="687"/>
      <c r="U189" s="792"/>
    </row>
    <row r="190" spans="4:21">
      <c r="D190" s="791"/>
      <c r="E190" s="672"/>
      <c r="F190" s="672"/>
      <c r="G190" s="672"/>
      <c r="H190" s="791"/>
      <c r="I190" s="791"/>
      <c r="J190" s="791"/>
      <c r="K190" s="791"/>
      <c r="L190" s="687"/>
      <c r="M190" s="792"/>
      <c r="N190" s="687"/>
      <c r="O190" s="792"/>
      <c r="P190" s="687"/>
      <c r="Q190" s="792"/>
      <c r="R190" s="687"/>
      <c r="S190" s="792"/>
      <c r="T190" s="687"/>
      <c r="U190" s="792"/>
    </row>
    <row r="191" spans="4:21">
      <c r="D191" s="791"/>
      <c r="E191" s="672"/>
      <c r="F191" s="672"/>
      <c r="G191" s="672"/>
      <c r="H191" s="791"/>
      <c r="I191" s="791"/>
      <c r="J191" s="791"/>
      <c r="K191" s="791"/>
      <c r="L191" s="687"/>
      <c r="M191" s="792"/>
      <c r="N191" s="687"/>
      <c r="O191" s="792"/>
      <c r="P191" s="687"/>
      <c r="Q191" s="792"/>
      <c r="R191" s="687"/>
      <c r="S191" s="792"/>
      <c r="T191" s="687"/>
      <c r="U191" s="792"/>
    </row>
    <row r="192" spans="4:21">
      <c r="D192" s="791"/>
      <c r="E192" s="672"/>
      <c r="F192" s="672"/>
      <c r="G192" s="672"/>
      <c r="H192" s="791"/>
      <c r="I192" s="791"/>
      <c r="J192" s="791"/>
      <c r="K192" s="791"/>
      <c r="L192" s="687"/>
      <c r="M192" s="792"/>
      <c r="N192" s="687"/>
      <c r="O192" s="792"/>
      <c r="P192" s="687"/>
      <c r="Q192" s="792"/>
      <c r="R192" s="687"/>
      <c r="S192" s="792"/>
      <c r="T192" s="687"/>
      <c r="U192" s="792"/>
    </row>
    <row r="193" spans="4:21">
      <c r="D193" s="791"/>
      <c r="E193" s="672"/>
      <c r="F193" s="672"/>
      <c r="G193" s="672"/>
      <c r="H193" s="791"/>
      <c r="I193" s="791"/>
      <c r="J193" s="791"/>
      <c r="K193" s="791"/>
      <c r="L193" s="687"/>
      <c r="M193" s="792"/>
      <c r="N193" s="687"/>
      <c r="O193" s="792"/>
      <c r="P193" s="687"/>
      <c r="Q193" s="792"/>
      <c r="R193" s="687"/>
      <c r="S193" s="792"/>
      <c r="T193" s="687"/>
      <c r="U193" s="792"/>
    </row>
    <row r="194" spans="4:21">
      <c r="D194" s="791"/>
      <c r="E194" s="672"/>
      <c r="F194" s="672"/>
      <c r="G194" s="672"/>
      <c r="H194" s="791"/>
      <c r="I194" s="791"/>
      <c r="J194" s="791"/>
      <c r="K194" s="791"/>
      <c r="L194" s="687"/>
      <c r="M194" s="792"/>
      <c r="N194" s="687"/>
      <c r="O194" s="792"/>
      <c r="P194" s="687"/>
      <c r="Q194" s="792"/>
      <c r="R194" s="687"/>
      <c r="S194" s="792"/>
      <c r="T194" s="687"/>
      <c r="U194" s="792"/>
    </row>
    <row r="195" spans="4:21">
      <c r="D195" s="791"/>
      <c r="E195" s="672"/>
      <c r="F195" s="672"/>
      <c r="G195" s="672"/>
      <c r="H195" s="791"/>
      <c r="I195" s="791"/>
      <c r="J195" s="791"/>
      <c r="K195" s="791"/>
      <c r="L195" s="687"/>
      <c r="M195" s="792"/>
      <c r="N195" s="687"/>
      <c r="O195" s="792"/>
      <c r="P195" s="687"/>
      <c r="Q195" s="792"/>
      <c r="R195" s="687"/>
      <c r="S195" s="792"/>
      <c r="T195" s="687"/>
      <c r="U195" s="792"/>
    </row>
    <row r="196" spans="4:21">
      <c r="D196" s="791"/>
      <c r="E196" s="672"/>
      <c r="F196" s="672"/>
      <c r="G196" s="672"/>
      <c r="H196" s="791"/>
      <c r="I196" s="791"/>
      <c r="J196" s="791"/>
      <c r="K196" s="791"/>
      <c r="L196" s="687"/>
      <c r="M196" s="792"/>
      <c r="N196" s="687"/>
      <c r="O196" s="792"/>
      <c r="P196" s="687"/>
      <c r="Q196" s="792"/>
      <c r="R196" s="687"/>
      <c r="S196" s="792"/>
      <c r="T196" s="687"/>
      <c r="U196" s="792"/>
    </row>
    <row r="197" spans="4:21">
      <c r="D197" s="791"/>
      <c r="E197" s="672"/>
      <c r="F197" s="672"/>
      <c r="G197" s="672"/>
      <c r="H197" s="791"/>
      <c r="I197" s="791"/>
      <c r="J197" s="791"/>
      <c r="K197" s="791"/>
      <c r="L197" s="687"/>
      <c r="M197" s="792"/>
      <c r="N197" s="687"/>
      <c r="O197" s="792"/>
      <c r="P197" s="687"/>
      <c r="Q197" s="792"/>
      <c r="R197" s="687"/>
      <c r="S197" s="792"/>
      <c r="T197" s="687"/>
      <c r="U197" s="792"/>
    </row>
    <row r="198" spans="4:21">
      <c r="D198" s="791"/>
      <c r="E198" s="672"/>
      <c r="F198" s="672"/>
      <c r="G198" s="672"/>
      <c r="H198" s="791"/>
      <c r="I198" s="791"/>
      <c r="J198" s="791"/>
      <c r="K198" s="791"/>
      <c r="L198" s="687"/>
      <c r="M198" s="792"/>
      <c r="N198" s="687"/>
      <c r="O198" s="792"/>
      <c r="P198" s="687"/>
      <c r="Q198" s="792"/>
      <c r="R198" s="687"/>
      <c r="S198" s="792"/>
      <c r="T198" s="687"/>
      <c r="U198" s="792"/>
    </row>
    <row r="199" spans="4:21">
      <c r="D199" s="791"/>
      <c r="E199" s="672"/>
      <c r="F199" s="672"/>
      <c r="G199" s="672"/>
      <c r="H199" s="791"/>
      <c r="I199" s="791"/>
      <c r="J199" s="791"/>
      <c r="K199" s="791"/>
      <c r="L199" s="687"/>
      <c r="M199" s="792"/>
      <c r="N199" s="687"/>
      <c r="O199" s="792"/>
      <c r="P199" s="687"/>
      <c r="Q199" s="792"/>
      <c r="R199" s="687"/>
      <c r="S199" s="792"/>
      <c r="T199" s="687"/>
      <c r="U199" s="792"/>
    </row>
    <row r="200" spans="4:21">
      <c r="D200" s="791"/>
      <c r="E200" s="672"/>
      <c r="F200" s="672"/>
      <c r="G200" s="672"/>
      <c r="H200" s="791"/>
      <c r="I200" s="791"/>
      <c r="J200" s="791"/>
      <c r="K200" s="791"/>
      <c r="L200" s="687"/>
      <c r="M200" s="792"/>
      <c r="N200" s="687"/>
      <c r="O200" s="792"/>
      <c r="P200" s="687"/>
      <c r="Q200" s="792"/>
      <c r="R200" s="687"/>
      <c r="S200" s="792"/>
      <c r="T200" s="687"/>
      <c r="U200" s="792"/>
    </row>
    <row r="201" spans="4:21">
      <c r="D201" s="791"/>
      <c r="E201" s="672"/>
      <c r="F201" s="672"/>
      <c r="G201" s="672"/>
      <c r="H201" s="791"/>
      <c r="I201" s="791"/>
      <c r="J201" s="791"/>
      <c r="K201" s="791"/>
      <c r="L201" s="687"/>
      <c r="M201" s="792"/>
      <c r="N201" s="687"/>
      <c r="O201" s="792"/>
      <c r="P201" s="687"/>
      <c r="Q201" s="792"/>
      <c r="R201" s="687"/>
      <c r="S201" s="792"/>
      <c r="T201" s="687"/>
      <c r="U201" s="792"/>
    </row>
    <row r="202" spans="4:21">
      <c r="D202" s="791"/>
      <c r="E202" s="672"/>
      <c r="F202" s="672"/>
      <c r="G202" s="672"/>
      <c r="H202" s="791"/>
      <c r="I202" s="791"/>
      <c r="J202" s="791"/>
      <c r="K202" s="791"/>
      <c r="L202" s="687"/>
      <c r="M202" s="792"/>
      <c r="N202" s="687"/>
      <c r="O202" s="792"/>
      <c r="P202" s="687"/>
      <c r="Q202" s="792"/>
      <c r="R202" s="687"/>
      <c r="S202" s="792"/>
      <c r="T202" s="687"/>
      <c r="U202" s="792"/>
    </row>
    <row r="203" spans="4:21">
      <c r="D203" s="791"/>
      <c r="E203" s="672"/>
      <c r="F203" s="672"/>
      <c r="G203" s="672"/>
      <c r="H203" s="791"/>
      <c r="I203" s="791"/>
      <c r="J203" s="791"/>
      <c r="K203" s="791"/>
      <c r="L203" s="687"/>
      <c r="M203" s="792"/>
      <c r="N203" s="687"/>
      <c r="O203" s="792"/>
      <c r="P203" s="687"/>
      <c r="Q203" s="792"/>
      <c r="R203" s="687"/>
      <c r="S203" s="792"/>
      <c r="T203" s="687"/>
      <c r="U203" s="792"/>
    </row>
    <row r="204" spans="4:21">
      <c r="D204" s="791"/>
      <c r="E204" s="672"/>
      <c r="F204" s="672"/>
      <c r="G204" s="672"/>
      <c r="H204" s="791"/>
      <c r="I204" s="791"/>
      <c r="J204" s="791"/>
      <c r="K204" s="791"/>
      <c r="L204" s="687"/>
      <c r="M204" s="792"/>
      <c r="N204" s="687"/>
      <c r="O204" s="792"/>
      <c r="P204" s="687"/>
      <c r="Q204" s="792"/>
      <c r="R204" s="687"/>
      <c r="S204" s="792"/>
      <c r="T204" s="687"/>
      <c r="U204" s="792"/>
    </row>
    <row r="205" spans="4:21">
      <c r="D205" s="791"/>
      <c r="E205" s="672"/>
      <c r="F205" s="672"/>
      <c r="G205" s="672"/>
      <c r="H205" s="791"/>
      <c r="I205" s="791"/>
      <c r="J205" s="791"/>
      <c r="K205" s="791"/>
      <c r="L205" s="687"/>
      <c r="M205" s="792"/>
      <c r="N205" s="687"/>
      <c r="O205" s="792"/>
      <c r="P205" s="687"/>
      <c r="Q205" s="792"/>
      <c r="R205" s="687"/>
      <c r="S205" s="792"/>
      <c r="T205" s="687"/>
      <c r="U205" s="792"/>
    </row>
    <row r="206" spans="4:21">
      <c r="D206" s="791"/>
      <c r="E206" s="672"/>
      <c r="F206" s="672"/>
      <c r="G206" s="672"/>
      <c r="H206" s="791"/>
      <c r="I206" s="791"/>
      <c r="J206" s="791"/>
      <c r="K206" s="791"/>
      <c r="L206" s="687"/>
      <c r="M206" s="792"/>
      <c r="N206" s="687"/>
      <c r="O206" s="792"/>
      <c r="P206" s="687"/>
      <c r="Q206" s="792"/>
      <c r="R206" s="687"/>
      <c r="S206" s="792"/>
      <c r="T206" s="687"/>
      <c r="U206" s="792"/>
    </row>
    <row r="207" spans="4:21">
      <c r="D207" s="791"/>
      <c r="E207" s="672"/>
      <c r="F207" s="672"/>
      <c r="G207" s="672"/>
      <c r="H207" s="791"/>
      <c r="I207" s="791"/>
      <c r="J207" s="791"/>
      <c r="K207" s="791"/>
      <c r="L207" s="687"/>
      <c r="M207" s="792"/>
      <c r="N207" s="687"/>
      <c r="O207" s="792"/>
      <c r="P207" s="687"/>
      <c r="Q207" s="792"/>
      <c r="R207" s="687"/>
      <c r="S207" s="792"/>
      <c r="T207" s="687"/>
      <c r="U207" s="792"/>
    </row>
    <row r="208" spans="4:21">
      <c r="D208" s="791"/>
      <c r="E208" s="672"/>
      <c r="F208" s="672"/>
      <c r="G208" s="672"/>
      <c r="H208" s="791"/>
      <c r="I208" s="791"/>
      <c r="J208" s="791"/>
      <c r="K208" s="791"/>
      <c r="L208" s="687"/>
      <c r="M208" s="792"/>
      <c r="N208" s="687"/>
      <c r="O208" s="792"/>
      <c r="P208" s="687"/>
      <c r="Q208" s="792"/>
      <c r="R208" s="687"/>
      <c r="S208" s="792"/>
      <c r="T208" s="687"/>
      <c r="U208" s="792"/>
    </row>
    <row r="209" spans="4:21">
      <c r="D209" s="791"/>
      <c r="E209" s="672"/>
      <c r="F209" s="672"/>
      <c r="G209" s="672"/>
      <c r="H209" s="791"/>
      <c r="I209" s="791"/>
      <c r="J209" s="791"/>
      <c r="K209" s="791"/>
      <c r="L209" s="687"/>
      <c r="M209" s="792"/>
      <c r="N209" s="687"/>
      <c r="O209" s="792"/>
      <c r="P209" s="687"/>
      <c r="Q209" s="792"/>
      <c r="R209" s="687"/>
      <c r="S209" s="792"/>
      <c r="T209" s="687"/>
      <c r="U209" s="792"/>
    </row>
    <row r="210" spans="4:21">
      <c r="D210" s="791"/>
      <c r="E210" s="672"/>
      <c r="F210" s="672"/>
      <c r="G210" s="672"/>
      <c r="H210" s="791"/>
      <c r="I210" s="791"/>
      <c r="J210" s="791"/>
      <c r="K210" s="791"/>
      <c r="L210" s="687"/>
      <c r="M210" s="792"/>
      <c r="N210" s="687"/>
      <c r="O210" s="792"/>
      <c r="P210" s="687"/>
      <c r="Q210" s="792"/>
      <c r="R210" s="687"/>
      <c r="S210" s="792"/>
      <c r="T210" s="687"/>
      <c r="U210" s="792"/>
    </row>
    <row r="211" spans="4:21">
      <c r="D211" s="791"/>
      <c r="E211" s="672"/>
      <c r="F211" s="672"/>
      <c r="G211" s="672"/>
      <c r="H211" s="791"/>
      <c r="I211" s="791"/>
      <c r="J211" s="791"/>
      <c r="K211" s="791"/>
      <c r="L211" s="687"/>
      <c r="M211" s="792"/>
      <c r="N211" s="687"/>
      <c r="O211" s="792"/>
      <c r="P211" s="687"/>
      <c r="Q211" s="792"/>
      <c r="R211" s="687"/>
      <c r="S211" s="792"/>
      <c r="T211" s="687"/>
      <c r="U211" s="792"/>
    </row>
    <row r="212" spans="4:21">
      <c r="D212" s="791"/>
      <c r="E212" s="672"/>
      <c r="F212" s="672"/>
      <c r="G212" s="672"/>
      <c r="H212" s="791"/>
      <c r="I212" s="791"/>
      <c r="J212" s="791"/>
      <c r="K212" s="791"/>
      <c r="L212" s="687"/>
      <c r="M212" s="792"/>
      <c r="N212" s="687"/>
      <c r="O212" s="792"/>
      <c r="P212" s="687"/>
      <c r="Q212" s="792"/>
      <c r="R212" s="687"/>
      <c r="S212" s="792"/>
      <c r="T212" s="687"/>
      <c r="U212" s="792"/>
    </row>
    <row r="213" spans="4:21">
      <c r="D213" s="791"/>
      <c r="E213" s="672"/>
      <c r="F213" s="672"/>
      <c r="G213" s="672"/>
      <c r="H213" s="791"/>
      <c r="I213" s="791"/>
      <c r="J213" s="791"/>
      <c r="K213" s="791"/>
      <c r="L213" s="687"/>
      <c r="M213" s="792"/>
      <c r="N213" s="687"/>
      <c r="O213" s="792"/>
      <c r="P213" s="687"/>
      <c r="Q213" s="792"/>
      <c r="R213" s="687"/>
      <c r="S213" s="792"/>
      <c r="T213" s="687"/>
      <c r="U213" s="792"/>
    </row>
    <row r="214" spans="4:21">
      <c r="D214" s="791"/>
      <c r="E214" s="672"/>
      <c r="F214" s="672"/>
      <c r="G214" s="672"/>
      <c r="H214" s="791"/>
      <c r="I214" s="791"/>
      <c r="J214" s="791"/>
      <c r="K214" s="791"/>
      <c r="L214" s="687"/>
      <c r="M214" s="792"/>
      <c r="N214" s="687"/>
      <c r="O214" s="792"/>
      <c r="P214" s="687"/>
      <c r="Q214" s="792"/>
      <c r="R214" s="687"/>
      <c r="S214" s="792"/>
      <c r="T214" s="687"/>
      <c r="U214" s="792"/>
    </row>
    <row r="215" spans="4:21">
      <c r="D215" s="791"/>
      <c r="E215" s="672"/>
      <c r="F215" s="672"/>
      <c r="G215" s="672"/>
      <c r="H215" s="791"/>
      <c r="I215" s="791"/>
      <c r="J215" s="791"/>
      <c r="K215" s="791"/>
      <c r="L215" s="687"/>
      <c r="M215" s="792"/>
      <c r="N215" s="687"/>
      <c r="O215" s="792"/>
      <c r="P215" s="687"/>
      <c r="Q215" s="792"/>
      <c r="R215" s="687"/>
      <c r="S215" s="792"/>
      <c r="T215" s="687"/>
      <c r="U215" s="792"/>
    </row>
    <row r="216" spans="4:21">
      <c r="D216" s="791"/>
      <c r="E216" s="672"/>
      <c r="F216" s="672"/>
      <c r="G216" s="672"/>
      <c r="H216" s="791"/>
      <c r="I216" s="791"/>
      <c r="J216" s="791"/>
      <c r="K216" s="791"/>
      <c r="L216" s="687"/>
      <c r="M216" s="792"/>
      <c r="N216" s="687"/>
      <c r="O216" s="792"/>
      <c r="P216" s="687"/>
      <c r="Q216" s="792"/>
      <c r="R216" s="687"/>
      <c r="S216" s="792"/>
      <c r="T216" s="687"/>
      <c r="U216" s="792"/>
    </row>
    <row r="217" spans="4:21">
      <c r="D217" s="791"/>
      <c r="E217" s="672"/>
      <c r="F217" s="672"/>
      <c r="G217" s="672"/>
      <c r="H217" s="791"/>
      <c r="I217" s="791"/>
      <c r="J217" s="791"/>
      <c r="K217" s="791"/>
      <c r="L217" s="687"/>
      <c r="M217" s="792"/>
      <c r="N217" s="687"/>
      <c r="O217" s="792"/>
      <c r="P217" s="687"/>
      <c r="Q217" s="792"/>
      <c r="R217" s="687"/>
      <c r="S217" s="792"/>
      <c r="T217" s="687"/>
      <c r="U217" s="792"/>
    </row>
    <row r="218" spans="4:21">
      <c r="D218" s="791"/>
      <c r="E218" s="672"/>
      <c r="F218" s="672"/>
      <c r="G218" s="672"/>
      <c r="H218" s="791"/>
      <c r="I218" s="791"/>
      <c r="J218" s="791"/>
      <c r="K218" s="791"/>
      <c r="L218" s="687"/>
      <c r="M218" s="792"/>
      <c r="N218" s="687"/>
      <c r="O218" s="792"/>
      <c r="P218" s="687"/>
      <c r="Q218" s="792"/>
      <c r="R218" s="687"/>
      <c r="S218" s="792"/>
      <c r="T218" s="687"/>
      <c r="U218" s="792"/>
    </row>
    <row r="219" spans="4:21">
      <c r="D219" s="791"/>
      <c r="E219" s="672"/>
      <c r="F219" s="672"/>
      <c r="G219" s="672"/>
      <c r="H219" s="791"/>
      <c r="I219" s="791"/>
      <c r="J219" s="791"/>
      <c r="K219" s="791"/>
      <c r="L219" s="687"/>
      <c r="M219" s="792"/>
      <c r="N219" s="687"/>
      <c r="O219" s="792"/>
      <c r="P219" s="687"/>
      <c r="Q219" s="792"/>
      <c r="R219" s="687"/>
      <c r="S219" s="792"/>
      <c r="T219" s="687"/>
      <c r="U219" s="792"/>
    </row>
    <row r="220" spans="4:21">
      <c r="D220" s="791"/>
      <c r="E220" s="672"/>
      <c r="F220" s="672"/>
      <c r="G220" s="672"/>
      <c r="H220" s="791"/>
      <c r="I220" s="791"/>
      <c r="J220" s="791"/>
      <c r="K220" s="791"/>
      <c r="L220" s="687"/>
      <c r="M220" s="792"/>
      <c r="N220" s="687"/>
      <c r="O220" s="792"/>
      <c r="P220" s="687"/>
      <c r="Q220" s="792"/>
      <c r="R220" s="687"/>
      <c r="S220" s="792"/>
      <c r="T220" s="687"/>
      <c r="U220" s="792"/>
    </row>
    <row r="221" spans="4:21">
      <c r="D221" s="791"/>
      <c r="E221" s="672"/>
      <c r="F221" s="672"/>
      <c r="G221" s="672"/>
      <c r="H221" s="791"/>
      <c r="I221" s="791"/>
      <c r="J221" s="791"/>
      <c r="K221" s="791"/>
      <c r="L221" s="687"/>
      <c r="M221" s="792"/>
      <c r="N221" s="687"/>
      <c r="O221" s="792"/>
      <c r="P221" s="687"/>
      <c r="Q221" s="792"/>
      <c r="R221" s="687"/>
      <c r="S221" s="792"/>
      <c r="T221" s="687"/>
      <c r="U221" s="792"/>
    </row>
    <row r="222" spans="4:21">
      <c r="D222" s="791"/>
      <c r="E222" s="672"/>
      <c r="F222" s="672"/>
      <c r="G222" s="672"/>
      <c r="H222" s="791"/>
      <c r="I222" s="791"/>
      <c r="J222" s="791"/>
      <c r="K222" s="791"/>
      <c r="L222" s="687"/>
      <c r="M222" s="792"/>
      <c r="N222" s="687"/>
      <c r="O222" s="792"/>
      <c r="P222" s="687"/>
      <c r="Q222" s="792"/>
      <c r="R222" s="687"/>
      <c r="S222" s="792"/>
      <c r="T222" s="687"/>
      <c r="U222" s="792"/>
    </row>
    <row r="223" spans="4:21">
      <c r="D223" s="791"/>
      <c r="E223" s="672"/>
      <c r="F223" s="672"/>
      <c r="G223" s="672"/>
      <c r="H223" s="791"/>
      <c r="I223" s="791"/>
      <c r="J223" s="791"/>
      <c r="K223" s="791"/>
      <c r="L223" s="687"/>
      <c r="M223" s="792"/>
      <c r="N223" s="687"/>
      <c r="O223" s="792"/>
      <c r="P223" s="687"/>
      <c r="Q223" s="792"/>
      <c r="R223" s="687"/>
      <c r="S223" s="792"/>
      <c r="T223" s="687"/>
      <c r="U223" s="792"/>
    </row>
    <row r="224" spans="4:21">
      <c r="D224" s="791"/>
      <c r="E224" s="672"/>
      <c r="F224" s="672"/>
      <c r="G224" s="672"/>
      <c r="H224" s="791"/>
      <c r="I224" s="791"/>
      <c r="J224" s="791"/>
      <c r="K224" s="791"/>
      <c r="L224" s="687"/>
      <c r="M224" s="792"/>
      <c r="N224" s="687"/>
      <c r="O224" s="792"/>
      <c r="P224" s="687"/>
      <c r="Q224" s="792"/>
      <c r="R224" s="687"/>
      <c r="S224" s="792"/>
      <c r="T224" s="687"/>
      <c r="U224" s="792"/>
    </row>
    <row r="225" spans="4:21">
      <c r="D225" s="791"/>
      <c r="E225" s="672"/>
      <c r="F225" s="672"/>
      <c r="G225" s="672"/>
      <c r="H225" s="791"/>
      <c r="I225" s="791"/>
      <c r="J225" s="791"/>
      <c r="K225" s="791"/>
      <c r="L225" s="687"/>
      <c r="M225" s="792"/>
      <c r="N225" s="687"/>
      <c r="O225" s="792"/>
      <c r="P225" s="687"/>
      <c r="Q225" s="792"/>
      <c r="R225" s="687"/>
      <c r="S225" s="792"/>
      <c r="T225" s="687"/>
      <c r="U225" s="792"/>
    </row>
    <row r="226" spans="4:21">
      <c r="D226" s="791"/>
      <c r="E226" s="672"/>
      <c r="F226" s="672"/>
      <c r="G226" s="672"/>
      <c r="H226" s="791"/>
      <c r="I226" s="791"/>
      <c r="J226" s="791"/>
      <c r="K226" s="791"/>
      <c r="L226" s="687"/>
      <c r="M226" s="792"/>
      <c r="N226" s="687"/>
      <c r="O226" s="792"/>
      <c r="P226" s="687"/>
      <c r="Q226" s="792"/>
      <c r="R226" s="687"/>
      <c r="S226" s="792"/>
      <c r="T226" s="687"/>
      <c r="U226" s="792"/>
    </row>
    <row r="227" spans="4:21">
      <c r="D227" s="791"/>
      <c r="E227" s="672"/>
      <c r="F227" s="672"/>
      <c r="G227" s="672"/>
      <c r="H227" s="791"/>
      <c r="I227" s="791"/>
      <c r="J227" s="791"/>
      <c r="K227" s="791"/>
      <c r="L227" s="687"/>
      <c r="M227" s="792"/>
      <c r="N227" s="687"/>
      <c r="O227" s="792"/>
      <c r="P227" s="687"/>
      <c r="Q227" s="792"/>
      <c r="R227" s="687"/>
      <c r="S227" s="792"/>
      <c r="T227" s="687"/>
      <c r="U227" s="792"/>
    </row>
    <row r="228" spans="4:21">
      <c r="D228" s="791"/>
      <c r="E228" s="672"/>
      <c r="F228" s="672"/>
      <c r="G228" s="672"/>
      <c r="H228" s="791"/>
      <c r="I228" s="791"/>
      <c r="J228" s="791"/>
      <c r="K228" s="791"/>
      <c r="L228" s="687"/>
      <c r="M228" s="792"/>
      <c r="N228" s="687"/>
      <c r="O228" s="792"/>
      <c r="P228" s="687"/>
      <c r="Q228" s="792"/>
      <c r="R228" s="687"/>
      <c r="S228" s="792"/>
      <c r="T228" s="687"/>
      <c r="U228" s="792"/>
    </row>
    <row r="229" spans="4:21">
      <c r="D229" s="791"/>
      <c r="E229" s="672"/>
      <c r="F229" s="672"/>
      <c r="G229" s="672"/>
      <c r="H229" s="791"/>
      <c r="I229" s="791"/>
      <c r="J229" s="791"/>
      <c r="K229" s="791"/>
      <c r="L229" s="687"/>
      <c r="M229" s="792"/>
      <c r="N229" s="687"/>
      <c r="O229" s="792"/>
      <c r="P229" s="687"/>
      <c r="Q229" s="792"/>
      <c r="R229" s="687"/>
      <c r="S229" s="792"/>
      <c r="T229" s="687"/>
      <c r="U229" s="792"/>
    </row>
    <row r="230" spans="4:21">
      <c r="D230" s="791"/>
      <c r="E230" s="672"/>
      <c r="F230" s="672"/>
      <c r="G230" s="672"/>
      <c r="H230" s="791"/>
      <c r="I230" s="791"/>
      <c r="J230" s="791"/>
      <c r="K230" s="791"/>
      <c r="L230" s="687"/>
      <c r="M230" s="792"/>
      <c r="N230" s="687"/>
      <c r="O230" s="792"/>
      <c r="P230" s="687"/>
      <c r="Q230" s="792"/>
      <c r="R230" s="687"/>
      <c r="S230" s="792"/>
      <c r="T230" s="687"/>
      <c r="U230" s="792"/>
    </row>
    <row r="231" spans="4:21">
      <c r="D231" s="791"/>
      <c r="E231" s="672"/>
      <c r="F231" s="672"/>
      <c r="G231" s="672"/>
      <c r="H231" s="791"/>
      <c r="I231" s="791"/>
      <c r="J231" s="791"/>
      <c r="K231" s="791"/>
      <c r="L231" s="687"/>
      <c r="M231" s="792"/>
      <c r="N231" s="687"/>
      <c r="O231" s="792"/>
      <c r="P231" s="687"/>
      <c r="Q231" s="792"/>
      <c r="R231" s="687"/>
      <c r="S231" s="792"/>
      <c r="T231" s="687"/>
      <c r="U231" s="792"/>
    </row>
    <row r="232" spans="4:21">
      <c r="D232" s="791"/>
      <c r="E232" s="672"/>
      <c r="F232" s="672"/>
      <c r="G232" s="672"/>
      <c r="H232" s="791"/>
      <c r="I232" s="791"/>
      <c r="J232" s="791"/>
      <c r="K232" s="791"/>
      <c r="L232" s="687"/>
      <c r="M232" s="792"/>
      <c r="N232" s="687"/>
      <c r="O232" s="792"/>
      <c r="P232" s="687"/>
      <c r="Q232" s="792"/>
      <c r="R232" s="687"/>
      <c r="S232" s="792"/>
      <c r="T232" s="687"/>
      <c r="U232" s="792"/>
    </row>
    <row r="233" spans="4:21">
      <c r="D233" s="791"/>
      <c r="E233" s="672"/>
      <c r="F233" s="672"/>
      <c r="G233" s="672"/>
      <c r="H233" s="791"/>
      <c r="I233" s="791"/>
      <c r="J233" s="791"/>
      <c r="K233" s="791"/>
      <c r="L233" s="687"/>
      <c r="M233" s="792"/>
      <c r="N233" s="687"/>
      <c r="O233" s="792"/>
      <c r="P233" s="687"/>
      <c r="Q233" s="792"/>
      <c r="R233" s="687"/>
      <c r="S233" s="792"/>
      <c r="T233" s="687"/>
      <c r="U233" s="792"/>
    </row>
    <row r="234" spans="4:21">
      <c r="D234" s="791"/>
      <c r="E234" s="672"/>
      <c r="F234" s="672"/>
      <c r="G234" s="672"/>
      <c r="H234" s="791"/>
      <c r="I234" s="791"/>
      <c r="J234" s="791"/>
      <c r="K234" s="791"/>
      <c r="L234" s="687"/>
      <c r="M234" s="792"/>
      <c r="N234" s="687"/>
      <c r="O234" s="792"/>
      <c r="P234" s="687"/>
      <c r="Q234" s="792"/>
      <c r="R234" s="687"/>
      <c r="S234" s="792"/>
      <c r="T234" s="687"/>
      <c r="U234" s="792"/>
    </row>
    <row r="235" spans="4:21">
      <c r="D235" s="791"/>
      <c r="E235" s="672"/>
      <c r="F235" s="672"/>
      <c r="G235" s="672"/>
      <c r="H235" s="791"/>
      <c r="I235" s="791"/>
      <c r="J235" s="791"/>
      <c r="K235" s="791"/>
      <c r="L235" s="687"/>
      <c r="M235" s="792"/>
      <c r="N235" s="687"/>
      <c r="O235" s="792"/>
      <c r="P235" s="687"/>
      <c r="Q235" s="792"/>
      <c r="R235" s="687"/>
      <c r="S235" s="792"/>
      <c r="T235" s="687"/>
      <c r="U235" s="792"/>
    </row>
    <row r="236" spans="4:21">
      <c r="D236" s="791"/>
      <c r="E236" s="672"/>
      <c r="F236" s="672"/>
      <c r="G236" s="672"/>
      <c r="H236" s="791"/>
      <c r="I236" s="791"/>
      <c r="J236" s="791"/>
      <c r="K236" s="791"/>
      <c r="L236" s="687"/>
      <c r="M236" s="792"/>
      <c r="N236" s="687"/>
      <c r="O236" s="792"/>
      <c r="P236" s="687"/>
      <c r="Q236" s="792"/>
      <c r="R236" s="687"/>
      <c r="S236" s="792"/>
      <c r="T236" s="687"/>
      <c r="U236" s="792"/>
    </row>
    <row r="237" spans="4:21">
      <c r="D237" s="791"/>
      <c r="E237" s="672"/>
      <c r="F237" s="672"/>
      <c r="G237" s="672"/>
      <c r="H237" s="791"/>
      <c r="I237" s="791"/>
      <c r="J237" s="791"/>
      <c r="K237" s="791"/>
      <c r="L237" s="687"/>
      <c r="M237" s="792"/>
      <c r="N237" s="687"/>
      <c r="O237" s="792"/>
      <c r="P237" s="687"/>
      <c r="Q237" s="792"/>
      <c r="R237" s="687"/>
      <c r="S237" s="792"/>
      <c r="T237" s="687"/>
      <c r="U237" s="792"/>
    </row>
    <row r="238" spans="4:21">
      <c r="D238" s="791"/>
      <c r="E238" s="672"/>
      <c r="F238" s="672"/>
      <c r="G238" s="672"/>
      <c r="H238" s="791"/>
      <c r="I238" s="791"/>
      <c r="J238" s="791"/>
      <c r="K238" s="791"/>
      <c r="L238" s="687"/>
      <c r="M238" s="792"/>
      <c r="N238" s="687"/>
      <c r="O238" s="792"/>
      <c r="P238" s="687"/>
      <c r="Q238" s="792"/>
      <c r="R238" s="687"/>
      <c r="S238" s="792"/>
      <c r="T238" s="687"/>
      <c r="U238" s="792"/>
    </row>
    <row r="239" spans="4:21">
      <c r="D239" s="791"/>
      <c r="E239" s="672"/>
      <c r="F239" s="672"/>
      <c r="G239" s="672"/>
      <c r="H239" s="791"/>
      <c r="I239" s="791"/>
      <c r="J239" s="791"/>
      <c r="K239" s="791"/>
      <c r="L239" s="687"/>
      <c r="M239" s="792"/>
      <c r="N239" s="687"/>
      <c r="O239" s="792"/>
      <c r="P239" s="687"/>
      <c r="Q239" s="792"/>
      <c r="R239" s="687"/>
      <c r="S239" s="792"/>
      <c r="T239" s="687"/>
      <c r="U239" s="792"/>
    </row>
    <row r="240" spans="4:21">
      <c r="D240" s="791"/>
      <c r="E240" s="672"/>
      <c r="F240" s="672"/>
      <c r="G240" s="672"/>
      <c r="H240" s="791"/>
      <c r="I240" s="791"/>
      <c r="J240" s="791"/>
      <c r="K240" s="791"/>
      <c r="L240" s="687"/>
      <c r="M240" s="792"/>
      <c r="N240" s="687"/>
      <c r="O240" s="792"/>
      <c r="P240" s="687"/>
      <c r="Q240" s="792"/>
      <c r="R240" s="687"/>
      <c r="S240" s="792"/>
      <c r="T240" s="687"/>
      <c r="U240" s="792"/>
    </row>
    <row r="241" spans="4:21">
      <c r="D241" s="791"/>
      <c r="E241" s="672"/>
      <c r="F241" s="672"/>
      <c r="G241" s="672"/>
      <c r="H241" s="791"/>
      <c r="I241" s="791"/>
      <c r="J241" s="791"/>
      <c r="K241" s="791"/>
      <c r="L241" s="687"/>
      <c r="M241" s="792"/>
      <c r="N241" s="687"/>
      <c r="O241" s="792"/>
      <c r="P241" s="687"/>
      <c r="Q241" s="792"/>
      <c r="R241" s="687"/>
      <c r="S241" s="792"/>
      <c r="T241" s="687"/>
      <c r="U241" s="792"/>
    </row>
    <row r="242" spans="4:21">
      <c r="D242" s="791"/>
      <c r="E242" s="672"/>
      <c r="F242" s="672"/>
      <c r="G242" s="672"/>
      <c r="H242" s="791"/>
      <c r="I242" s="791"/>
      <c r="J242" s="791"/>
      <c r="K242" s="791"/>
      <c r="L242" s="687"/>
      <c r="M242" s="792"/>
      <c r="N242" s="687"/>
      <c r="O242" s="792"/>
      <c r="P242" s="687"/>
      <c r="Q242" s="792"/>
      <c r="R242" s="687"/>
      <c r="S242" s="792"/>
      <c r="T242" s="687"/>
      <c r="U242" s="792"/>
    </row>
    <row r="243" spans="4:21">
      <c r="D243" s="791"/>
      <c r="E243" s="672"/>
      <c r="F243" s="672"/>
      <c r="G243" s="672"/>
      <c r="H243" s="791"/>
      <c r="I243" s="791"/>
      <c r="J243" s="791"/>
      <c r="K243" s="791"/>
      <c r="L243" s="687"/>
      <c r="M243" s="792"/>
      <c r="N243" s="687"/>
      <c r="O243" s="792"/>
      <c r="P243" s="687"/>
      <c r="Q243" s="792"/>
      <c r="R243" s="687"/>
      <c r="S243" s="792"/>
      <c r="T243" s="687"/>
      <c r="U243" s="792"/>
    </row>
    <row r="244" spans="4:21">
      <c r="D244" s="791"/>
      <c r="E244" s="672"/>
      <c r="F244" s="672"/>
      <c r="G244" s="672"/>
      <c r="H244" s="791"/>
      <c r="I244" s="791"/>
      <c r="J244" s="791"/>
      <c r="K244" s="791"/>
      <c r="L244" s="687"/>
      <c r="M244" s="792"/>
      <c r="N244" s="687"/>
      <c r="O244" s="792"/>
      <c r="P244" s="687"/>
      <c r="Q244" s="792"/>
      <c r="R244" s="687"/>
      <c r="S244" s="792"/>
      <c r="T244" s="687"/>
      <c r="U244" s="792"/>
    </row>
    <row r="245" spans="4:21">
      <c r="D245" s="791"/>
      <c r="E245" s="672"/>
      <c r="F245" s="672"/>
      <c r="G245" s="672"/>
      <c r="H245" s="791"/>
      <c r="I245" s="791"/>
      <c r="J245" s="791"/>
      <c r="K245" s="791"/>
      <c r="L245" s="687"/>
      <c r="M245" s="792"/>
      <c r="N245" s="687"/>
      <c r="O245" s="792"/>
      <c r="P245" s="687"/>
      <c r="Q245" s="792"/>
      <c r="R245" s="687"/>
      <c r="S245" s="792"/>
      <c r="T245" s="687"/>
      <c r="U245" s="792"/>
    </row>
    <row r="246" spans="4:21">
      <c r="D246" s="791"/>
      <c r="E246" s="672"/>
      <c r="F246" s="672"/>
      <c r="G246" s="672"/>
      <c r="H246" s="791"/>
      <c r="I246" s="791"/>
      <c r="J246" s="791"/>
      <c r="K246" s="791"/>
      <c r="L246" s="687"/>
      <c r="M246" s="792"/>
      <c r="N246" s="687"/>
      <c r="O246" s="792"/>
      <c r="P246" s="687"/>
      <c r="Q246" s="792"/>
      <c r="R246" s="687"/>
      <c r="S246" s="792"/>
      <c r="T246" s="687"/>
      <c r="U246" s="792"/>
    </row>
    <row r="247" spans="4:21">
      <c r="D247" s="791"/>
      <c r="E247" s="672"/>
      <c r="F247" s="672"/>
      <c r="G247" s="672"/>
      <c r="H247" s="791"/>
      <c r="I247" s="791"/>
      <c r="J247" s="791"/>
      <c r="K247" s="791"/>
      <c r="L247" s="687"/>
      <c r="M247" s="792"/>
      <c r="N247" s="687"/>
      <c r="O247" s="792"/>
      <c r="P247" s="687"/>
      <c r="Q247" s="792"/>
      <c r="R247" s="687"/>
      <c r="S247" s="792"/>
      <c r="T247" s="687"/>
      <c r="U247" s="792"/>
    </row>
    <row r="248" spans="4:21">
      <c r="D248" s="791"/>
      <c r="E248" s="672"/>
      <c r="F248" s="672"/>
      <c r="G248" s="672"/>
      <c r="H248" s="791"/>
      <c r="I248" s="791"/>
      <c r="J248" s="791"/>
      <c r="K248" s="791"/>
      <c r="L248" s="687"/>
      <c r="M248" s="792"/>
      <c r="N248" s="687"/>
      <c r="O248" s="792"/>
      <c r="P248" s="687"/>
      <c r="Q248" s="792"/>
      <c r="R248" s="687"/>
      <c r="S248" s="792"/>
      <c r="T248" s="687"/>
      <c r="U248" s="792"/>
    </row>
    <row r="249" spans="4:21">
      <c r="D249" s="791"/>
      <c r="E249" s="672"/>
      <c r="F249" s="672"/>
      <c r="G249" s="672"/>
      <c r="H249" s="791"/>
      <c r="I249" s="791"/>
      <c r="J249" s="791"/>
      <c r="K249" s="791"/>
      <c r="L249" s="687"/>
      <c r="M249" s="792"/>
      <c r="N249" s="687"/>
      <c r="O249" s="792"/>
      <c r="P249" s="687"/>
      <c r="Q249" s="792"/>
      <c r="R249" s="687"/>
      <c r="S249" s="792"/>
      <c r="T249" s="687"/>
      <c r="U249" s="792"/>
    </row>
    <row r="250" spans="4:21">
      <c r="D250" s="791"/>
      <c r="E250" s="672"/>
      <c r="F250" s="672"/>
      <c r="G250" s="672"/>
      <c r="H250" s="791"/>
      <c r="I250" s="791"/>
      <c r="J250" s="791"/>
      <c r="K250" s="791"/>
      <c r="L250" s="687"/>
      <c r="M250" s="792"/>
      <c r="N250" s="687"/>
      <c r="O250" s="792"/>
      <c r="P250" s="687"/>
      <c r="Q250" s="792"/>
      <c r="R250" s="687"/>
      <c r="S250" s="792"/>
      <c r="T250" s="687"/>
      <c r="U250" s="792"/>
    </row>
    <row r="251" spans="4:21">
      <c r="D251" s="791"/>
      <c r="E251" s="672"/>
      <c r="F251" s="672"/>
      <c r="G251" s="672"/>
      <c r="H251" s="791"/>
      <c r="I251" s="791"/>
      <c r="J251" s="791"/>
      <c r="K251" s="791"/>
      <c r="L251" s="687"/>
      <c r="M251" s="792"/>
      <c r="N251" s="687"/>
      <c r="O251" s="792"/>
      <c r="P251" s="687"/>
      <c r="Q251" s="792"/>
      <c r="R251" s="687"/>
      <c r="S251" s="792"/>
      <c r="T251" s="687"/>
      <c r="U251" s="792"/>
    </row>
    <row r="252" spans="4:21">
      <c r="D252" s="791"/>
      <c r="E252" s="672"/>
      <c r="F252" s="672"/>
      <c r="G252" s="672"/>
      <c r="H252" s="791"/>
      <c r="I252" s="791"/>
      <c r="J252" s="791"/>
      <c r="K252" s="791"/>
      <c r="L252" s="687"/>
      <c r="M252" s="792"/>
      <c r="N252" s="687"/>
      <c r="O252" s="792"/>
      <c r="P252" s="687"/>
      <c r="Q252" s="792"/>
      <c r="R252" s="687"/>
      <c r="S252" s="792"/>
      <c r="T252" s="687"/>
      <c r="U252" s="792"/>
    </row>
    <row r="253" spans="4:21">
      <c r="D253" s="791"/>
      <c r="E253" s="672"/>
      <c r="F253" s="672"/>
      <c r="G253" s="672"/>
      <c r="H253" s="791"/>
      <c r="I253" s="791"/>
      <c r="J253" s="791"/>
      <c r="K253" s="791"/>
      <c r="L253" s="687"/>
      <c r="M253" s="792"/>
      <c r="N253" s="687"/>
      <c r="O253" s="792"/>
      <c r="P253" s="687"/>
      <c r="Q253" s="792"/>
      <c r="R253" s="687"/>
      <c r="S253" s="792"/>
      <c r="T253" s="687"/>
      <c r="U253" s="792"/>
    </row>
    <row r="254" spans="4:21">
      <c r="D254" s="791"/>
      <c r="E254" s="672"/>
      <c r="F254" s="672"/>
      <c r="G254" s="672"/>
      <c r="H254" s="791"/>
      <c r="I254" s="791"/>
      <c r="J254" s="791"/>
      <c r="K254" s="791"/>
      <c r="L254" s="687"/>
      <c r="M254" s="792"/>
      <c r="N254" s="687"/>
      <c r="O254" s="792"/>
      <c r="P254" s="687"/>
      <c r="Q254" s="792"/>
      <c r="R254" s="687"/>
      <c r="S254" s="792"/>
      <c r="T254" s="687"/>
      <c r="U254" s="792"/>
    </row>
    <row r="255" spans="4:21">
      <c r="D255" s="791"/>
      <c r="E255" s="672"/>
      <c r="F255" s="672"/>
      <c r="G255" s="672"/>
      <c r="H255" s="791"/>
      <c r="I255" s="791"/>
      <c r="J255" s="791"/>
      <c r="K255" s="791"/>
      <c r="L255" s="687"/>
      <c r="M255" s="792"/>
      <c r="N255" s="687"/>
      <c r="O255" s="792"/>
      <c r="P255" s="687"/>
      <c r="Q255" s="792"/>
      <c r="R255" s="687"/>
      <c r="S255" s="792"/>
      <c r="T255" s="687"/>
      <c r="U255" s="792"/>
    </row>
    <row r="256" spans="4:21">
      <c r="D256" s="791"/>
      <c r="E256" s="672"/>
      <c r="F256" s="672"/>
      <c r="G256" s="672"/>
      <c r="H256" s="791"/>
      <c r="I256" s="791"/>
      <c r="J256" s="791"/>
      <c r="K256" s="791"/>
      <c r="L256" s="687"/>
      <c r="M256" s="792"/>
      <c r="N256" s="687"/>
      <c r="O256" s="792"/>
      <c r="P256" s="687"/>
      <c r="Q256" s="792"/>
      <c r="R256" s="687"/>
      <c r="S256" s="792"/>
      <c r="T256" s="687"/>
      <c r="U256" s="792"/>
    </row>
    <row r="257" spans="4:21">
      <c r="D257" s="791"/>
      <c r="E257" s="672"/>
      <c r="F257" s="672"/>
      <c r="G257" s="672"/>
      <c r="H257" s="791"/>
      <c r="I257" s="791"/>
      <c r="J257" s="791"/>
      <c r="K257" s="791"/>
      <c r="L257" s="687"/>
      <c r="M257" s="792"/>
      <c r="N257" s="687"/>
      <c r="O257" s="792"/>
      <c r="P257" s="687"/>
      <c r="Q257" s="792"/>
      <c r="R257" s="687"/>
      <c r="S257" s="792"/>
      <c r="T257" s="687"/>
      <c r="U257" s="792"/>
    </row>
    <row r="258" spans="4:21">
      <c r="D258" s="791"/>
      <c r="E258" s="672"/>
      <c r="F258" s="672"/>
      <c r="G258" s="672"/>
      <c r="H258" s="791"/>
      <c r="I258" s="791"/>
      <c r="J258" s="791"/>
      <c r="K258" s="791"/>
      <c r="L258" s="687"/>
      <c r="M258" s="792"/>
      <c r="N258" s="687"/>
      <c r="O258" s="792"/>
      <c r="P258" s="687"/>
      <c r="Q258" s="792"/>
      <c r="R258" s="687"/>
      <c r="S258" s="792"/>
      <c r="T258" s="687"/>
      <c r="U258" s="792"/>
    </row>
    <row r="259" spans="4:21">
      <c r="D259" s="791"/>
      <c r="E259" s="672"/>
      <c r="F259" s="672"/>
      <c r="G259" s="672"/>
      <c r="H259" s="791"/>
      <c r="I259" s="791"/>
      <c r="J259" s="791"/>
      <c r="K259" s="791"/>
      <c r="L259" s="687"/>
      <c r="M259" s="792"/>
      <c r="N259" s="687"/>
      <c r="O259" s="792"/>
      <c r="P259" s="687"/>
      <c r="Q259" s="792"/>
      <c r="R259" s="687"/>
      <c r="S259" s="792"/>
      <c r="T259" s="687"/>
      <c r="U259" s="792"/>
    </row>
    <row r="260" spans="4:21">
      <c r="D260" s="791"/>
      <c r="E260" s="672"/>
      <c r="F260" s="672"/>
      <c r="G260" s="672"/>
      <c r="H260" s="791"/>
      <c r="I260" s="791"/>
      <c r="J260" s="791"/>
      <c r="K260" s="791"/>
      <c r="L260" s="687"/>
      <c r="M260" s="792"/>
      <c r="N260" s="687"/>
      <c r="O260" s="792"/>
      <c r="P260" s="687"/>
      <c r="Q260" s="792"/>
      <c r="R260" s="687"/>
      <c r="S260" s="792"/>
      <c r="T260" s="687"/>
      <c r="U260" s="792"/>
    </row>
    <row r="261" spans="4:21">
      <c r="D261" s="791"/>
      <c r="E261" s="672"/>
      <c r="F261" s="672"/>
      <c r="G261" s="672"/>
      <c r="H261" s="791"/>
      <c r="I261" s="791"/>
      <c r="J261" s="791"/>
      <c r="K261" s="791"/>
      <c r="L261" s="687"/>
      <c r="M261" s="792"/>
      <c r="N261" s="687"/>
      <c r="O261" s="792"/>
      <c r="P261" s="687"/>
      <c r="Q261" s="792"/>
      <c r="R261" s="687"/>
      <c r="S261" s="792"/>
      <c r="T261" s="687"/>
      <c r="U261" s="792"/>
    </row>
    <row r="262" spans="4:21">
      <c r="D262" s="791"/>
      <c r="E262" s="672"/>
      <c r="F262" s="672"/>
      <c r="G262" s="672"/>
      <c r="H262" s="791"/>
      <c r="I262" s="791"/>
      <c r="J262" s="791"/>
      <c r="K262" s="791"/>
      <c r="L262" s="687"/>
      <c r="M262" s="792"/>
      <c r="N262" s="687"/>
      <c r="O262" s="792"/>
      <c r="P262" s="687"/>
      <c r="Q262" s="792"/>
      <c r="R262" s="687"/>
      <c r="S262" s="792"/>
      <c r="T262" s="687"/>
      <c r="U262" s="792"/>
    </row>
    <row r="263" spans="4:21">
      <c r="D263" s="791"/>
      <c r="E263" s="672"/>
      <c r="F263" s="672"/>
      <c r="G263" s="672"/>
      <c r="H263" s="791"/>
      <c r="I263" s="791"/>
      <c r="J263" s="791"/>
      <c r="K263" s="791"/>
      <c r="L263" s="687"/>
      <c r="M263" s="792"/>
      <c r="N263" s="687"/>
      <c r="O263" s="792"/>
      <c r="P263" s="687"/>
      <c r="Q263" s="792"/>
      <c r="R263" s="687"/>
      <c r="S263" s="792"/>
      <c r="T263" s="687"/>
      <c r="U263" s="792"/>
    </row>
    <row r="264" spans="4:21">
      <c r="D264" s="791"/>
      <c r="E264" s="672"/>
      <c r="F264" s="672"/>
      <c r="G264" s="672"/>
      <c r="H264" s="791"/>
      <c r="I264" s="791"/>
      <c r="J264" s="791"/>
      <c r="K264" s="791"/>
      <c r="L264" s="687"/>
      <c r="M264" s="792"/>
      <c r="N264" s="687"/>
      <c r="O264" s="792"/>
      <c r="P264" s="687"/>
      <c r="Q264" s="792"/>
      <c r="R264" s="687"/>
      <c r="S264" s="792"/>
      <c r="T264" s="687"/>
      <c r="U264" s="792"/>
    </row>
    <row r="265" spans="4:21">
      <c r="D265" s="791"/>
      <c r="E265" s="672"/>
      <c r="F265" s="672"/>
      <c r="G265" s="672"/>
      <c r="H265" s="791"/>
      <c r="I265" s="791"/>
      <c r="J265" s="791"/>
      <c r="K265" s="791"/>
      <c r="L265" s="687"/>
      <c r="M265" s="792"/>
      <c r="N265" s="687"/>
      <c r="O265" s="792"/>
      <c r="P265" s="687"/>
      <c r="Q265" s="792"/>
      <c r="R265" s="687"/>
      <c r="S265" s="792"/>
      <c r="T265" s="687"/>
      <c r="U265" s="792"/>
    </row>
    <row r="266" spans="4:21">
      <c r="D266" s="791"/>
      <c r="E266" s="672"/>
      <c r="F266" s="672"/>
      <c r="G266" s="672"/>
      <c r="H266" s="791"/>
      <c r="I266" s="791"/>
      <c r="J266" s="791"/>
      <c r="K266" s="791"/>
      <c r="L266" s="687"/>
      <c r="M266" s="792"/>
      <c r="N266" s="687"/>
      <c r="O266" s="792"/>
      <c r="P266" s="687"/>
      <c r="Q266" s="792"/>
      <c r="R266" s="687"/>
      <c r="S266" s="792"/>
      <c r="T266" s="687"/>
      <c r="U266" s="792"/>
    </row>
    <row r="267" spans="4:21">
      <c r="D267" s="791"/>
      <c r="E267" s="672"/>
      <c r="F267" s="672"/>
      <c r="G267" s="672"/>
      <c r="H267" s="791"/>
      <c r="I267" s="791"/>
      <c r="J267" s="791"/>
      <c r="K267" s="791"/>
      <c r="L267" s="687"/>
      <c r="M267" s="792"/>
      <c r="N267" s="687"/>
      <c r="O267" s="792"/>
      <c r="P267" s="687"/>
      <c r="Q267" s="792"/>
      <c r="R267" s="687"/>
      <c r="S267" s="792"/>
      <c r="T267" s="687"/>
      <c r="U267" s="792"/>
    </row>
    <row r="268" spans="4:21">
      <c r="D268" s="791"/>
      <c r="E268" s="672"/>
      <c r="F268" s="672"/>
      <c r="G268" s="672"/>
      <c r="H268" s="791"/>
      <c r="I268" s="791"/>
      <c r="J268" s="791"/>
      <c r="K268" s="791"/>
      <c r="L268" s="687"/>
      <c r="M268" s="792"/>
      <c r="N268" s="687"/>
      <c r="O268" s="792"/>
      <c r="P268" s="687"/>
      <c r="Q268" s="792"/>
      <c r="R268" s="687"/>
      <c r="S268" s="792"/>
      <c r="T268" s="687"/>
      <c r="U268" s="792"/>
    </row>
    <row r="269" spans="4:21">
      <c r="D269" s="791"/>
      <c r="E269" s="672"/>
      <c r="F269" s="672"/>
      <c r="G269" s="672"/>
      <c r="H269" s="791"/>
      <c r="I269" s="791"/>
      <c r="J269" s="791"/>
      <c r="K269" s="791"/>
      <c r="L269" s="687"/>
      <c r="M269" s="792"/>
      <c r="N269" s="687"/>
      <c r="O269" s="792"/>
      <c r="P269" s="687"/>
      <c r="Q269" s="792"/>
      <c r="R269" s="687"/>
      <c r="S269" s="792"/>
      <c r="T269" s="687"/>
      <c r="U269" s="792"/>
    </row>
    <row r="270" spans="4:21">
      <c r="D270" s="791"/>
      <c r="E270" s="672"/>
      <c r="F270" s="672"/>
      <c r="G270" s="672"/>
      <c r="H270" s="791"/>
      <c r="I270" s="791"/>
      <c r="J270" s="791"/>
      <c r="K270" s="791"/>
      <c r="L270" s="687"/>
      <c r="M270" s="792"/>
      <c r="N270" s="687"/>
      <c r="O270" s="792"/>
      <c r="P270" s="687"/>
      <c r="Q270" s="792"/>
      <c r="R270" s="687"/>
      <c r="S270" s="792"/>
      <c r="T270" s="687"/>
      <c r="U270" s="792"/>
    </row>
    <row r="271" spans="4:21">
      <c r="D271" s="791"/>
      <c r="E271" s="672"/>
      <c r="F271" s="672"/>
      <c r="G271" s="672"/>
      <c r="H271" s="791"/>
      <c r="I271" s="791"/>
      <c r="J271" s="791"/>
      <c r="K271" s="791"/>
      <c r="L271" s="687"/>
      <c r="M271" s="792"/>
      <c r="N271" s="687"/>
      <c r="O271" s="792"/>
      <c r="P271" s="687"/>
      <c r="Q271" s="792"/>
      <c r="R271" s="687"/>
      <c r="S271" s="792"/>
      <c r="T271" s="687"/>
      <c r="U271" s="792"/>
    </row>
    <row r="272" spans="4:21">
      <c r="D272" s="791"/>
      <c r="E272" s="672"/>
      <c r="F272" s="672"/>
      <c r="G272" s="672"/>
      <c r="H272" s="791"/>
      <c r="I272" s="791"/>
      <c r="J272" s="791"/>
      <c r="K272" s="791"/>
      <c r="L272" s="687"/>
      <c r="M272" s="792"/>
      <c r="N272" s="687"/>
      <c r="O272" s="792"/>
      <c r="P272" s="687"/>
      <c r="Q272" s="792"/>
      <c r="R272" s="687"/>
      <c r="S272" s="792"/>
      <c r="T272" s="687"/>
      <c r="U272" s="792"/>
    </row>
    <row r="273" spans="4:21">
      <c r="D273" s="791"/>
      <c r="E273" s="672"/>
      <c r="F273" s="672"/>
      <c r="G273" s="672"/>
      <c r="H273" s="791"/>
      <c r="I273" s="791"/>
      <c r="J273" s="791"/>
      <c r="K273" s="791"/>
      <c r="L273" s="687"/>
      <c r="M273" s="792"/>
      <c r="N273" s="687"/>
      <c r="O273" s="792"/>
      <c r="P273" s="687"/>
      <c r="Q273" s="792"/>
      <c r="R273" s="687"/>
      <c r="S273" s="792"/>
      <c r="T273" s="687"/>
      <c r="U273" s="792"/>
    </row>
    <row r="274" spans="4:21">
      <c r="D274" s="791"/>
      <c r="E274" s="672"/>
      <c r="F274" s="672"/>
      <c r="G274" s="672"/>
      <c r="H274" s="791"/>
      <c r="I274" s="791"/>
      <c r="J274" s="791"/>
      <c r="K274" s="791"/>
      <c r="L274" s="687"/>
      <c r="M274" s="792"/>
      <c r="N274" s="687"/>
      <c r="O274" s="792"/>
      <c r="P274" s="687"/>
      <c r="Q274" s="792"/>
      <c r="R274" s="687"/>
      <c r="S274" s="792"/>
      <c r="T274" s="687"/>
      <c r="U274" s="792"/>
    </row>
    <row r="275" spans="4:21">
      <c r="D275" s="791"/>
      <c r="E275" s="672"/>
      <c r="F275" s="672"/>
      <c r="G275" s="672"/>
      <c r="H275" s="791"/>
      <c r="I275" s="791"/>
      <c r="J275" s="791"/>
      <c r="K275" s="791"/>
      <c r="L275" s="687"/>
      <c r="M275" s="792"/>
      <c r="N275" s="687"/>
      <c r="O275" s="792"/>
      <c r="P275" s="687"/>
      <c r="Q275" s="792"/>
      <c r="R275" s="687"/>
      <c r="S275" s="792"/>
      <c r="T275" s="687"/>
      <c r="U275" s="792"/>
    </row>
    <row r="276" spans="4:21">
      <c r="D276" s="791"/>
      <c r="E276" s="672"/>
      <c r="F276" s="672"/>
      <c r="G276" s="672"/>
      <c r="H276" s="791"/>
      <c r="I276" s="791"/>
      <c r="J276" s="791"/>
      <c r="K276" s="791"/>
      <c r="L276" s="687"/>
      <c r="M276" s="792"/>
      <c r="N276" s="687"/>
      <c r="O276" s="792"/>
      <c r="P276" s="687"/>
      <c r="Q276" s="792"/>
      <c r="R276" s="687"/>
      <c r="S276" s="792"/>
      <c r="T276" s="687"/>
      <c r="U276" s="792"/>
    </row>
    <row r="277" spans="4:21">
      <c r="D277" s="791"/>
      <c r="E277" s="672"/>
      <c r="F277" s="672"/>
      <c r="G277" s="672"/>
      <c r="H277" s="791"/>
      <c r="I277" s="791"/>
      <c r="J277" s="791"/>
      <c r="K277" s="791"/>
      <c r="L277" s="687"/>
      <c r="M277" s="792"/>
      <c r="N277" s="687"/>
      <c r="O277" s="792"/>
      <c r="P277" s="687"/>
      <c r="Q277" s="792"/>
      <c r="R277" s="687"/>
      <c r="S277" s="792"/>
      <c r="T277" s="687"/>
      <c r="U277" s="792"/>
    </row>
    <row r="278" spans="4:21">
      <c r="D278" s="791"/>
      <c r="E278" s="672"/>
      <c r="F278" s="672"/>
      <c r="G278" s="672"/>
      <c r="H278" s="791"/>
      <c r="I278" s="791"/>
      <c r="J278" s="791"/>
      <c r="K278" s="791"/>
      <c r="L278" s="687"/>
      <c r="M278" s="792"/>
      <c r="N278" s="687"/>
      <c r="O278" s="792"/>
      <c r="P278" s="687"/>
      <c r="Q278" s="792"/>
      <c r="R278" s="687"/>
      <c r="S278" s="792"/>
      <c r="T278" s="687"/>
      <c r="U278" s="792"/>
    </row>
    <row r="279" spans="4:21">
      <c r="D279" s="791"/>
      <c r="E279" s="672"/>
      <c r="F279" s="672"/>
      <c r="G279" s="672"/>
      <c r="H279" s="791"/>
      <c r="I279" s="791"/>
      <c r="J279" s="791"/>
      <c r="K279" s="791"/>
      <c r="L279" s="687"/>
      <c r="M279" s="792"/>
      <c r="N279" s="687"/>
      <c r="O279" s="792"/>
      <c r="P279" s="687"/>
      <c r="Q279" s="792"/>
      <c r="R279" s="687"/>
      <c r="S279" s="792"/>
      <c r="T279" s="687"/>
      <c r="U279" s="792"/>
    </row>
    <row r="280" spans="4:21">
      <c r="D280" s="791"/>
      <c r="E280" s="672"/>
      <c r="F280" s="672"/>
      <c r="G280" s="672"/>
      <c r="H280" s="791"/>
      <c r="I280" s="791"/>
      <c r="J280" s="791"/>
      <c r="K280" s="791"/>
      <c r="L280" s="687"/>
      <c r="M280" s="792"/>
      <c r="N280" s="687"/>
      <c r="O280" s="792"/>
      <c r="P280" s="687"/>
      <c r="Q280" s="792"/>
      <c r="R280" s="687"/>
      <c r="S280" s="792"/>
      <c r="T280" s="687"/>
      <c r="U280" s="792"/>
    </row>
    <row r="281" spans="4:21">
      <c r="D281" s="791"/>
      <c r="E281" s="672"/>
      <c r="F281" s="672"/>
      <c r="G281" s="672"/>
      <c r="H281" s="791"/>
      <c r="I281" s="791"/>
      <c r="J281" s="791"/>
      <c r="K281" s="791"/>
      <c r="L281" s="687"/>
      <c r="M281" s="792"/>
      <c r="N281" s="687"/>
      <c r="O281" s="792"/>
      <c r="P281" s="687"/>
      <c r="Q281" s="792"/>
      <c r="R281" s="687"/>
      <c r="S281" s="792"/>
      <c r="T281" s="687"/>
      <c r="U281" s="792"/>
    </row>
    <row r="282" spans="4:21">
      <c r="D282" s="791"/>
      <c r="E282" s="672"/>
      <c r="F282" s="672"/>
      <c r="G282" s="672"/>
      <c r="H282" s="791"/>
      <c r="I282" s="791"/>
      <c r="J282" s="791"/>
      <c r="K282" s="791"/>
      <c r="L282" s="687"/>
      <c r="M282" s="792"/>
      <c r="N282" s="687"/>
      <c r="O282" s="792"/>
      <c r="P282" s="687"/>
      <c r="Q282" s="792"/>
      <c r="R282" s="687"/>
      <c r="S282" s="792"/>
      <c r="T282" s="687"/>
      <c r="U282" s="792"/>
    </row>
    <row r="283" spans="4:21">
      <c r="D283" s="791"/>
      <c r="E283" s="672"/>
      <c r="F283" s="672"/>
      <c r="G283" s="672"/>
      <c r="H283" s="791"/>
      <c r="I283" s="791"/>
      <c r="J283" s="791"/>
      <c r="K283" s="791"/>
      <c r="L283" s="687"/>
      <c r="M283" s="792"/>
      <c r="N283" s="687"/>
      <c r="O283" s="792"/>
      <c r="P283" s="687"/>
      <c r="Q283" s="792"/>
      <c r="R283" s="687"/>
      <c r="S283" s="792"/>
      <c r="T283" s="687"/>
      <c r="U283" s="792"/>
    </row>
    <row r="284" spans="4:21">
      <c r="D284" s="791"/>
      <c r="E284" s="672"/>
      <c r="F284" s="672"/>
      <c r="G284" s="672"/>
      <c r="H284" s="791"/>
      <c r="I284" s="791"/>
      <c r="J284" s="791"/>
      <c r="K284" s="791"/>
      <c r="L284" s="687"/>
      <c r="M284" s="792"/>
      <c r="N284" s="687"/>
      <c r="O284" s="792"/>
      <c r="P284" s="687"/>
      <c r="Q284" s="792"/>
      <c r="R284" s="687"/>
      <c r="S284" s="792"/>
      <c r="T284" s="687"/>
      <c r="U284" s="792"/>
    </row>
    <row r="285" spans="4:21">
      <c r="D285" s="791"/>
      <c r="E285" s="672"/>
      <c r="F285" s="672"/>
      <c r="G285" s="672"/>
      <c r="H285" s="791"/>
      <c r="I285" s="791"/>
      <c r="J285" s="791"/>
      <c r="K285" s="791"/>
      <c r="L285" s="687"/>
      <c r="M285" s="792"/>
      <c r="N285" s="687"/>
      <c r="O285" s="792"/>
      <c r="P285" s="687"/>
      <c r="Q285" s="792"/>
      <c r="R285" s="687"/>
      <c r="S285" s="792"/>
      <c r="T285" s="687"/>
      <c r="U285" s="792"/>
    </row>
    <row r="286" spans="4:21">
      <c r="D286" s="791"/>
      <c r="E286" s="672"/>
      <c r="F286" s="672"/>
      <c r="G286" s="672"/>
      <c r="H286" s="791"/>
      <c r="I286" s="791"/>
      <c r="J286" s="791"/>
      <c r="K286" s="791"/>
      <c r="L286" s="687"/>
      <c r="M286" s="792"/>
      <c r="N286" s="687"/>
      <c r="O286" s="792"/>
      <c r="P286" s="687"/>
      <c r="Q286" s="792"/>
      <c r="R286" s="687"/>
      <c r="S286" s="792"/>
      <c r="T286" s="687"/>
      <c r="U286" s="792"/>
    </row>
    <row r="287" spans="4:21">
      <c r="D287" s="791"/>
      <c r="E287" s="672"/>
      <c r="F287" s="672"/>
      <c r="G287" s="672"/>
      <c r="H287" s="791"/>
      <c r="I287" s="791"/>
      <c r="J287" s="791"/>
      <c r="K287" s="791"/>
      <c r="L287" s="687"/>
      <c r="M287" s="792"/>
      <c r="N287" s="687"/>
      <c r="O287" s="792"/>
      <c r="P287" s="687"/>
      <c r="Q287" s="792"/>
      <c r="R287" s="687"/>
      <c r="S287" s="792"/>
      <c r="T287" s="687"/>
      <c r="U287" s="792"/>
    </row>
    <row r="288" spans="4:21">
      <c r="D288" s="791"/>
      <c r="E288" s="672"/>
      <c r="F288" s="672"/>
      <c r="G288" s="672"/>
      <c r="H288" s="791"/>
      <c r="I288" s="791"/>
      <c r="J288" s="791"/>
      <c r="K288" s="791"/>
      <c r="L288" s="687"/>
      <c r="M288" s="792"/>
      <c r="N288" s="687"/>
      <c r="O288" s="792"/>
      <c r="P288" s="687"/>
      <c r="Q288" s="792"/>
      <c r="R288" s="687"/>
      <c r="S288" s="792"/>
      <c r="T288" s="687"/>
      <c r="U288" s="792"/>
    </row>
    <row r="289" spans="4:21">
      <c r="D289" s="791"/>
      <c r="E289" s="672"/>
      <c r="F289" s="672"/>
      <c r="G289" s="672"/>
      <c r="H289" s="791"/>
      <c r="I289" s="791"/>
      <c r="J289" s="791"/>
      <c r="K289" s="791"/>
      <c r="L289" s="687"/>
      <c r="M289" s="792"/>
      <c r="N289" s="687"/>
      <c r="O289" s="792"/>
      <c r="P289" s="687"/>
      <c r="Q289" s="792"/>
      <c r="R289" s="687"/>
      <c r="S289" s="792"/>
      <c r="T289" s="687"/>
      <c r="U289" s="792"/>
    </row>
    <row r="290" spans="4:21">
      <c r="D290" s="791"/>
      <c r="E290" s="672"/>
      <c r="F290" s="672"/>
      <c r="G290" s="672"/>
      <c r="H290" s="791"/>
      <c r="I290" s="791"/>
      <c r="J290" s="791"/>
      <c r="K290" s="791"/>
      <c r="L290" s="687"/>
      <c r="M290" s="792"/>
      <c r="N290" s="687"/>
      <c r="O290" s="792"/>
      <c r="P290" s="687"/>
      <c r="Q290" s="792"/>
      <c r="R290" s="687"/>
      <c r="S290" s="792"/>
      <c r="T290" s="687"/>
      <c r="U290" s="792"/>
    </row>
    <row r="291" spans="4:21">
      <c r="D291" s="791"/>
      <c r="E291" s="672"/>
      <c r="F291" s="672"/>
      <c r="G291" s="672"/>
      <c r="H291" s="791"/>
      <c r="I291" s="791"/>
      <c r="J291" s="791"/>
      <c r="K291" s="791"/>
      <c r="L291" s="687"/>
      <c r="M291" s="792"/>
      <c r="N291" s="687"/>
      <c r="O291" s="792"/>
      <c r="P291" s="687"/>
      <c r="Q291" s="792"/>
      <c r="R291" s="687"/>
      <c r="S291" s="792"/>
      <c r="T291" s="687"/>
      <c r="U291" s="792"/>
    </row>
    <row r="292" spans="4:21">
      <c r="D292" s="791"/>
      <c r="E292" s="672"/>
      <c r="F292" s="672"/>
      <c r="G292" s="672"/>
      <c r="H292" s="791"/>
      <c r="I292" s="791"/>
      <c r="J292" s="791"/>
      <c r="K292" s="791"/>
      <c r="L292" s="687"/>
      <c r="M292" s="792"/>
      <c r="N292" s="687"/>
      <c r="O292" s="792"/>
      <c r="P292" s="687"/>
      <c r="Q292" s="792"/>
      <c r="R292" s="687"/>
      <c r="S292" s="792"/>
      <c r="T292" s="687"/>
      <c r="U292" s="792"/>
    </row>
    <row r="293" spans="4:21">
      <c r="D293" s="791"/>
      <c r="E293" s="672"/>
      <c r="F293" s="672"/>
      <c r="G293" s="672"/>
      <c r="H293" s="791"/>
      <c r="I293" s="791"/>
      <c r="J293" s="791"/>
      <c r="K293" s="791"/>
      <c r="L293" s="687"/>
      <c r="M293" s="792"/>
      <c r="N293" s="687"/>
      <c r="O293" s="792"/>
      <c r="P293" s="687"/>
      <c r="Q293" s="792"/>
      <c r="R293" s="687"/>
      <c r="S293" s="792"/>
      <c r="T293" s="687"/>
      <c r="U293" s="792"/>
    </row>
    <row r="294" spans="4:21">
      <c r="D294" s="791"/>
      <c r="E294" s="672"/>
      <c r="F294" s="672"/>
      <c r="G294" s="672"/>
      <c r="H294" s="791"/>
      <c r="I294" s="791"/>
      <c r="J294" s="791"/>
      <c r="K294" s="791"/>
      <c r="L294" s="687"/>
      <c r="M294" s="792"/>
      <c r="N294" s="687"/>
      <c r="O294" s="792"/>
      <c r="P294" s="687"/>
      <c r="Q294" s="792"/>
      <c r="R294" s="687"/>
      <c r="S294" s="792"/>
      <c r="T294" s="687"/>
      <c r="U294" s="792"/>
    </row>
    <row r="295" spans="4:21">
      <c r="D295" s="791"/>
      <c r="E295" s="672"/>
      <c r="F295" s="672"/>
      <c r="G295" s="672"/>
      <c r="H295" s="791"/>
      <c r="I295" s="791"/>
      <c r="J295" s="791"/>
      <c r="K295" s="791"/>
      <c r="L295" s="687"/>
      <c r="M295" s="792"/>
      <c r="N295" s="687"/>
      <c r="O295" s="792"/>
      <c r="P295" s="687"/>
      <c r="Q295" s="792"/>
      <c r="R295" s="687"/>
      <c r="S295" s="792"/>
      <c r="T295" s="687"/>
      <c r="U295" s="792"/>
    </row>
    <row r="296" spans="4:21">
      <c r="D296" s="791"/>
      <c r="E296" s="672"/>
      <c r="F296" s="672"/>
      <c r="G296" s="672"/>
      <c r="H296" s="791"/>
      <c r="I296" s="791"/>
      <c r="J296" s="791"/>
      <c r="K296" s="791"/>
      <c r="L296" s="687"/>
      <c r="M296" s="792"/>
      <c r="N296" s="687"/>
      <c r="O296" s="792"/>
      <c r="P296" s="687"/>
      <c r="Q296" s="792"/>
      <c r="R296" s="687"/>
      <c r="S296" s="792"/>
      <c r="T296" s="687"/>
      <c r="U296" s="792"/>
    </row>
    <row r="297" spans="4:21">
      <c r="D297" s="791"/>
      <c r="E297" s="672"/>
      <c r="F297" s="672"/>
      <c r="G297" s="672"/>
      <c r="H297" s="791"/>
      <c r="I297" s="791"/>
      <c r="J297" s="791"/>
      <c r="K297" s="791"/>
      <c r="L297" s="687"/>
      <c r="M297" s="792"/>
      <c r="N297" s="687"/>
      <c r="O297" s="792"/>
      <c r="P297" s="687"/>
      <c r="Q297" s="792"/>
      <c r="R297" s="687"/>
      <c r="S297" s="792"/>
      <c r="T297" s="687"/>
      <c r="U297" s="792"/>
    </row>
    <row r="298" spans="4:21">
      <c r="D298" s="791"/>
      <c r="E298" s="672"/>
      <c r="F298" s="672"/>
      <c r="G298" s="672"/>
      <c r="H298" s="791"/>
      <c r="I298" s="791"/>
      <c r="J298" s="791"/>
      <c r="K298" s="791"/>
      <c r="L298" s="687"/>
      <c r="M298" s="792"/>
      <c r="N298" s="687"/>
      <c r="O298" s="792"/>
      <c r="P298" s="687"/>
      <c r="Q298" s="792"/>
      <c r="R298" s="687"/>
      <c r="S298" s="792"/>
      <c r="T298" s="687"/>
      <c r="U298" s="792"/>
    </row>
    <row r="299" spans="4:21">
      <c r="D299" s="791"/>
      <c r="E299" s="672"/>
      <c r="F299" s="672"/>
      <c r="G299" s="672"/>
      <c r="H299" s="791"/>
      <c r="I299" s="791"/>
      <c r="J299" s="791"/>
      <c r="K299" s="791"/>
      <c r="L299" s="687"/>
      <c r="M299" s="792"/>
      <c r="N299" s="687"/>
      <c r="O299" s="792"/>
      <c r="P299" s="687"/>
      <c r="Q299" s="792"/>
      <c r="R299" s="687"/>
      <c r="S299" s="792"/>
      <c r="T299" s="687"/>
      <c r="U299" s="792"/>
    </row>
    <row r="300" spans="4:21">
      <c r="D300" s="791"/>
      <c r="E300" s="672"/>
      <c r="F300" s="672"/>
      <c r="G300" s="672"/>
      <c r="H300" s="791"/>
      <c r="I300" s="791"/>
      <c r="J300" s="791"/>
      <c r="K300" s="791"/>
      <c r="L300" s="687"/>
      <c r="M300" s="792"/>
      <c r="N300" s="687"/>
      <c r="O300" s="792"/>
      <c r="P300" s="687"/>
      <c r="Q300" s="792"/>
      <c r="R300" s="687"/>
      <c r="S300" s="792"/>
      <c r="T300" s="687"/>
      <c r="U300" s="792"/>
    </row>
    <row r="301" spans="4:21">
      <c r="D301" s="791"/>
      <c r="E301" s="672"/>
      <c r="F301" s="672"/>
      <c r="G301" s="672"/>
      <c r="H301" s="791"/>
      <c r="I301" s="791"/>
      <c r="J301" s="791"/>
      <c r="K301" s="791"/>
      <c r="L301" s="687"/>
      <c r="M301" s="792"/>
      <c r="N301" s="687"/>
      <c r="O301" s="792"/>
      <c r="P301" s="687"/>
      <c r="Q301" s="792"/>
      <c r="R301" s="687"/>
      <c r="S301" s="792"/>
      <c r="T301" s="687"/>
      <c r="U301" s="792"/>
    </row>
    <row r="302" spans="4:21">
      <c r="D302" s="791"/>
      <c r="E302" s="672"/>
      <c r="F302" s="672"/>
      <c r="G302" s="672"/>
      <c r="H302" s="791"/>
      <c r="I302" s="791"/>
      <c r="J302" s="791"/>
      <c r="K302" s="791"/>
      <c r="L302" s="687"/>
      <c r="M302" s="792"/>
      <c r="N302" s="687"/>
      <c r="O302" s="792"/>
      <c r="P302" s="687"/>
      <c r="Q302" s="792"/>
      <c r="R302" s="687"/>
      <c r="S302" s="792"/>
      <c r="T302" s="687"/>
      <c r="U302" s="792"/>
    </row>
    <row r="303" spans="4:21">
      <c r="D303" s="791"/>
      <c r="E303" s="672"/>
      <c r="F303" s="672"/>
      <c r="G303" s="672"/>
      <c r="H303" s="791"/>
      <c r="I303" s="791"/>
      <c r="J303" s="791"/>
      <c r="K303" s="791"/>
      <c r="L303" s="687"/>
      <c r="M303" s="792"/>
      <c r="N303" s="687"/>
      <c r="O303" s="792"/>
      <c r="P303" s="687"/>
      <c r="Q303" s="792"/>
      <c r="R303" s="687"/>
      <c r="S303" s="792"/>
      <c r="T303" s="687"/>
      <c r="U303" s="792"/>
    </row>
    <row r="304" spans="4:21">
      <c r="D304" s="791"/>
      <c r="E304" s="672"/>
      <c r="F304" s="672"/>
      <c r="G304" s="672"/>
      <c r="H304" s="791"/>
      <c r="I304" s="791"/>
      <c r="J304" s="791"/>
      <c r="K304" s="791"/>
      <c r="L304" s="687"/>
      <c r="M304" s="792"/>
      <c r="N304" s="687"/>
      <c r="O304" s="792"/>
      <c r="P304" s="687"/>
      <c r="Q304" s="792"/>
      <c r="R304" s="687"/>
      <c r="S304" s="792"/>
      <c r="T304" s="687"/>
      <c r="U304" s="792"/>
    </row>
    <row r="305" spans="4:21">
      <c r="D305" s="791"/>
      <c r="E305" s="672"/>
      <c r="F305" s="672"/>
      <c r="G305" s="672"/>
      <c r="H305" s="791"/>
      <c r="I305" s="791"/>
      <c r="J305" s="791"/>
      <c r="K305" s="791"/>
      <c r="L305" s="687"/>
      <c r="M305" s="792"/>
      <c r="N305" s="687"/>
      <c r="O305" s="792"/>
      <c r="P305" s="687"/>
      <c r="Q305" s="792"/>
      <c r="R305" s="687"/>
      <c r="S305" s="792"/>
      <c r="T305" s="687"/>
      <c r="U305" s="792"/>
    </row>
    <row r="306" spans="4:21">
      <c r="D306" s="791"/>
      <c r="E306" s="672"/>
      <c r="F306" s="672"/>
      <c r="G306" s="672"/>
      <c r="H306" s="791"/>
      <c r="I306" s="791"/>
      <c r="J306" s="791"/>
      <c r="K306" s="791"/>
      <c r="L306" s="687"/>
      <c r="M306" s="792"/>
      <c r="N306" s="687"/>
      <c r="O306" s="792"/>
      <c r="P306" s="687"/>
      <c r="Q306" s="792"/>
      <c r="R306" s="687"/>
      <c r="S306" s="792"/>
      <c r="T306" s="687"/>
      <c r="U306" s="792"/>
    </row>
    <row r="307" spans="4:21">
      <c r="D307" s="791"/>
      <c r="E307" s="672"/>
      <c r="F307" s="672"/>
      <c r="G307" s="672"/>
      <c r="H307" s="791"/>
      <c r="I307" s="791"/>
      <c r="J307" s="791"/>
      <c r="K307" s="791"/>
      <c r="L307" s="687"/>
      <c r="M307" s="792"/>
      <c r="N307" s="687"/>
      <c r="O307" s="792"/>
      <c r="P307" s="687"/>
      <c r="Q307" s="792"/>
      <c r="R307" s="687"/>
      <c r="S307" s="792"/>
      <c r="T307" s="687"/>
      <c r="U307" s="792"/>
    </row>
    <row r="308" spans="4:21">
      <c r="D308" s="791"/>
      <c r="E308" s="672"/>
      <c r="F308" s="672"/>
      <c r="G308" s="672"/>
      <c r="H308" s="791"/>
      <c r="I308" s="791"/>
      <c r="J308" s="791"/>
      <c r="K308" s="791"/>
      <c r="L308" s="687"/>
      <c r="M308" s="792"/>
      <c r="N308" s="687"/>
      <c r="O308" s="792"/>
      <c r="P308" s="687"/>
      <c r="Q308" s="792"/>
      <c r="R308" s="687"/>
      <c r="S308" s="792"/>
      <c r="T308" s="687"/>
      <c r="U308" s="792"/>
    </row>
    <row r="309" spans="4:21">
      <c r="D309" s="791"/>
      <c r="E309" s="672"/>
      <c r="F309" s="672"/>
      <c r="G309" s="672"/>
      <c r="H309" s="791"/>
      <c r="I309" s="791"/>
      <c r="J309" s="791"/>
      <c r="K309" s="791"/>
      <c r="L309" s="687"/>
      <c r="M309" s="792"/>
      <c r="N309" s="687"/>
      <c r="O309" s="792"/>
      <c r="P309" s="687"/>
      <c r="Q309" s="792"/>
      <c r="R309" s="687"/>
      <c r="S309" s="792"/>
      <c r="T309" s="687"/>
      <c r="U309" s="792"/>
    </row>
    <row r="310" spans="4:21">
      <c r="D310" s="791"/>
      <c r="E310" s="672"/>
      <c r="F310" s="672"/>
      <c r="G310" s="672"/>
      <c r="H310" s="791"/>
      <c r="I310" s="791"/>
      <c r="J310" s="791"/>
      <c r="K310" s="791"/>
      <c r="L310" s="687"/>
      <c r="M310" s="792"/>
      <c r="N310" s="687"/>
      <c r="O310" s="792"/>
      <c r="P310" s="687"/>
      <c r="Q310" s="792"/>
      <c r="R310" s="687"/>
      <c r="S310" s="792"/>
      <c r="T310" s="687"/>
      <c r="U310" s="792"/>
    </row>
    <row r="311" spans="4:21">
      <c r="D311" s="791"/>
      <c r="E311" s="672"/>
      <c r="F311" s="672"/>
      <c r="G311" s="672"/>
      <c r="H311" s="791"/>
      <c r="I311" s="791"/>
      <c r="J311" s="791"/>
      <c r="K311" s="791"/>
      <c r="L311" s="687"/>
      <c r="M311" s="792"/>
      <c r="N311" s="687"/>
      <c r="O311" s="792"/>
      <c r="P311" s="687"/>
      <c r="Q311" s="792"/>
      <c r="R311" s="687"/>
      <c r="S311" s="792"/>
      <c r="T311" s="687"/>
      <c r="U311" s="792"/>
    </row>
    <row r="312" spans="4:21">
      <c r="D312" s="791"/>
      <c r="E312" s="672"/>
      <c r="F312" s="672"/>
      <c r="G312" s="672"/>
      <c r="H312" s="791"/>
      <c r="I312" s="791"/>
      <c r="J312" s="791"/>
      <c r="K312" s="791"/>
      <c r="L312" s="687"/>
      <c r="M312" s="792"/>
      <c r="N312" s="687"/>
      <c r="O312" s="792"/>
      <c r="P312" s="687"/>
      <c r="Q312" s="792"/>
      <c r="R312" s="687"/>
      <c r="S312" s="792"/>
      <c r="T312" s="687"/>
      <c r="U312" s="792"/>
    </row>
    <row r="313" spans="4:21">
      <c r="D313" s="791"/>
      <c r="E313" s="672"/>
      <c r="F313" s="672"/>
      <c r="G313" s="672"/>
      <c r="H313" s="791"/>
      <c r="I313" s="791"/>
      <c r="J313" s="791"/>
      <c r="K313" s="791"/>
      <c r="L313" s="687"/>
      <c r="M313" s="792"/>
      <c r="N313" s="687"/>
      <c r="O313" s="792"/>
      <c r="P313" s="687"/>
      <c r="Q313" s="792"/>
      <c r="R313" s="687"/>
      <c r="S313" s="792"/>
      <c r="T313" s="687"/>
      <c r="U313" s="792"/>
    </row>
    <row r="314" spans="4:21">
      <c r="D314" s="791"/>
      <c r="E314" s="672"/>
      <c r="F314" s="672"/>
      <c r="G314" s="672"/>
      <c r="H314" s="791"/>
      <c r="I314" s="791"/>
      <c r="J314" s="791"/>
      <c r="K314" s="791"/>
      <c r="L314" s="687"/>
      <c r="M314" s="792"/>
      <c r="N314" s="687"/>
      <c r="O314" s="792"/>
      <c r="P314" s="687"/>
      <c r="Q314" s="792"/>
      <c r="R314" s="687"/>
      <c r="S314" s="792"/>
      <c r="T314" s="687"/>
      <c r="U314" s="792"/>
    </row>
    <row r="315" spans="4:21">
      <c r="D315" s="791"/>
      <c r="E315" s="672"/>
      <c r="F315" s="672"/>
      <c r="G315" s="672"/>
      <c r="H315" s="791"/>
      <c r="I315" s="791"/>
      <c r="J315" s="791"/>
      <c r="K315" s="791"/>
      <c r="L315" s="687"/>
      <c r="M315" s="792"/>
      <c r="N315" s="687"/>
      <c r="O315" s="792"/>
      <c r="P315" s="687"/>
      <c r="Q315" s="792"/>
      <c r="R315" s="687"/>
      <c r="S315" s="792"/>
      <c r="T315" s="687"/>
      <c r="U315" s="792"/>
    </row>
    <row r="316" spans="4:21">
      <c r="D316" s="791"/>
      <c r="E316" s="672"/>
      <c r="F316" s="672"/>
      <c r="G316" s="672"/>
      <c r="H316" s="791"/>
      <c r="I316" s="791"/>
      <c r="J316" s="791"/>
      <c r="K316" s="791"/>
      <c r="L316" s="687"/>
      <c r="M316" s="792"/>
      <c r="N316" s="687"/>
      <c r="O316" s="792"/>
      <c r="P316" s="687"/>
      <c r="Q316" s="792"/>
      <c r="R316" s="687"/>
      <c r="S316" s="792"/>
      <c r="T316" s="687"/>
      <c r="U316" s="792"/>
    </row>
    <row r="317" spans="4:21">
      <c r="D317" s="791"/>
      <c r="E317" s="672"/>
      <c r="F317" s="672"/>
      <c r="G317" s="672"/>
      <c r="H317" s="791"/>
      <c r="I317" s="791"/>
      <c r="J317" s="791"/>
      <c r="K317" s="791"/>
      <c r="L317" s="687"/>
      <c r="M317" s="792"/>
      <c r="N317" s="687"/>
      <c r="O317" s="792"/>
      <c r="P317" s="687"/>
      <c r="Q317" s="792"/>
      <c r="R317" s="687"/>
      <c r="S317" s="792"/>
      <c r="T317" s="687"/>
      <c r="U317" s="792"/>
    </row>
    <row r="318" spans="4:21">
      <c r="D318" s="791"/>
      <c r="E318" s="672"/>
      <c r="F318" s="672"/>
      <c r="G318" s="672"/>
      <c r="H318" s="791"/>
      <c r="I318" s="791"/>
      <c r="J318" s="791"/>
      <c r="K318" s="791"/>
      <c r="L318" s="687"/>
      <c r="M318" s="792"/>
      <c r="N318" s="687"/>
      <c r="O318" s="792"/>
      <c r="P318" s="687"/>
      <c r="Q318" s="792"/>
      <c r="R318" s="687"/>
      <c r="S318" s="792"/>
      <c r="T318" s="687"/>
      <c r="U318" s="792"/>
    </row>
    <row r="319" spans="4:21">
      <c r="D319" s="791"/>
      <c r="E319" s="672"/>
      <c r="F319" s="672"/>
      <c r="G319" s="672"/>
      <c r="H319" s="791"/>
      <c r="I319" s="791"/>
      <c r="J319" s="791"/>
      <c r="K319" s="791"/>
      <c r="L319" s="687"/>
      <c r="M319" s="792"/>
      <c r="N319" s="687"/>
      <c r="O319" s="792"/>
      <c r="P319" s="687"/>
      <c r="Q319" s="792"/>
      <c r="R319" s="687"/>
      <c r="S319" s="792"/>
      <c r="T319" s="687"/>
      <c r="U319" s="792"/>
    </row>
    <row r="320" spans="4:21">
      <c r="D320" s="791"/>
      <c r="E320" s="672"/>
      <c r="F320" s="672"/>
      <c r="G320" s="672"/>
      <c r="H320" s="791"/>
      <c r="I320" s="791"/>
      <c r="J320" s="791"/>
      <c r="K320" s="791"/>
      <c r="L320" s="687"/>
      <c r="M320" s="792"/>
      <c r="N320" s="687"/>
      <c r="O320" s="792"/>
      <c r="P320" s="687"/>
      <c r="Q320" s="792"/>
      <c r="R320" s="687"/>
      <c r="S320" s="792"/>
      <c r="T320" s="687"/>
      <c r="U320" s="792"/>
    </row>
    <row r="321" spans="4:21">
      <c r="D321" s="791"/>
      <c r="E321" s="672"/>
      <c r="F321" s="672"/>
      <c r="G321" s="672"/>
      <c r="H321" s="791"/>
      <c r="I321" s="791"/>
      <c r="J321" s="791"/>
      <c r="K321" s="791"/>
      <c r="L321" s="687"/>
      <c r="M321" s="792"/>
      <c r="N321" s="687"/>
      <c r="O321" s="792"/>
      <c r="P321" s="687"/>
      <c r="Q321" s="792"/>
      <c r="R321" s="687"/>
      <c r="S321" s="792"/>
      <c r="T321" s="687"/>
      <c r="U321" s="792"/>
    </row>
    <row r="322" spans="4:21">
      <c r="D322" s="791"/>
      <c r="E322" s="672"/>
      <c r="F322" s="672"/>
      <c r="G322" s="672"/>
      <c r="H322" s="791"/>
      <c r="I322" s="791"/>
      <c r="J322" s="791"/>
      <c r="K322" s="791"/>
      <c r="L322" s="687"/>
      <c r="M322" s="792"/>
      <c r="N322" s="687"/>
      <c r="O322" s="792"/>
      <c r="P322" s="687"/>
      <c r="Q322" s="792"/>
      <c r="R322" s="687"/>
      <c r="S322" s="792"/>
      <c r="T322" s="687"/>
      <c r="U322" s="792"/>
    </row>
    <row r="323" spans="4:21">
      <c r="D323" s="791"/>
      <c r="E323" s="672"/>
      <c r="F323" s="672"/>
      <c r="G323" s="672"/>
      <c r="H323" s="791"/>
      <c r="I323" s="791"/>
      <c r="J323" s="791"/>
      <c r="K323" s="791"/>
      <c r="L323" s="687"/>
      <c r="M323" s="792"/>
      <c r="N323" s="687"/>
      <c r="O323" s="792"/>
      <c r="P323" s="687"/>
      <c r="Q323" s="792"/>
      <c r="R323" s="687"/>
      <c r="S323" s="792"/>
      <c r="T323" s="687"/>
      <c r="U323" s="792"/>
    </row>
    <row r="324" spans="4:21">
      <c r="D324" s="791"/>
      <c r="E324" s="672"/>
      <c r="F324" s="672"/>
      <c r="G324" s="672"/>
      <c r="H324" s="791"/>
      <c r="I324" s="791"/>
      <c r="J324" s="791"/>
      <c r="K324" s="791"/>
      <c r="L324" s="687"/>
      <c r="M324" s="792"/>
      <c r="N324" s="687"/>
      <c r="O324" s="792"/>
      <c r="P324" s="687"/>
      <c r="Q324" s="792"/>
      <c r="R324" s="687"/>
      <c r="S324" s="792"/>
      <c r="T324" s="687"/>
      <c r="U324" s="792"/>
    </row>
    <row r="325" spans="4:21">
      <c r="D325" s="791"/>
      <c r="E325" s="672"/>
      <c r="F325" s="672"/>
      <c r="G325" s="672"/>
      <c r="H325" s="791"/>
      <c r="I325" s="791"/>
      <c r="J325" s="791"/>
      <c r="K325" s="791"/>
      <c r="L325" s="687"/>
      <c r="M325" s="792"/>
      <c r="N325" s="687"/>
      <c r="O325" s="792"/>
      <c r="P325" s="687"/>
      <c r="Q325" s="792"/>
      <c r="R325" s="687"/>
      <c r="S325" s="792"/>
      <c r="T325" s="687"/>
      <c r="U325" s="792"/>
    </row>
    <row r="326" spans="4:21">
      <c r="D326" s="791"/>
      <c r="E326" s="672"/>
      <c r="F326" s="672"/>
      <c r="G326" s="672"/>
      <c r="H326" s="791"/>
      <c r="I326" s="791"/>
      <c r="J326" s="791"/>
      <c r="K326" s="791"/>
      <c r="L326" s="687"/>
      <c r="M326" s="792"/>
      <c r="N326" s="687"/>
      <c r="O326" s="792"/>
      <c r="P326" s="687"/>
      <c r="Q326" s="792"/>
      <c r="R326" s="687"/>
      <c r="S326" s="792"/>
      <c r="T326" s="687"/>
      <c r="U326" s="792"/>
    </row>
    <row r="327" spans="4:21">
      <c r="D327" s="791"/>
      <c r="E327" s="672"/>
      <c r="F327" s="672"/>
      <c r="G327" s="672"/>
      <c r="H327" s="791"/>
      <c r="I327" s="791"/>
      <c r="J327" s="791"/>
      <c r="K327" s="791"/>
      <c r="L327" s="687"/>
      <c r="M327" s="792"/>
      <c r="N327" s="687"/>
      <c r="O327" s="792"/>
      <c r="P327" s="687"/>
      <c r="Q327" s="792"/>
      <c r="R327" s="687"/>
      <c r="S327" s="792"/>
      <c r="T327" s="687"/>
      <c r="U327" s="792"/>
    </row>
    <row r="328" spans="4:21">
      <c r="D328" s="791"/>
      <c r="E328" s="672"/>
      <c r="F328" s="672"/>
      <c r="G328" s="672"/>
      <c r="H328" s="791"/>
      <c r="I328" s="791"/>
      <c r="J328" s="791"/>
      <c r="K328" s="791"/>
      <c r="L328" s="687"/>
      <c r="M328" s="792"/>
      <c r="N328" s="687"/>
      <c r="O328" s="792"/>
      <c r="P328" s="687"/>
      <c r="Q328" s="792"/>
      <c r="R328" s="687"/>
      <c r="S328" s="792"/>
      <c r="T328" s="687"/>
      <c r="U328" s="792"/>
    </row>
    <row r="329" spans="4:21">
      <c r="D329" s="791"/>
      <c r="E329" s="672"/>
      <c r="F329" s="672"/>
      <c r="G329" s="672"/>
      <c r="H329" s="791"/>
      <c r="I329" s="791"/>
      <c r="J329" s="791"/>
      <c r="K329" s="791"/>
      <c r="L329" s="687"/>
      <c r="M329" s="792"/>
      <c r="N329" s="687"/>
      <c r="O329" s="792"/>
      <c r="P329" s="687"/>
      <c r="Q329" s="792"/>
      <c r="R329" s="687"/>
      <c r="S329" s="792"/>
      <c r="T329" s="687"/>
      <c r="U329" s="792"/>
    </row>
    <row r="330" spans="4:21">
      <c r="D330" s="791"/>
      <c r="E330" s="672"/>
      <c r="F330" s="672"/>
      <c r="G330" s="672"/>
      <c r="H330" s="791"/>
      <c r="I330" s="791"/>
      <c r="J330" s="791"/>
      <c r="K330" s="791"/>
      <c r="L330" s="687"/>
      <c r="M330" s="792"/>
      <c r="N330" s="687"/>
      <c r="O330" s="792"/>
      <c r="P330" s="687"/>
      <c r="Q330" s="792"/>
      <c r="R330" s="687"/>
      <c r="S330" s="792"/>
      <c r="T330" s="687"/>
      <c r="U330" s="792"/>
    </row>
    <row r="331" spans="4:21">
      <c r="D331" s="791"/>
      <c r="E331" s="672"/>
      <c r="F331" s="672"/>
      <c r="G331" s="672"/>
      <c r="H331" s="791"/>
      <c r="I331" s="791"/>
      <c r="J331" s="791"/>
      <c r="K331" s="791"/>
      <c r="L331" s="687"/>
      <c r="M331" s="792"/>
      <c r="N331" s="687"/>
      <c r="O331" s="792"/>
      <c r="P331" s="687"/>
      <c r="Q331" s="792"/>
      <c r="R331" s="687"/>
      <c r="S331" s="792"/>
      <c r="T331" s="687"/>
      <c r="U331" s="792"/>
    </row>
    <row r="332" spans="4:21">
      <c r="D332" s="791"/>
      <c r="E332" s="672"/>
      <c r="F332" s="672"/>
      <c r="G332" s="672"/>
      <c r="H332" s="791"/>
      <c r="I332" s="791"/>
      <c r="J332" s="791"/>
      <c r="K332" s="791"/>
      <c r="L332" s="687"/>
      <c r="M332" s="792"/>
      <c r="N332" s="687"/>
      <c r="O332" s="792"/>
      <c r="P332" s="687"/>
      <c r="Q332" s="792"/>
      <c r="R332" s="687"/>
      <c r="S332" s="792"/>
      <c r="T332" s="687"/>
      <c r="U332" s="792"/>
    </row>
    <row r="333" spans="4:21">
      <c r="D333" s="791"/>
      <c r="E333" s="672"/>
      <c r="F333" s="672"/>
      <c r="G333" s="672"/>
      <c r="H333" s="791"/>
      <c r="I333" s="791"/>
      <c r="J333" s="791"/>
      <c r="K333" s="791"/>
      <c r="L333" s="687"/>
      <c r="M333" s="792"/>
      <c r="N333" s="687"/>
      <c r="O333" s="792"/>
      <c r="P333" s="687"/>
      <c r="Q333" s="792"/>
      <c r="R333" s="687"/>
      <c r="S333" s="792"/>
      <c r="T333" s="687"/>
      <c r="U333" s="792"/>
    </row>
    <row r="334" spans="4:21">
      <c r="D334" s="791"/>
      <c r="E334" s="672"/>
      <c r="F334" s="672"/>
      <c r="G334" s="672"/>
      <c r="H334" s="791"/>
      <c r="I334" s="791"/>
      <c r="J334" s="791"/>
      <c r="K334" s="791"/>
      <c r="L334" s="687"/>
      <c r="M334" s="792"/>
      <c r="N334" s="687"/>
      <c r="O334" s="792"/>
      <c r="P334" s="687"/>
      <c r="Q334" s="792"/>
      <c r="R334" s="687"/>
      <c r="S334" s="792"/>
      <c r="T334" s="687"/>
      <c r="U334" s="792"/>
    </row>
    <row r="335" spans="4:21">
      <c r="D335" s="791"/>
      <c r="E335" s="672"/>
      <c r="F335" s="672"/>
      <c r="G335" s="672"/>
      <c r="H335" s="791"/>
      <c r="I335" s="791"/>
      <c r="J335" s="791"/>
      <c r="K335" s="791"/>
      <c r="L335" s="687"/>
      <c r="M335" s="792"/>
      <c r="N335" s="687"/>
      <c r="O335" s="792"/>
      <c r="P335" s="687"/>
      <c r="Q335" s="792"/>
      <c r="R335" s="687"/>
      <c r="S335" s="792"/>
      <c r="T335" s="687"/>
      <c r="U335" s="792"/>
    </row>
    <row r="336" spans="4:21">
      <c r="D336" s="791"/>
      <c r="E336" s="672"/>
      <c r="F336" s="672"/>
      <c r="G336" s="672"/>
      <c r="H336" s="791"/>
      <c r="I336" s="791"/>
      <c r="J336" s="791"/>
      <c r="K336" s="791"/>
      <c r="L336" s="687"/>
      <c r="M336" s="792"/>
      <c r="N336" s="687"/>
      <c r="O336" s="792"/>
      <c r="P336" s="687"/>
      <c r="Q336" s="792"/>
      <c r="R336" s="687"/>
      <c r="S336" s="792"/>
      <c r="T336" s="687"/>
      <c r="U336" s="792"/>
    </row>
    <row r="337" spans="4:21">
      <c r="D337" s="791"/>
      <c r="E337" s="672"/>
      <c r="F337" s="672"/>
      <c r="G337" s="672"/>
      <c r="H337" s="791"/>
      <c r="I337" s="791"/>
      <c r="J337" s="791"/>
      <c r="K337" s="791"/>
      <c r="L337" s="687"/>
      <c r="M337" s="792"/>
      <c r="N337" s="687"/>
      <c r="O337" s="792"/>
      <c r="P337" s="687"/>
      <c r="Q337" s="792"/>
      <c r="R337" s="687"/>
      <c r="S337" s="792"/>
      <c r="T337" s="687"/>
      <c r="U337" s="792"/>
    </row>
    <row r="338" spans="4:21">
      <c r="D338" s="791"/>
      <c r="E338" s="672"/>
      <c r="F338" s="672"/>
      <c r="G338" s="672"/>
      <c r="H338" s="791"/>
      <c r="I338" s="791"/>
      <c r="J338" s="791"/>
      <c r="K338" s="791"/>
      <c r="L338" s="687"/>
      <c r="M338" s="792"/>
      <c r="N338" s="687"/>
      <c r="O338" s="792"/>
      <c r="P338" s="687"/>
      <c r="Q338" s="792"/>
      <c r="R338" s="687"/>
      <c r="S338" s="792"/>
      <c r="T338" s="687"/>
      <c r="U338" s="792"/>
    </row>
    <row r="339" spans="4:21">
      <c r="D339" s="791"/>
      <c r="E339" s="672"/>
      <c r="F339" s="672"/>
      <c r="G339" s="672"/>
      <c r="H339" s="791"/>
      <c r="I339" s="791"/>
      <c r="J339" s="791"/>
      <c r="K339" s="791"/>
      <c r="L339" s="687"/>
      <c r="M339" s="792"/>
      <c r="N339" s="687"/>
      <c r="O339" s="792"/>
      <c r="P339" s="687"/>
      <c r="Q339" s="792"/>
      <c r="R339" s="687"/>
      <c r="S339" s="792"/>
      <c r="T339" s="687"/>
      <c r="U339" s="792"/>
    </row>
    <row r="340" spans="4:21">
      <c r="D340" s="791"/>
      <c r="E340" s="672"/>
      <c r="F340" s="672"/>
      <c r="G340" s="672"/>
      <c r="H340" s="791"/>
      <c r="I340" s="791"/>
      <c r="J340" s="791"/>
      <c r="K340" s="791"/>
      <c r="L340" s="687"/>
      <c r="M340" s="792"/>
      <c r="N340" s="687"/>
      <c r="O340" s="792"/>
      <c r="P340" s="687"/>
      <c r="Q340" s="792"/>
      <c r="R340" s="687"/>
      <c r="S340" s="792"/>
      <c r="T340" s="687"/>
      <c r="U340" s="792"/>
    </row>
    <row r="341" spans="4:21">
      <c r="D341" s="791"/>
      <c r="E341" s="672"/>
      <c r="F341" s="672"/>
      <c r="G341" s="672"/>
      <c r="H341" s="791"/>
      <c r="I341" s="791"/>
      <c r="J341" s="791"/>
      <c r="K341" s="791"/>
      <c r="L341" s="687"/>
      <c r="M341" s="792"/>
      <c r="N341" s="687"/>
      <c r="O341" s="792"/>
      <c r="P341" s="687"/>
      <c r="Q341" s="792"/>
      <c r="R341" s="687"/>
      <c r="S341" s="792"/>
      <c r="T341" s="687"/>
      <c r="U341" s="792"/>
    </row>
    <row r="342" spans="4:21">
      <c r="D342" s="791"/>
      <c r="E342" s="672"/>
      <c r="F342" s="672"/>
      <c r="G342" s="672"/>
      <c r="H342" s="791"/>
      <c r="I342" s="791"/>
      <c r="J342" s="791"/>
      <c r="K342" s="791"/>
      <c r="L342" s="687"/>
      <c r="M342" s="792"/>
      <c r="N342" s="687"/>
      <c r="O342" s="792"/>
      <c r="P342" s="687"/>
      <c r="Q342" s="792"/>
      <c r="R342" s="687"/>
      <c r="S342" s="792"/>
      <c r="T342" s="687"/>
      <c r="U342" s="792"/>
    </row>
    <row r="343" spans="4:21">
      <c r="D343" s="791"/>
      <c r="E343" s="672"/>
      <c r="F343" s="672"/>
      <c r="G343" s="672"/>
      <c r="H343" s="791"/>
      <c r="I343" s="791"/>
      <c r="J343" s="791"/>
      <c r="K343" s="791"/>
      <c r="L343" s="687"/>
      <c r="M343" s="792"/>
      <c r="N343" s="687"/>
      <c r="O343" s="792"/>
      <c r="P343" s="687"/>
      <c r="Q343" s="792"/>
      <c r="R343" s="687"/>
      <c r="S343" s="792"/>
      <c r="T343" s="687"/>
      <c r="U343" s="792"/>
    </row>
    <row r="344" spans="4:21">
      <c r="D344" s="791"/>
      <c r="E344" s="672"/>
      <c r="F344" s="672"/>
      <c r="G344" s="672"/>
      <c r="H344" s="791"/>
      <c r="I344" s="791"/>
      <c r="J344" s="791"/>
      <c r="K344" s="791"/>
      <c r="L344" s="687"/>
      <c r="M344" s="792"/>
      <c r="N344" s="687"/>
      <c r="O344" s="792"/>
      <c r="P344" s="687"/>
      <c r="Q344" s="792"/>
      <c r="R344" s="687"/>
      <c r="S344" s="792"/>
      <c r="T344" s="687"/>
      <c r="U344" s="792"/>
    </row>
    <row r="345" spans="4:21">
      <c r="D345" s="791"/>
      <c r="E345" s="672"/>
      <c r="F345" s="672"/>
      <c r="G345" s="672"/>
      <c r="H345" s="791"/>
      <c r="I345" s="791"/>
      <c r="J345" s="791"/>
      <c r="K345" s="791"/>
      <c r="L345" s="687"/>
      <c r="M345" s="792"/>
      <c r="N345" s="687"/>
      <c r="O345" s="792"/>
      <c r="P345" s="687"/>
      <c r="Q345" s="792"/>
      <c r="R345" s="687"/>
      <c r="S345" s="792"/>
      <c r="T345" s="687"/>
      <c r="U345" s="792"/>
    </row>
    <row r="346" spans="4:21">
      <c r="D346" s="791"/>
      <c r="E346" s="672"/>
      <c r="F346" s="672"/>
      <c r="G346" s="672"/>
      <c r="H346" s="791"/>
      <c r="I346" s="791"/>
      <c r="J346" s="791"/>
      <c r="K346" s="791"/>
      <c r="L346" s="687"/>
      <c r="M346" s="792"/>
      <c r="N346" s="687"/>
      <c r="O346" s="792"/>
      <c r="P346" s="687"/>
      <c r="Q346" s="792"/>
      <c r="R346" s="687"/>
      <c r="S346" s="792"/>
      <c r="T346" s="687"/>
      <c r="U346" s="792"/>
    </row>
    <row r="347" spans="4:21">
      <c r="D347" s="791"/>
      <c r="E347" s="672"/>
      <c r="F347" s="672"/>
      <c r="G347" s="672"/>
      <c r="H347" s="791"/>
      <c r="I347" s="791"/>
      <c r="J347" s="791"/>
      <c r="K347" s="791"/>
      <c r="L347" s="687"/>
      <c r="M347" s="792"/>
      <c r="N347" s="687"/>
      <c r="O347" s="792"/>
      <c r="P347" s="687"/>
      <c r="Q347" s="792"/>
      <c r="R347" s="687"/>
      <c r="S347" s="792"/>
      <c r="T347" s="687"/>
      <c r="U347" s="792"/>
    </row>
    <row r="348" spans="4:21">
      <c r="D348" s="791"/>
      <c r="E348" s="672"/>
      <c r="F348" s="672"/>
      <c r="G348" s="672"/>
      <c r="H348" s="791"/>
      <c r="I348" s="791"/>
      <c r="J348" s="791"/>
      <c r="K348" s="791"/>
      <c r="L348" s="687"/>
      <c r="M348" s="792"/>
      <c r="N348" s="687"/>
      <c r="O348" s="792"/>
      <c r="P348" s="687"/>
      <c r="Q348" s="792"/>
      <c r="R348" s="687"/>
      <c r="S348" s="792"/>
      <c r="T348" s="687"/>
      <c r="U348" s="792"/>
    </row>
    <row r="349" spans="4:21">
      <c r="D349" s="791"/>
      <c r="E349" s="672"/>
      <c r="F349" s="672"/>
      <c r="G349" s="672"/>
      <c r="H349" s="791"/>
      <c r="I349" s="791"/>
      <c r="J349" s="791"/>
      <c r="K349" s="791"/>
      <c r="L349" s="687"/>
      <c r="M349" s="792"/>
      <c r="N349" s="687"/>
      <c r="O349" s="792"/>
      <c r="P349" s="687"/>
      <c r="Q349" s="792"/>
      <c r="R349" s="687"/>
      <c r="S349" s="792"/>
      <c r="T349" s="687"/>
      <c r="U349" s="792"/>
    </row>
    <row r="350" spans="4:21">
      <c r="D350" s="791"/>
      <c r="E350" s="672"/>
      <c r="F350" s="672"/>
      <c r="G350" s="672"/>
      <c r="H350" s="791"/>
      <c r="I350" s="791"/>
      <c r="J350" s="791"/>
      <c r="K350" s="791"/>
      <c r="L350" s="687"/>
      <c r="M350" s="792"/>
      <c r="N350" s="687"/>
      <c r="O350" s="792"/>
      <c r="P350" s="687"/>
      <c r="Q350" s="792"/>
      <c r="R350" s="687"/>
      <c r="S350" s="792"/>
      <c r="T350" s="687"/>
      <c r="U350" s="792"/>
    </row>
    <row r="351" spans="4:21">
      <c r="D351" s="791"/>
      <c r="E351" s="672"/>
      <c r="F351" s="672"/>
      <c r="G351" s="672"/>
      <c r="H351" s="791"/>
      <c r="I351" s="791"/>
      <c r="J351" s="791"/>
      <c r="K351" s="791"/>
      <c r="L351" s="687"/>
      <c r="M351" s="792"/>
      <c r="N351" s="687"/>
      <c r="O351" s="792"/>
      <c r="P351" s="687"/>
      <c r="Q351" s="792"/>
      <c r="R351" s="687"/>
      <c r="S351" s="792"/>
      <c r="T351" s="687"/>
      <c r="U351" s="792"/>
    </row>
    <row r="352" spans="4:21">
      <c r="D352" s="791"/>
      <c r="E352" s="672"/>
      <c r="F352" s="672"/>
      <c r="G352" s="672"/>
      <c r="H352" s="791"/>
      <c r="I352" s="791"/>
      <c r="J352" s="791"/>
      <c r="K352" s="791"/>
      <c r="L352" s="687"/>
      <c r="M352" s="792"/>
      <c r="N352" s="687"/>
      <c r="O352" s="792"/>
      <c r="P352" s="687"/>
      <c r="Q352" s="792"/>
      <c r="R352" s="687"/>
      <c r="S352" s="792"/>
      <c r="T352" s="687"/>
      <c r="U352" s="792"/>
    </row>
    <row r="353" spans="4:21">
      <c r="D353" s="791"/>
      <c r="E353" s="672"/>
      <c r="F353" s="672"/>
      <c r="G353" s="672"/>
      <c r="H353" s="791"/>
      <c r="I353" s="791"/>
      <c r="J353" s="791"/>
      <c r="K353" s="791"/>
      <c r="L353" s="687"/>
      <c r="M353" s="792"/>
      <c r="N353" s="687"/>
      <c r="O353" s="792"/>
      <c r="P353" s="687"/>
      <c r="Q353" s="792"/>
      <c r="R353" s="687"/>
      <c r="S353" s="792"/>
      <c r="T353" s="687"/>
      <c r="U353" s="792"/>
    </row>
    <row r="354" spans="4:21">
      <c r="D354" s="791"/>
      <c r="E354" s="672"/>
      <c r="F354" s="672"/>
      <c r="G354" s="672"/>
      <c r="H354" s="791"/>
      <c r="I354" s="791"/>
      <c r="J354" s="791"/>
      <c r="K354" s="791"/>
      <c r="L354" s="687"/>
      <c r="M354" s="792"/>
      <c r="N354" s="687"/>
      <c r="O354" s="792"/>
      <c r="P354" s="687"/>
      <c r="Q354" s="792"/>
      <c r="R354" s="687"/>
      <c r="S354" s="792"/>
      <c r="T354" s="687"/>
      <c r="U354" s="792"/>
    </row>
    <row r="355" spans="4:21">
      <c r="D355" s="791"/>
      <c r="E355" s="672"/>
      <c r="F355" s="672"/>
      <c r="G355" s="672"/>
      <c r="H355" s="791"/>
      <c r="I355" s="791"/>
      <c r="J355" s="791"/>
      <c r="K355" s="791"/>
      <c r="L355" s="687"/>
      <c r="M355" s="792"/>
      <c r="N355" s="687"/>
      <c r="O355" s="792"/>
      <c r="P355" s="687"/>
      <c r="Q355" s="792"/>
      <c r="R355" s="687"/>
      <c r="S355" s="792"/>
      <c r="T355" s="687"/>
      <c r="U355" s="792"/>
    </row>
    <row r="356" spans="4:21">
      <c r="D356" s="791"/>
      <c r="E356" s="672"/>
      <c r="F356" s="672"/>
      <c r="G356" s="672"/>
      <c r="H356" s="791"/>
      <c r="I356" s="791"/>
      <c r="J356" s="791"/>
      <c r="K356" s="791"/>
      <c r="L356" s="687"/>
      <c r="M356" s="792"/>
      <c r="N356" s="687"/>
      <c r="O356" s="792"/>
      <c r="P356" s="687"/>
      <c r="Q356" s="792"/>
      <c r="R356" s="687"/>
      <c r="S356" s="792"/>
      <c r="T356" s="687"/>
      <c r="U356" s="792"/>
    </row>
    <row r="357" spans="4:21">
      <c r="D357" s="791"/>
      <c r="E357" s="672"/>
      <c r="F357" s="672"/>
      <c r="G357" s="672"/>
      <c r="H357" s="791"/>
      <c r="I357" s="791"/>
      <c r="J357" s="791"/>
      <c r="K357" s="791"/>
      <c r="L357" s="687"/>
      <c r="M357" s="792"/>
      <c r="N357" s="687"/>
      <c r="O357" s="792"/>
      <c r="P357" s="687"/>
      <c r="Q357" s="792"/>
      <c r="R357" s="687"/>
      <c r="S357" s="792"/>
      <c r="T357" s="687"/>
      <c r="U357" s="792"/>
    </row>
    <row r="358" spans="4:21">
      <c r="D358" s="791"/>
      <c r="E358" s="672"/>
      <c r="F358" s="672"/>
      <c r="G358" s="672"/>
      <c r="H358" s="791"/>
      <c r="I358" s="791"/>
      <c r="J358" s="791"/>
      <c r="K358" s="791"/>
      <c r="L358" s="687"/>
      <c r="M358" s="792"/>
      <c r="N358" s="687"/>
      <c r="O358" s="792"/>
      <c r="P358" s="687"/>
      <c r="Q358" s="792"/>
      <c r="R358" s="687"/>
      <c r="S358" s="792"/>
      <c r="T358" s="687"/>
      <c r="U358" s="792"/>
    </row>
    <row r="359" spans="4:21">
      <c r="D359" s="791"/>
      <c r="E359" s="672"/>
      <c r="F359" s="672"/>
      <c r="G359" s="672"/>
      <c r="H359" s="791"/>
      <c r="I359" s="791"/>
      <c r="J359" s="791"/>
      <c r="K359" s="791"/>
      <c r="L359" s="687"/>
      <c r="M359" s="792"/>
      <c r="N359" s="687"/>
      <c r="O359" s="792"/>
      <c r="P359" s="687"/>
      <c r="Q359" s="792"/>
      <c r="R359" s="687"/>
      <c r="S359" s="792"/>
      <c r="T359" s="687"/>
      <c r="U359" s="792"/>
    </row>
    <row r="360" spans="4:21">
      <c r="D360" s="791"/>
      <c r="E360" s="672"/>
      <c r="F360" s="672"/>
      <c r="G360" s="672"/>
      <c r="H360" s="791"/>
      <c r="I360" s="791"/>
      <c r="J360" s="791"/>
      <c r="K360" s="791"/>
      <c r="L360" s="687"/>
      <c r="M360" s="792"/>
      <c r="N360" s="687"/>
      <c r="O360" s="792"/>
      <c r="P360" s="687"/>
      <c r="Q360" s="792"/>
      <c r="R360" s="687"/>
      <c r="S360" s="792"/>
      <c r="T360" s="687"/>
      <c r="U360" s="792"/>
    </row>
    <row r="361" spans="4:21">
      <c r="D361" s="791"/>
      <c r="E361" s="672"/>
      <c r="F361" s="672"/>
      <c r="G361" s="672"/>
      <c r="H361" s="791"/>
      <c r="I361" s="791"/>
      <c r="J361" s="791"/>
      <c r="K361" s="791"/>
      <c r="L361" s="687"/>
      <c r="M361" s="792"/>
      <c r="N361" s="687"/>
      <c r="O361" s="792"/>
      <c r="P361" s="687"/>
      <c r="Q361" s="792"/>
      <c r="R361" s="687"/>
      <c r="S361" s="792"/>
      <c r="T361" s="687"/>
      <c r="U361" s="792"/>
    </row>
    <row r="362" spans="4:21">
      <c r="D362" s="791"/>
      <c r="E362" s="672"/>
      <c r="F362" s="672"/>
      <c r="G362" s="672"/>
      <c r="H362" s="791"/>
      <c r="I362" s="791"/>
      <c r="J362" s="791"/>
      <c r="K362" s="791"/>
      <c r="L362" s="687"/>
      <c r="M362" s="792"/>
      <c r="N362" s="687"/>
      <c r="O362" s="792"/>
      <c r="P362" s="687"/>
      <c r="Q362" s="792"/>
      <c r="R362" s="687"/>
      <c r="S362" s="792"/>
      <c r="T362" s="687"/>
      <c r="U362" s="792"/>
    </row>
    <row r="363" spans="4:21">
      <c r="D363" s="791"/>
      <c r="E363" s="672"/>
      <c r="F363" s="672"/>
      <c r="G363" s="672"/>
      <c r="H363" s="791"/>
      <c r="I363" s="791"/>
      <c r="J363" s="791"/>
      <c r="K363" s="791"/>
      <c r="L363" s="687"/>
      <c r="M363" s="792"/>
      <c r="N363" s="687"/>
      <c r="O363" s="792"/>
      <c r="P363" s="687"/>
      <c r="Q363" s="792"/>
      <c r="R363" s="687"/>
      <c r="S363" s="792"/>
      <c r="T363" s="687"/>
      <c r="U363" s="792"/>
    </row>
    <row r="364" spans="4:21">
      <c r="D364" s="791"/>
      <c r="E364" s="672"/>
      <c r="F364" s="672"/>
      <c r="G364" s="672"/>
      <c r="H364" s="791"/>
      <c r="I364" s="791"/>
      <c r="J364" s="791"/>
      <c r="K364" s="791"/>
      <c r="L364" s="687"/>
      <c r="M364" s="792"/>
      <c r="N364" s="687"/>
      <c r="O364" s="792"/>
      <c r="P364" s="687"/>
      <c r="Q364" s="792"/>
      <c r="R364" s="687"/>
      <c r="S364" s="792"/>
      <c r="T364" s="687"/>
      <c r="U364" s="792"/>
    </row>
    <row r="365" spans="4:21">
      <c r="D365" s="791"/>
      <c r="E365" s="672"/>
      <c r="F365" s="672"/>
      <c r="G365" s="672"/>
      <c r="H365" s="791"/>
      <c r="I365" s="791"/>
      <c r="J365" s="791"/>
      <c r="K365" s="791"/>
      <c r="L365" s="687"/>
      <c r="M365" s="792"/>
      <c r="N365" s="687"/>
      <c r="O365" s="792"/>
      <c r="P365" s="687"/>
      <c r="Q365" s="792"/>
      <c r="R365" s="687"/>
      <c r="S365" s="792"/>
      <c r="T365" s="687"/>
      <c r="U365" s="792"/>
    </row>
    <row r="366" spans="4:21">
      <c r="D366" s="791"/>
      <c r="E366" s="672"/>
      <c r="F366" s="672"/>
      <c r="G366" s="672"/>
      <c r="H366" s="791"/>
      <c r="I366" s="791"/>
      <c r="J366" s="791"/>
      <c r="K366" s="791"/>
      <c r="L366" s="687"/>
      <c r="M366" s="792"/>
      <c r="N366" s="687"/>
      <c r="O366" s="792"/>
      <c r="P366" s="687"/>
      <c r="Q366" s="792"/>
      <c r="R366" s="687"/>
      <c r="S366" s="792"/>
      <c r="T366" s="687"/>
      <c r="U366" s="792"/>
    </row>
    <row r="367" spans="4:21">
      <c r="D367" s="791"/>
      <c r="E367" s="672"/>
      <c r="F367" s="672"/>
      <c r="G367" s="672"/>
      <c r="H367" s="791"/>
      <c r="I367" s="791"/>
      <c r="J367" s="791"/>
      <c r="K367" s="791"/>
      <c r="L367" s="687"/>
      <c r="M367" s="792"/>
      <c r="N367" s="687"/>
      <c r="O367" s="792"/>
      <c r="P367" s="687"/>
      <c r="Q367" s="792"/>
      <c r="R367" s="687"/>
      <c r="S367" s="792"/>
      <c r="T367" s="687"/>
      <c r="U367" s="792"/>
    </row>
    <row r="368" spans="4:21">
      <c r="D368" s="791"/>
      <c r="E368" s="672"/>
      <c r="F368" s="672"/>
      <c r="G368" s="672"/>
      <c r="H368" s="791"/>
      <c r="I368" s="791"/>
      <c r="J368" s="791"/>
      <c r="K368" s="791"/>
      <c r="L368" s="687"/>
      <c r="M368" s="792"/>
      <c r="N368" s="687"/>
      <c r="O368" s="792"/>
      <c r="P368" s="687"/>
      <c r="Q368" s="792"/>
      <c r="R368" s="687"/>
      <c r="S368" s="792"/>
      <c r="T368" s="687"/>
      <c r="U368" s="792"/>
    </row>
    <row r="369" spans="4:21">
      <c r="D369" s="791"/>
      <c r="E369" s="672"/>
      <c r="F369" s="672"/>
      <c r="G369" s="672"/>
      <c r="H369" s="791"/>
      <c r="I369" s="791"/>
      <c r="J369" s="791"/>
      <c r="K369" s="791"/>
      <c r="L369" s="687"/>
      <c r="M369" s="792"/>
      <c r="N369" s="687"/>
      <c r="O369" s="792"/>
      <c r="P369" s="687"/>
      <c r="Q369" s="792"/>
      <c r="R369" s="687"/>
      <c r="S369" s="792"/>
      <c r="T369" s="687"/>
      <c r="U369" s="792"/>
    </row>
    <row r="370" spans="4:21">
      <c r="D370" s="791"/>
      <c r="E370" s="672"/>
      <c r="F370" s="672"/>
      <c r="G370" s="672"/>
      <c r="H370" s="791"/>
      <c r="I370" s="791"/>
      <c r="J370" s="791"/>
      <c r="K370" s="791"/>
      <c r="L370" s="687"/>
      <c r="M370" s="792"/>
      <c r="N370" s="687"/>
      <c r="O370" s="792"/>
      <c r="P370" s="687"/>
      <c r="Q370" s="792"/>
      <c r="R370" s="687"/>
      <c r="S370" s="792"/>
      <c r="T370" s="687"/>
      <c r="U370" s="792"/>
    </row>
    <row r="371" spans="4:21">
      <c r="D371" s="791"/>
      <c r="E371" s="672"/>
      <c r="F371" s="672"/>
      <c r="G371" s="672"/>
      <c r="H371" s="791"/>
      <c r="I371" s="791"/>
      <c r="J371" s="791"/>
      <c r="K371" s="791"/>
      <c r="L371" s="687"/>
      <c r="M371" s="792"/>
      <c r="N371" s="687"/>
      <c r="O371" s="792"/>
      <c r="P371" s="687"/>
      <c r="Q371" s="792"/>
      <c r="R371" s="687"/>
      <c r="S371" s="792"/>
      <c r="T371" s="687"/>
      <c r="U371" s="792"/>
    </row>
    <row r="372" spans="4:21">
      <c r="D372" s="791"/>
      <c r="E372" s="672"/>
      <c r="F372" s="672"/>
      <c r="G372" s="672"/>
      <c r="H372" s="791"/>
      <c r="I372" s="791"/>
      <c r="J372" s="791"/>
      <c r="K372" s="791"/>
      <c r="L372" s="687"/>
      <c r="M372" s="792"/>
      <c r="N372" s="687"/>
      <c r="O372" s="792"/>
      <c r="P372" s="687"/>
      <c r="Q372" s="792"/>
      <c r="R372" s="687"/>
      <c r="S372" s="792"/>
      <c r="T372" s="687"/>
      <c r="U372" s="792"/>
    </row>
    <row r="373" spans="4:21">
      <c r="D373" s="791"/>
      <c r="E373" s="672"/>
      <c r="F373" s="672"/>
      <c r="G373" s="672"/>
      <c r="H373" s="791"/>
      <c r="I373" s="791"/>
      <c r="J373" s="791"/>
      <c r="K373" s="791"/>
      <c r="L373" s="687"/>
      <c r="M373" s="792"/>
      <c r="N373" s="687"/>
      <c r="O373" s="792"/>
      <c r="P373" s="687"/>
      <c r="Q373" s="792"/>
      <c r="R373" s="687"/>
      <c r="S373" s="792"/>
      <c r="T373" s="687"/>
      <c r="U373" s="792"/>
    </row>
    <row r="374" spans="4:21">
      <c r="D374" s="791"/>
      <c r="E374" s="672"/>
      <c r="F374" s="672"/>
      <c r="G374" s="672"/>
      <c r="H374" s="791"/>
      <c r="I374" s="791"/>
      <c r="J374" s="791"/>
      <c r="K374" s="791"/>
      <c r="L374" s="687"/>
      <c r="M374" s="792"/>
      <c r="N374" s="687"/>
      <c r="O374" s="792"/>
      <c r="P374" s="687"/>
      <c r="Q374" s="792"/>
      <c r="R374" s="687"/>
      <c r="S374" s="792"/>
      <c r="T374" s="687"/>
      <c r="U374" s="792"/>
    </row>
    <row r="375" spans="4:21">
      <c r="D375" s="791"/>
      <c r="E375" s="672"/>
      <c r="F375" s="672"/>
      <c r="G375" s="672"/>
      <c r="H375" s="791"/>
      <c r="I375" s="791"/>
      <c r="J375" s="791"/>
      <c r="K375" s="791"/>
      <c r="L375" s="687"/>
      <c r="M375" s="792"/>
      <c r="N375" s="687"/>
      <c r="O375" s="792"/>
      <c r="P375" s="687"/>
      <c r="Q375" s="792"/>
      <c r="R375" s="687"/>
      <c r="S375" s="792"/>
      <c r="T375" s="687"/>
      <c r="U375" s="792"/>
    </row>
    <row r="376" spans="4:21">
      <c r="D376" s="791"/>
      <c r="E376" s="672"/>
      <c r="F376" s="672"/>
      <c r="G376" s="672"/>
      <c r="H376" s="791"/>
      <c r="I376" s="791"/>
      <c r="J376" s="791"/>
      <c r="K376" s="791"/>
      <c r="L376" s="687"/>
      <c r="M376" s="792"/>
      <c r="N376" s="687"/>
      <c r="O376" s="792"/>
      <c r="P376" s="687"/>
      <c r="Q376" s="792"/>
      <c r="R376" s="687"/>
      <c r="S376" s="792"/>
      <c r="T376" s="687"/>
      <c r="U376" s="792"/>
    </row>
    <row r="377" spans="4:21">
      <c r="D377" s="791"/>
      <c r="E377" s="672"/>
      <c r="F377" s="672"/>
      <c r="G377" s="672"/>
      <c r="H377" s="791"/>
      <c r="I377" s="791"/>
      <c r="J377" s="791"/>
      <c r="K377" s="791"/>
      <c r="L377" s="687"/>
      <c r="M377" s="792"/>
      <c r="N377" s="687"/>
      <c r="O377" s="792"/>
      <c r="P377" s="687"/>
      <c r="Q377" s="792"/>
      <c r="R377" s="687"/>
      <c r="S377" s="792"/>
      <c r="T377" s="687"/>
      <c r="U377" s="792"/>
    </row>
    <row r="378" spans="4:21">
      <c r="D378" s="791"/>
      <c r="E378" s="672"/>
      <c r="F378" s="672"/>
      <c r="G378" s="672"/>
      <c r="H378" s="791"/>
      <c r="I378" s="791"/>
      <c r="J378" s="791"/>
      <c r="K378" s="791"/>
      <c r="L378" s="687"/>
      <c r="M378" s="792"/>
      <c r="N378" s="687"/>
      <c r="O378" s="792"/>
      <c r="P378" s="687"/>
      <c r="Q378" s="792"/>
      <c r="R378" s="687"/>
      <c r="S378" s="792"/>
      <c r="T378" s="687"/>
      <c r="U378" s="792"/>
    </row>
    <row r="379" spans="4:21">
      <c r="D379" s="791"/>
      <c r="E379" s="672"/>
      <c r="F379" s="672"/>
      <c r="G379" s="672"/>
      <c r="H379" s="791"/>
      <c r="I379" s="791"/>
      <c r="J379" s="791"/>
      <c r="K379" s="791"/>
      <c r="L379" s="687"/>
      <c r="M379" s="792"/>
      <c r="N379" s="687"/>
      <c r="O379" s="792"/>
      <c r="P379" s="687"/>
      <c r="Q379" s="792"/>
      <c r="R379" s="687"/>
      <c r="S379" s="792"/>
      <c r="T379" s="687"/>
      <c r="U379" s="792"/>
    </row>
    <row r="380" spans="4:21">
      <c r="D380" s="791"/>
      <c r="E380" s="672"/>
      <c r="F380" s="672"/>
      <c r="G380" s="672"/>
      <c r="H380" s="791"/>
      <c r="I380" s="791"/>
      <c r="J380" s="791"/>
      <c r="K380" s="791"/>
      <c r="L380" s="687"/>
      <c r="M380" s="792"/>
      <c r="N380" s="687"/>
      <c r="O380" s="792"/>
      <c r="P380" s="687"/>
      <c r="Q380" s="792"/>
      <c r="R380" s="687"/>
      <c r="S380" s="792"/>
      <c r="T380" s="687"/>
      <c r="U380" s="792"/>
    </row>
    <row r="381" spans="4:21">
      <c r="D381" s="791"/>
      <c r="E381" s="672"/>
      <c r="F381" s="672"/>
      <c r="G381" s="672"/>
      <c r="H381" s="791"/>
      <c r="I381" s="791"/>
      <c r="J381" s="791"/>
      <c r="K381" s="791"/>
      <c r="L381" s="687"/>
      <c r="M381" s="792"/>
      <c r="N381" s="687"/>
      <c r="O381" s="792"/>
      <c r="P381" s="687"/>
      <c r="Q381" s="792"/>
      <c r="R381" s="687"/>
      <c r="S381" s="792"/>
      <c r="T381" s="687"/>
      <c r="U381" s="792"/>
    </row>
    <row r="382" spans="4:21">
      <c r="D382" s="791"/>
      <c r="E382" s="672"/>
      <c r="F382" s="672"/>
      <c r="G382" s="672"/>
      <c r="H382" s="791"/>
      <c r="I382" s="791"/>
      <c r="J382" s="791"/>
      <c r="K382" s="791"/>
      <c r="L382" s="687"/>
      <c r="M382" s="792"/>
      <c r="N382" s="687"/>
      <c r="O382" s="792"/>
      <c r="P382" s="687"/>
      <c r="Q382" s="792"/>
      <c r="R382" s="687"/>
      <c r="S382" s="792"/>
      <c r="T382" s="687"/>
      <c r="U382" s="792"/>
    </row>
    <row r="383" spans="4:21">
      <c r="D383" s="791"/>
      <c r="E383" s="672"/>
      <c r="F383" s="672"/>
      <c r="G383" s="672"/>
      <c r="H383" s="791"/>
      <c r="I383" s="791"/>
      <c r="J383" s="791"/>
      <c r="K383" s="791"/>
      <c r="L383" s="687"/>
      <c r="M383" s="792"/>
      <c r="N383" s="687"/>
      <c r="O383" s="792"/>
      <c r="P383" s="687"/>
      <c r="Q383" s="792"/>
      <c r="R383" s="687"/>
      <c r="S383" s="792"/>
      <c r="T383" s="687"/>
      <c r="U383" s="792"/>
    </row>
    <row r="384" spans="4:21">
      <c r="D384" s="791"/>
      <c r="E384" s="672"/>
      <c r="F384" s="672"/>
      <c r="G384" s="672"/>
      <c r="H384" s="791"/>
      <c r="I384" s="791"/>
      <c r="J384" s="791"/>
      <c r="K384" s="791"/>
      <c r="L384" s="687"/>
      <c r="M384" s="792"/>
      <c r="N384" s="687"/>
      <c r="O384" s="792"/>
      <c r="P384" s="687"/>
      <c r="Q384" s="792"/>
      <c r="R384" s="687"/>
      <c r="S384" s="792"/>
      <c r="T384" s="687"/>
      <c r="U384" s="792"/>
    </row>
    <row r="385" spans="4:21">
      <c r="D385" s="791"/>
      <c r="E385" s="672"/>
      <c r="F385" s="672"/>
      <c r="G385" s="672"/>
      <c r="H385" s="791"/>
      <c r="I385" s="791"/>
      <c r="J385" s="791"/>
      <c r="K385" s="791"/>
      <c r="L385" s="687"/>
      <c r="M385" s="792"/>
      <c r="N385" s="687"/>
      <c r="O385" s="792"/>
      <c r="P385" s="687"/>
      <c r="Q385" s="792"/>
      <c r="R385" s="687"/>
      <c r="S385" s="792"/>
      <c r="T385" s="687"/>
      <c r="U385" s="792"/>
    </row>
    <row r="386" spans="4:21">
      <c r="D386" s="791"/>
      <c r="E386" s="672"/>
      <c r="F386" s="672"/>
      <c r="G386" s="672"/>
      <c r="H386" s="791"/>
      <c r="I386" s="791"/>
      <c r="J386" s="791"/>
      <c r="K386" s="791"/>
      <c r="L386" s="687"/>
      <c r="M386" s="792"/>
      <c r="N386" s="687"/>
      <c r="O386" s="792"/>
      <c r="P386" s="687"/>
      <c r="Q386" s="792"/>
      <c r="R386" s="687"/>
      <c r="S386" s="792"/>
      <c r="T386" s="687"/>
      <c r="U386" s="792"/>
    </row>
    <row r="387" spans="4:21">
      <c r="D387" s="791"/>
      <c r="E387" s="672"/>
      <c r="F387" s="672"/>
      <c r="G387" s="672"/>
      <c r="H387" s="791"/>
      <c r="I387" s="791"/>
      <c r="J387" s="791"/>
      <c r="K387" s="791"/>
      <c r="L387" s="687"/>
      <c r="M387" s="792"/>
      <c r="N387" s="687"/>
      <c r="O387" s="792"/>
      <c r="P387" s="687"/>
      <c r="Q387" s="792"/>
      <c r="R387" s="687"/>
      <c r="S387" s="792"/>
      <c r="T387" s="687"/>
      <c r="U387" s="792"/>
    </row>
    <row r="388" spans="4:21">
      <c r="D388" s="791"/>
      <c r="E388" s="672"/>
      <c r="F388" s="672"/>
      <c r="G388" s="672"/>
      <c r="H388" s="791"/>
      <c r="I388" s="791"/>
      <c r="J388" s="791"/>
      <c r="K388" s="791"/>
      <c r="L388" s="687"/>
      <c r="M388" s="792"/>
      <c r="N388" s="687"/>
      <c r="O388" s="792"/>
      <c r="P388" s="687"/>
      <c r="Q388" s="792"/>
      <c r="R388" s="687"/>
      <c r="S388" s="792"/>
      <c r="T388" s="687"/>
      <c r="U388" s="792"/>
    </row>
    <row r="389" spans="4:21">
      <c r="D389" s="791"/>
      <c r="E389" s="672"/>
      <c r="F389" s="672"/>
      <c r="G389" s="672"/>
      <c r="H389" s="791"/>
      <c r="I389" s="791"/>
      <c r="J389" s="791"/>
      <c r="K389" s="791"/>
      <c r="L389" s="687"/>
      <c r="M389" s="792"/>
      <c r="N389" s="687"/>
      <c r="O389" s="792"/>
      <c r="P389" s="687"/>
      <c r="Q389" s="792"/>
      <c r="R389" s="687"/>
      <c r="S389" s="792"/>
      <c r="T389" s="687"/>
      <c r="U389" s="792"/>
    </row>
    <row r="390" spans="4:21">
      <c r="D390" s="791"/>
      <c r="E390" s="672"/>
      <c r="F390" s="672"/>
      <c r="G390" s="672"/>
      <c r="H390" s="791"/>
      <c r="I390" s="791"/>
      <c r="J390" s="791"/>
      <c r="K390" s="791"/>
      <c r="L390" s="687"/>
      <c r="M390" s="792"/>
      <c r="N390" s="687"/>
      <c r="O390" s="792"/>
      <c r="P390" s="687"/>
      <c r="Q390" s="792"/>
      <c r="R390" s="687"/>
      <c r="S390" s="792"/>
      <c r="T390" s="687"/>
      <c r="U390" s="792"/>
    </row>
    <row r="391" spans="4:21">
      <c r="D391" s="791"/>
      <c r="E391" s="672"/>
      <c r="F391" s="672"/>
      <c r="G391" s="672"/>
      <c r="H391" s="791"/>
      <c r="I391" s="791"/>
      <c r="J391" s="791"/>
      <c r="K391" s="791"/>
      <c r="L391" s="687"/>
      <c r="M391" s="792"/>
      <c r="N391" s="687"/>
      <c r="O391" s="792"/>
      <c r="P391" s="687"/>
      <c r="Q391" s="792"/>
      <c r="R391" s="687"/>
      <c r="S391" s="792"/>
      <c r="T391" s="687"/>
      <c r="U391" s="792"/>
    </row>
    <row r="392" spans="4:21">
      <c r="D392" s="791"/>
      <c r="E392" s="672"/>
      <c r="F392" s="672"/>
      <c r="G392" s="672"/>
      <c r="H392" s="791"/>
      <c r="I392" s="791"/>
      <c r="J392" s="791"/>
      <c r="K392" s="791"/>
      <c r="L392" s="687"/>
      <c r="M392" s="792"/>
      <c r="N392" s="687"/>
      <c r="O392" s="792"/>
      <c r="P392" s="687"/>
      <c r="Q392" s="792"/>
      <c r="R392" s="687"/>
      <c r="S392" s="792"/>
      <c r="T392" s="687"/>
      <c r="U392" s="792"/>
    </row>
    <row r="393" spans="4:21">
      <c r="D393" s="791"/>
      <c r="E393" s="672"/>
      <c r="F393" s="672"/>
      <c r="G393" s="672"/>
      <c r="H393" s="791"/>
      <c r="I393" s="791"/>
      <c r="J393" s="791"/>
      <c r="K393" s="791"/>
      <c r="L393" s="687"/>
      <c r="M393" s="792"/>
      <c r="N393" s="687"/>
      <c r="O393" s="792"/>
      <c r="P393" s="687"/>
      <c r="Q393" s="792"/>
      <c r="R393" s="687"/>
      <c r="S393" s="792"/>
      <c r="T393" s="687"/>
      <c r="U393" s="792"/>
    </row>
    <row r="394" spans="4:21">
      <c r="D394" s="791"/>
      <c r="E394" s="672"/>
      <c r="F394" s="672"/>
      <c r="G394" s="672"/>
      <c r="H394" s="791"/>
      <c r="I394" s="791"/>
      <c r="J394" s="791"/>
      <c r="K394" s="791"/>
      <c r="L394" s="687"/>
      <c r="M394" s="792"/>
      <c r="N394" s="687"/>
      <c r="O394" s="792"/>
      <c r="P394" s="687"/>
      <c r="Q394" s="792"/>
      <c r="R394" s="687"/>
      <c r="S394" s="792"/>
      <c r="T394" s="687"/>
      <c r="U394" s="792"/>
    </row>
    <row r="395" spans="4:21">
      <c r="D395" s="791"/>
      <c r="E395" s="672"/>
      <c r="F395" s="672"/>
      <c r="G395" s="672"/>
      <c r="H395" s="791"/>
      <c r="I395" s="791"/>
      <c r="J395" s="791"/>
      <c r="K395" s="791"/>
      <c r="L395" s="687"/>
      <c r="M395" s="792"/>
      <c r="N395" s="687"/>
      <c r="O395" s="792"/>
      <c r="P395" s="687"/>
      <c r="Q395" s="792"/>
      <c r="R395" s="687"/>
      <c r="S395" s="792"/>
      <c r="T395" s="687"/>
      <c r="U395" s="792"/>
    </row>
    <row r="396" spans="4:21">
      <c r="D396" s="791"/>
      <c r="E396" s="672"/>
      <c r="F396" s="672"/>
      <c r="G396" s="672"/>
      <c r="H396" s="791"/>
      <c r="I396" s="791"/>
      <c r="J396" s="791"/>
      <c r="K396" s="791"/>
      <c r="L396" s="687"/>
      <c r="M396" s="792"/>
      <c r="N396" s="687"/>
      <c r="O396" s="792"/>
      <c r="P396" s="687"/>
      <c r="Q396" s="792"/>
      <c r="R396" s="687"/>
      <c r="S396" s="792"/>
      <c r="T396" s="687"/>
      <c r="U396" s="792"/>
    </row>
    <row r="397" spans="4:21">
      <c r="D397" s="791"/>
      <c r="E397" s="672"/>
      <c r="F397" s="672"/>
      <c r="G397" s="672"/>
      <c r="H397" s="791"/>
      <c r="I397" s="791"/>
      <c r="J397" s="791"/>
      <c r="K397" s="791"/>
      <c r="L397" s="687"/>
      <c r="M397" s="792"/>
      <c r="N397" s="687"/>
      <c r="O397" s="792"/>
      <c r="P397" s="687"/>
      <c r="Q397" s="792"/>
      <c r="R397" s="687"/>
      <c r="S397" s="792"/>
      <c r="T397" s="687"/>
      <c r="U397" s="792"/>
    </row>
    <row r="398" spans="4:21">
      <c r="D398" s="791"/>
      <c r="E398" s="672"/>
      <c r="F398" s="672"/>
      <c r="G398" s="672"/>
      <c r="H398" s="791"/>
      <c r="I398" s="791"/>
      <c r="J398" s="791"/>
      <c r="K398" s="791"/>
      <c r="L398" s="687"/>
      <c r="M398" s="792"/>
      <c r="N398" s="687"/>
      <c r="O398" s="792"/>
      <c r="P398" s="687"/>
      <c r="Q398" s="792"/>
      <c r="R398" s="687"/>
      <c r="S398" s="792"/>
      <c r="T398" s="687"/>
      <c r="U398" s="792"/>
    </row>
    <row r="399" spans="4:21">
      <c r="D399" s="791"/>
      <c r="E399" s="672"/>
      <c r="F399" s="672"/>
      <c r="G399" s="672"/>
      <c r="H399" s="791"/>
      <c r="I399" s="791"/>
      <c r="J399" s="791"/>
      <c r="K399" s="791"/>
      <c r="L399" s="687"/>
      <c r="M399" s="792"/>
      <c r="N399" s="687"/>
      <c r="O399" s="792"/>
      <c r="P399" s="687"/>
      <c r="Q399" s="792"/>
      <c r="R399" s="687"/>
      <c r="S399" s="792"/>
      <c r="T399" s="687"/>
      <c r="U399" s="792"/>
    </row>
    <row r="400" spans="4:21">
      <c r="D400" s="791"/>
      <c r="E400" s="672"/>
      <c r="F400" s="672"/>
      <c r="G400" s="672"/>
      <c r="H400" s="791"/>
      <c r="I400" s="791"/>
      <c r="J400" s="791"/>
      <c r="K400" s="791"/>
      <c r="L400" s="687"/>
      <c r="M400" s="792"/>
      <c r="N400" s="687"/>
      <c r="O400" s="792"/>
      <c r="P400" s="687"/>
      <c r="Q400" s="792"/>
      <c r="R400" s="687"/>
      <c r="S400" s="792"/>
      <c r="T400" s="687"/>
      <c r="U400" s="792"/>
    </row>
    <row r="401" spans="4:21">
      <c r="D401" s="791"/>
      <c r="E401" s="672"/>
      <c r="F401" s="672"/>
      <c r="G401" s="672"/>
      <c r="H401" s="791"/>
      <c r="I401" s="791"/>
      <c r="J401" s="791"/>
      <c r="K401" s="791"/>
      <c r="L401" s="687"/>
      <c r="M401" s="792"/>
      <c r="N401" s="687"/>
      <c r="O401" s="792"/>
      <c r="P401" s="687"/>
      <c r="Q401" s="792"/>
      <c r="R401" s="687"/>
      <c r="S401" s="792"/>
      <c r="T401" s="687"/>
      <c r="U401" s="792"/>
    </row>
    <row r="402" spans="4:21">
      <c r="D402" s="791"/>
      <c r="E402" s="672"/>
      <c r="F402" s="672"/>
      <c r="G402" s="672"/>
      <c r="H402" s="791"/>
      <c r="I402" s="791"/>
      <c r="J402" s="791"/>
      <c r="K402" s="791"/>
      <c r="L402" s="687"/>
      <c r="M402" s="792"/>
      <c r="N402" s="687"/>
      <c r="O402" s="792"/>
      <c r="P402" s="687"/>
      <c r="Q402" s="792"/>
      <c r="R402" s="687"/>
      <c r="S402" s="792"/>
      <c r="T402" s="687"/>
      <c r="U402" s="792"/>
    </row>
    <row r="403" spans="4:21">
      <c r="D403" s="791"/>
      <c r="E403" s="672"/>
      <c r="F403" s="672"/>
      <c r="G403" s="672"/>
      <c r="H403" s="791"/>
      <c r="I403" s="791"/>
      <c r="J403" s="791"/>
      <c r="K403" s="791"/>
      <c r="L403" s="687"/>
      <c r="M403" s="792"/>
      <c r="N403" s="687"/>
      <c r="O403" s="792"/>
      <c r="P403" s="687"/>
      <c r="Q403" s="792"/>
      <c r="R403" s="687"/>
      <c r="S403" s="792"/>
      <c r="T403" s="687"/>
      <c r="U403" s="792"/>
    </row>
    <row r="404" spans="4:21">
      <c r="D404" s="791"/>
      <c r="E404" s="672"/>
      <c r="F404" s="672"/>
      <c r="G404" s="672"/>
      <c r="H404" s="791"/>
      <c r="I404" s="791"/>
      <c r="J404" s="791"/>
      <c r="K404" s="791"/>
      <c r="L404" s="687"/>
      <c r="M404" s="792"/>
      <c r="N404" s="687"/>
      <c r="O404" s="792"/>
      <c r="P404" s="687"/>
      <c r="Q404" s="792"/>
      <c r="R404" s="687"/>
      <c r="S404" s="792"/>
      <c r="T404" s="687"/>
      <c r="U404" s="792"/>
    </row>
    <row r="405" spans="4:21">
      <c r="D405" s="791"/>
      <c r="E405" s="672"/>
      <c r="F405" s="672"/>
      <c r="G405" s="672"/>
      <c r="H405" s="791"/>
      <c r="I405" s="791"/>
      <c r="J405" s="791"/>
      <c r="K405" s="791"/>
      <c r="L405" s="687"/>
      <c r="M405" s="792"/>
      <c r="N405" s="687"/>
      <c r="O405" s="792"/>
      <c r="P405" s="687"/>
      <c r="Q405" s="792"/>
      <c r="R405" s="687"/>
      <c r="S405" s="792"/>
      <c r="T405" s="687"/>
      <c r="U405" s="792"/>
    </row>
    <row r="406" spans="4:21">
      <c r="D406" s="791"/>
      <c r="E406" s="672"/>
      <c r="F406" s="672"/>
      <c r="G406" s="672"/>
      <c r="H406" s="791"/>
      <c r="I406" s="791"/>
      <c r="J406" s="791"/>
      <c r="K406" s="791"/>
      <c r="L406" s="687"/>
      <c r="M406" s="792"/>
      <c r="N406" s="687"/>
      <c r="O406" s="792"/>
      <c r="P406" s="687"/>
      <c r="Q406" s="792"/>
      <c r="R406" s="687"/>
      <c r="S406" s="792"/>
      <c r="T406" s="687"/>
      <c r="U406" s="792"/>
    </row>
    <row r="407" spans="4:21">
      <c r="D407" s="791"/>
      <c r="E407" s="672"/>
      <c r="F407" s="672"/>
      <c r="G407" s="672"/>
      <c r="H407" s="791"/>
      <c r="I407" s="791"/>
      <c r="J407" s="791"/>
      <c r="K407" s="791"/>
      <c r="L407" s="687"/>
      <c r="M407" s="792"/>
      <c r="N407" s="687"/>
      <c r="O407" s="792"/>
      <c r="P407" s="687"/>
      <c r="Q407" s="792"/>
      <c r="R407" s="687"/>
      <c r="S407" s="792"/>
      <c r="T407" s="687"/>
      <c r="U407" s="792"/>
    </row>
    <row r="408" spans="4:21">
      <c r="D408" s="791"/>
      <c r="E408" s="672"/>
      <c r="F408" s="672"/>
      <c r="G408" s="672"/>
      <c r="H408" s="791"/>
      <c r="I408" s="791"/>
      <c r="J408" s="791"/>
      <c r="K408" s="791"/>
      <c r="L408" s="687"/>
      <c r="M408" s="792"/>
      <c r="N408" s="687"/>
      <c r="O408" s="792"/>
      <c r="P408" s="687"/>
      <c r="Q408" s="792"/>
      <c r="R408" s="687"/>
      <c r="S408" s="792"/>
      <c r="T408" s="687"/>
      <c r="U408" s="792"/>
    </row>
    <row r="409" spans="4:21">
      <c r="D409" s="791"/>
      <c r="E409" s="672"/>
      <c r="F409" s="672"/>
      <c r="G409" s="672"/>
      <c r="H409" s="791"/>
      <c r="I409" s="791"/>
      <c r="J409" s="791"/>
      <c r="K409" s="791"/>
      <c r="L409" s="687"/>
      <c r="M409" s="792"/>
      <c r="N409" s="687"/>
      <c r="O409" s="792"/>
      <c r="P409" s="687"/>
      <c r="Q409" s="792"/>
      <c r="R409" s="687"/>
      <c r="S409" s="792"/>
      <c r="T409" s="687"/>
      <c r="U409" s="792"/>
    </row>
    <row r="410" spans="4:21">
      <c r="D410" s="791"/>
      <c r="E410" s="672"/>
      <c r="F410" s="672"/>
      <c r="G410" s="672"/>
      <c r="H410" s="791"/>
      <c r="I410" s="791"/>
      <c r="J410" s="791"/>
      <c r="K410" s="791"/>
      <c r="L410" s="687"/>
      <c r="M410" s="792"/>
      <c r="N410" s="687"/>
      <c r="O410" s="792"/>
      <c r="P410" s="687"/>
      <c r="Q410" s="792"/>
      <c r="R410" s="687"/>
      <c r="S410" s="792"/>
      <c r="T410" s="687"/>
      <c r="U410" s="792"/>
    </row>
    <row r="411" spans="4:21">
      <c r="D411" s="791"/>
      <c r="E411" s="672"/>
      <c r="F411" s="672"/>
      <c r="G411" s="672"/>
      <c r="H411" s="791"/>
      <c r="I411" s="791"/>
      <c r="J411" s="791"/>
      <c r="K411" s="791"/>
      <c r="L411" s="687"/>
      <c r="M411" s="792"/>
      <c r="N411" s="687"/>
      <c r="O411" s="792"/>
      <c r="P411" s="687"/>
      <c r="Q411" s="792"/>
      <c r="R411" s="687"/>
      <c r="S411" s="792"/>
      <c r="T411" s="687"/>
      <c r="U411" s="792"/>
    </row>
    <row r="412" spans="4:21">
      <c r="D412" s="791"/>
      <c r="E412" s="672"/>
      <c r="F412" s="672"/>
      <c r="G412" s="672"/>
      <c r="H412" s="791"/>
      <c r="I412" s="791"/>
      <c r="J412" s="791"/>
      <c r="K412" s="791"/>
      <c r="L412" s="687"/>
      <c r="M412" s="792"/>
      <c r="N412" s="687"/>
      <c r="O412" s="792"/>
      <c r="P412" s="687"/>
      <c r="Q412" s="792"/>
      <c r="R412" s="687"/>
      <c r="S412" s="792"/>
      <c r="T412" s="687"/>
      <c r="U412" s="792"/>
    </row>
    <row r="413" spans="4:21">
      <c r="D413" s="791"/>
      <c r="E413" s="672"/>
      <c r="F413" s="672"/>
      <c r="G413" s="672"/>
      <c r="H413" s="791"/>
      <c r="I413" s="791"/>
      <c r="J413" s="791"/>
      <c r="K413" s="791"/>
      <c r="L413" s="687"/>
      <c r="M413" s="792"/>
      <c r="N413" s="687"/>
      <c r="O413" s="792"/>
      <c r="P413" s="687"/>
      <c r="Q413" s="792"/>
      <c r="R413" s="687"/>
      <c r="S413" s="792"/>
      <c r="T413" s="687"/>
      <c r="U413" s="792"/>
    </row>
    <row r="414" spans="4:21">
      <c r="D414" s="791"/>
      <c r="E414" s="672"/>
      <c r="F414" s="672"/>
      <c r="G414" s="672"/>
      <c r="H414" s="791"/>
      <c r="I414" s="791"/>
      <c r="J414" s="791"/>
      <c r="K414" s="791"/>
      <c r="L414" s="687"/>
      <c r="M414" s="792"/>
      <c r="N414" s="687"/>
      <c r="O414" s="792"/>
      <c r="P414" s="687"/>
      <c r="Q414" s="792"/>
      <c r="R414" s="687"/>
      <c r="S414" s="792"/>
      <c r="T414" s="687"/>
      <c r="U414" s="792"/>
    </row>
    <row r="415" spans="4:21">
      <c r="D415" s="791"/>
      <c r="E415" s="672"/>
      <c r="F415" s="672"/>
      <c r="G415" s="672"/>
      <c r="H415" s="791"/>
      <c r="I415" s="791"/>
      <c r="J415" s="791"/>
      <c r="K415" s="791"/>
      <c r="L415" s="687"/>
      <c r="M415" s="792"/>
      <c r="N415" s="687"/>
      <c r="O415" s="792"/>
      <c r="P415" s="687"/>
      <c r="Q415" s="792"/>
      <c r="R415" s="687"/>
      <c r="S415" s="792"/>
      <c r="T415" s="687"/>
      <c r="U415" s="792"/>
    </row>
    <row r="416" spans="4:21">
      <c r="D416" s="791"/>
      <c r="E416" s="672"/>
      <c r="F416" s="672"/>
      <c r="G416" s="672"/>
      <c r="H416" s="791"/>
      <c r="I416" s="791"/>
      <c r="J416" s="791"/>
      <c r="K416" s="791"/>
      <c r="L416" s="687"/>
      <c r="M416" s="792"/>
      <c r="N416" s="687"/>
      <c r="O416" s="792"/>
      <c r="P416" s="687"/>
      <c r="Q416" s="792"/>
      <c r="R416" s="687"/>
      <c r="S416" s="792"/>
      <c r="T416" s="687"/>
      <c r="U416" s="792"/>
    </row>
    <row r="417" spans="4:21">
      <c r="D417" s="791"/>
      <c r="E417" s="672"/>
      <c r="F417" s="672"/>
      <c r="G417" s="672"/>
      <c r="H417" s="791"/>
      <c r="I417" s="791"/>
      <c r="J417" s="791"/>
      <c r="K417" s="791"/>
      <c r="L417" s="687"/>
      <c r="M417" s="792"/>
      <c r="N417" s="687"/>
      <c r="O417" s="792"/>
      <c r="P417" s="687"/>
      <c r="Q417" s="792"/>
      <c r="R417" s="687"/>
      <c r="S417" s="792"/>
      <c r="T417" s="687"/>
      <c r="U417" s="792"/>
    </row>
    <row r="418" spans="4:21">
      <c r="D418" s="791"/>
      <c r="E418" s="672"/>
      <c r="F418" s="672"/>
      <c r="G418" s="672"/>
      <c r="H418" s="791"/>
      <c r="I418" s="791"/>
      <c r="J418" s="791"/>
      <c r="K418" s="791"/>
      <c r="L418" s="687"/>
      <c r="M418" s="792"/>
      <c r="N418" s="687"/>
      <c r="O418" s="792"/>
      <c r="P418" s="687"/>
      <c r="Q418" s="792"/>
      <c r="R418" s="687"/>
      <c r="S418" s="792"/>
      <c r="T418" s="687"/>
      <c r="U418" s="792"/>
    </row>
    <row r="419" spans="4:21">
      <c r="D419" s="791"/>
      <c r="E419" s="672"/>
      <c r="F419" s="672"/>
      <c r="G419" s="672"/>
      <c r="H419" s="791"/>
      <c r="I419" s="791"/>
      <c r="J419" s="791"/>
      <c r="K419" s="791"/>
      <c r="L419" s="687"/>
      <c r="M419" s="792"/>
      <c r="N419" s="687"/>
      <c r="O419" s="792"/>
      <c r="P419" s="687"/>
      <c r="Q419" s="792"/>
      <c r="R419" s="687"/>
      <c r="S419" s="792"/>
      <c r="T419" s="687"/>
      <c r="U419" s="792"/>
    </row>
    <row r="420" spans="4:21">
      <c r="D420" s="791"/>
      <c r="E420" s="672"/>
      <c r="F420" s="672"/>
      <c r="G420" s="672"/>
      <c r="H420" s="791"/>
      <c r="I420" s="791"/>
      <c r="J420" s="791"/>
      <c r="K420" s="791"/>
      <c r="L420" s="687"/>
      <c r="M420" s="792"/>
      <c r="N420" s="687"/>
      <c r="O420" s="792"/>
      <c r="P420" s="687"/>
      <c r="Q420" s="792"/>
      <c r="R420" s="687"/>
      <c r="S420" s="792"/>
      <c r="T420" s="687"/>
      <c r="U420" s="792"/>
    </row>
    <row r="421" spans="4:21">
      <c r="D421" s="791"/>
      <c r="E421" s="672"/>
      <c r="F421" s="672"/>
      <c r="G421" s="672"/>
      <c r="H421" s="791"/>
      <c r="I421" s="791"/>
      <c r="J421" s="791"/>
      <c r="K421" s="791"/>
      <c r="L421" s="687"/>
      <c r="M421" s="792"/>
      <c r="N421" s="687"/>
      <c r="O421" s="792"/>
      <c r="P421" s="687"/>
      <c r="Q421" s="792"/>
      <c r="R421" s="687"/>
      <c r="S421" s="792"/>
      <c r="T421" s="687"/>
      <c r="U421" s="792"/>
    </row>
    <row r="422" spans="4:21">
      <c r="D422" s="791"/>
      <c r="E422" s="672"/>
      <c r="F422" s="672"/>
      <c r="G422" s="672"/>
      <c r="H422" s="791"/>
      <c r="I422" s="791"/>
      <c r="J422" s="791"/>
      <c r="K422" s="791"/>
      <c r="L422" s="687"/>
      <c r="M422" s="792"/>
      <c r="N422" s="687"/>
      <c r="O422" s="792"/>
      <c r="P422" s="687"/>
      <c r="Q422" s="792"/>
      <c r="R422" s="687"/>
      <c r="S422" s="792"/>
      <c r="T422" s="687"/>
      <c r="U422" s="792"/>
    </row>
    <row r="423" spans="4:21">
      <c r="D423" s="791"/>
      <c r="E423" s="672"/>
      <c r="F423" s="672"/>
      <c r="G423" s="672"/>
      <c r="H423" s="791"/>
      <c r="I423" s="791"/>
      <c r="J423" s="791"/>
      <c r="K423" s="791"/>
      <c r="L423" s="687"/>
      <c r="M423" s="792"/>
      <c r="N423" s="687"/>
      <c r="O423" s="792"/>
      <c r="P423" s="687"/>
      <c r="Q423" s="792"/>
      <c r="R423" s="687"/>
      <c r="S423" s="792"/>
      <c r="T423" s="687"/>
      <c r="U423" s="792"/>
    </row>
    <row r="424" spans="4:21">
      <c r="D424" s="791"/>
      <c r="E424" s="672"/>
      <c r="F424" s="672"/>
      <c r="G424" s="672"/>
      <c r="H424" s="791"/>
      <c r="I424" s="791"/>
      <c r="J424" s="791"/>
      <c r="K424" s="791"/>
      <c r="L424" s="687"/>
      <c r="M424" s="792"/>
      <c r="N424" s="687"/>
      <c r="O424" s="792"/>
      <c r="P424" s="687"/>
      <c r="Q424" s="792"/>
      <c r="R424" s="687"/>
      <c r="S424" s="792"/>
      <c r="T424" s="687"/>
      <c r="U424" s="792"/>
    </row>
    <row r="425" spans="4:21">
      <c r="D425" s="791"/>
      <c r="E425" s="672"/>
      <c r="F425" s="672"/>
      <c r="G425" s="672"/>
      <c r="H425" s="791"/>
      <c r="I425" s="791"/>
      <c r="J425" s="791"/>
      <c r="K425" s="791"/>
      <c r="L425" s="687"/>
      <c r="M425" s="792"/>
      <c r="N425" s="687"/>
      <c r="O425" s="792"/>
      <c r="P425" s="687"/>
      <c r="Q425" s="792"/>
      <c r="R425" s="687"/>
      <c r="S425" s="792"/>
      <c r="T425" s="687"/>
      <c r="U425" s="792"/>
    </row>
    <row r="426" spans="4:21">
      <c r="D426" s="791"/>
      <c r="E426" s="672"/>
      <c r="F426" s="672"/>
      <c r="G426" s="672"/>
      <c r="H426" s="791"/>
      <c r="I426" s="791"/>
      <c r="J426" s="791"/>
      <c r="K426" s="791"/>
      <c r="L426" s="687"/>
      <c r="M426" s="792"/>
      <c r="N426" s="687"/>
      <c r="O426" s="792"/>
      <c r="P426" s="687"/>
      <c r="Q426" s="792"/>
      <c r="R426" s="687"/>
      <c r="S426" s="792"/>
      <c r="T426" s="687"/>
      <c r="U426" s="792"/>
    </row>
    <row r="427" spans="4:21">
      <c r="D427" s="791"/>
      <c r="E427" s="672"/>
      <c r="F427" s="672"/>
      <c r="G427" s="672"/>
      <c r="H427" s="791"/>
      <c r="I427" s="791"/>
      <c r="J427" s="791"/>
      <c r="K427" s="791"/>
      <c r="L427" s="687"/>
      <c r="M427" s="792"/>
      <c r="N427" s="687"/>
      <c r="O427" s="792"/>
      <c r="P427" s="687"/>
      <c r="Q427" s="792"/>
      <c r="R427" s="687"/>
      <c r="S427" s="792"/>
      <c r="T427" s="687"/>
      <c r="U427" s="792"/>
    </row>
    <row r="428" spans="4:21">
      <c r="D428" s="791"/>
      <c r="E428" s="672"/>
      <c r="F428" s="672"/>
      <c r="G428" s="672"/>
      <c r="H428" s="791"/>
      <c r="I428" s="791"/>
      <c r="J428" s="791"/>
      <c r="K428" s="791"/>
      <c r="L428" s="687"/>
      <c r="M428" s="792"/>
      <c r="N428" s="687"/>
      <c r="O428" s="792"/>
      <c r="P428" s="687"/>
      <c r="Q428" s="792"/>
      <c r="R428" s="687"/>
      <c r="S428" s="792"/>
      <c r="T428" s="687"/>
      <c r="U428" s="792"/>
    </row>
    <row r="429" spans="4:21">
      <c r="D429" s="791"/>
      <c r="E429" s="672"/>
      <c r="F429" s="672"/>
      <c r="G429" s="672"/>
      <c r="H429" s="791"/>
      <c r="I429" s="791"/>
      <c r="J429" s="791"/>
      <c r="K429" s="791"/>
      <c r="L429" s="687"/>
      <c r="M429" s="792"/>
      <c r="N429" s="687"/>
      <c r="O429" s="792"/>
      <c r="P429" s="687"/>
      <c r="Q429" s="792"/>
      <c r="R429" s="687"/>
      <c r="S429" s="792"/>
      <c r="T429" s="687"/>
      <c r="U429" s="792"/>
    </row>
    <row r="430" spans="4:21">
      <c r="D430" s="791"/>
      <c r="E430" s="672"/>
      <c r="F430" s="672"/>
      <c r="G430" s="672"/>
      <c r="H430" s="791"/>
      <c r="I430" s="791"/>
      <c r="J430" s="791"/>
      <c r="K430" s="791"/>
      <c r="L430" s="687"/>
      <c r="M430" s="792"/>
      <c r="N430" s="687"/>
      <c r="O430" s="792"/>
      <c r="P430" s="687"/>
      <c r="Q430" s="792"/>
      <c r="R430" s="687"/>
      <c r="S430" s="792"/>
      <c r="T430" s="687"/>
      <c r="U430" s="792"/>
    </row>
    <row r="431" spans="4:21">
      <c r="D431" s="791"/>
      <c r="E431" s="672"/>
      <c r="F431" s="672"/>
      <c r="G431" s="672"/>
      <c r="H431" s="791"/>
      <c r="I431" s="791"/>
      <c r="J431" s="791"/>
      <c r="K431" s="791"/>
      <c r="L431" s="687"/>
      <c r="M431" s="792"/>
      <c r="N431" s="687"/>
      <c r="O431" s="792"/>
      <c r="P431" s="687"/>
      <c r="Q431" s="792"/>
      <c r="R431" s="687"/>
      <c r="S431" s="792"/>
      <c r="T431" s="687"/>
      <c r="U431" s="792"/>
    </row>
    <row r="432" spans="4:21">
      <c r="D432" s="791"/>
      <c r="E432" s="672"/>
      <c r="F432" s="672"/>
      <c r="G432" s="672"/>
      <c r="H432" s="791"/>
      <c r="I432" s="791"/>
      <c r="J432" s="791"/>
      <c r="K432" s="791"/>
      <c r="L432" s="687"/>
      <c r="M432" s="792"/>
      <c r="N432" s="687"/>
      <c r="O432" s="792"/>
      <c r="P432" s="687"/>
      <c r="Q432" s="792"/>
      <c r="R432" s="687"/>
      <c r="S432" s="792"/>
      <c r="T432" s="687"/>
      <c r="U432" s="792"/>
    </row>
    <row r="433" spans="4:21">
      <c r="D433" s="791"/>
      <c r="E433" s="672"/>
      <c r="F433" s="672"/>
      <c r="G433" s="672"/>
      <c r="H433" s="791"/>
      <c r="I433" s="791"/>
      <c r="J433" s="791"/>
      <c r="K433" s="791"/>
      <c r="L433" s="687"/>
      <c r="M433" s="792"/>
      <c r="N433" s="687"/>
      <c r="O433" s="792"/>
      <c r="P433" s="687"/>
      <c r="Q433" s="792"/>
      <c r="R433" s="687"/>
      <c r="S433" s="792"/>
      <c r="T433" s="687"/>
      <c r="U433" s="792"/>
    </row>
    <row r="434" spans="4:21">
      <c r="D434" s="791"/>
      <c r="E434" s="672"/>
      <c r="F434" s="672"/>
      <c r="G434" s="672"/>
      <c r="H434" s="791"/>
      <c r="I434" s="791"/>
      <c r="J434" s="791"/>
      <c r="K434" s="791"/>
      <c r="L434" s="687"/>
      <c r="M434" s="792"/>
      <c r="N434" s="687"/>
      <c r="O434" s="792"/>
      <c r="P434" s="687"/>
      <c r="Q434" s="792"/>
      <c r="R434" s="687"/>
      <c r="S434" s="792"/>
      <c r="T434" s="687"/>
      <c r="U434" s="792"/>
    </row>
    <row r="435" spans="4:21">
      <c r="D435" s="791"/>
      <c r="E435" s="672"/>
      <c r="F435" s="672"/>
      <c r="G435" s="672"/>
      <c r="H435" s="791"/>
      <c r="I435" s="791"/>
      <c r="J435" s="791"/>
      <c r="K435" s="791"/>
      <c r="L435" s="687"/>
      <c r="M435" s="792"/>
      <c r="N435" s="687"/>
      <c r="O435" s="792"/>
      <c r="P435" s="687"/>
      <c r="Q435" s="792"/>
      <c r="R435" s="687"/>
      <c r="S435" s="792"/>
      <c r="T435" s="687"/>
      <c r="U435" s="792"/>
    </row>
    <row r="436" spans="4:21">
      <c r="D436" s="791"/>
      <c r="E436" s="672"/>
      <c r="F436" s="672"/>
      <c r="G436" s="672"/>
      <c r="H436" s="791"/>
      <c r="I436" s="791"/>
      <c r="J436" s="791"/>
      <c r="K436" s="791"/>
      <c r="L436" s="687"/>
      <c r="M436" s="792"/>
      <c r="N436" s="687"/>
      <c r="O436" s="792"/>
      <c r="P436" s="687"/>
      <c r="Q436" s="792"/>
      <c r="R436" s="687"/>
      <c r="S436" s="792"/>
      <c r="T436" s="687"/>
      <c r="U436" s="792"/>
    </row>
    <row r="437" spans="4:21">
      <c r="D437" s="791"/>
      <c r="E437" s="672"/>
      <c r="F437" s="672"/>
      <c r="G437" s="672"/>
      <c r="H437" s="791"/>
      <c r="I437" s="791"/>
      <c r="J437" s="791"/>
      <c r="K437" s="791"/>
      <c r="L437" s="687"/>
      <c r="M437" s="792"/>
      <c r="N437" s="687"/>
      <c r="O437" s="792"/>
      <c r="P437" s="687"/>
      <c r="Q437" s="792"/>
      <c r="R437" s="687"/>
      <c r="S437" s="792"/>
      <c r="T437" s="687"/>
      <c r="U437" s="792"/>
    </row>
    <row r="438" spans="4:21">
      <c r="D438" s="791"/>
      <c r="E438" s="672"/>
      <c r="F438" s="672"/>
      <c r="G438" s="672"/>
      <c r="H438" s="791"/>
      <c r="I438" s="791"/>
      <c r="J438" s="791"/>
      <c r="K438" s="791"/>
      <c r="L438" s="687"/>
      <c r="M438" s="792"/>
      <c r="N438" s="687"/>
      <c r="O438" s="792"/>
      <c r="P438" s="687"/>
      <c r="Q438" s="792"/>
      <c r="R438" s="687"/>
      <c r="S438" s="792"/>
      <c r="T438" s="687"/>
      <c r="U438" s="792"/>
    </row>
    <row r="439" spans="4:21">
      <c r="D439" s="791"/>
      <c r="E439" s="672"/>
      <c r="F439" s="672"/>
      <c r="G439" s="672"/>
      <c r="H439" s="791"/>
      <c r="I439" s="791"/>
      <c r="J439" s="791"/>
      <c r="K439" s="791"/>
      <c r="L439" s="687"/>
      <c r="M439" s="792"/>
      <c r="N439" s="687"/>
      <c r="O439" s="792"/>
      <c r="P439" s="687"/>
      <c r="Q439" s="792"/>
      <c r="R439" s="687"/>
      <c r="S439" s="792"/>
      <c r="T439" s="687"/>
      <c r="U439" s="792"/>
    </row>
    <row r="440" spans="4:21">
      <c r="D440" s="791"/>
      <c r="E440" s="672"/>
      <c r="F440" s="672"/>
      <c r="G440" s="672"/>
      <c r="H440" s="791"/>
      <c r="I440" s="791"/>
      <c r="J440" s="791"/>
      <c r="K440" s="791"/>
      <c r="L440" s="687"/>
      <c r="M440" s="792"/>
      <c r="N440" s="687"/>
      <c r="O440" s="792"/>
      <c r="P440" s="687"/>
      <c r="Q440" s="792"/>
      <c r="R440" s="687"/>
      <c r="S440" s="792"/>
      <c r="T440" s="687"/>
      <c r="U440" s="792"/>
    </row>
    <row r="441" spans="4:21">
      <c r="D441" s="791"/>
      <c r="E441" s="672"/>
      <c r="F441" s="672"/>
      <c r="G441" s="672"/>
      <c r="H441" s="791"/>
      <c r="I441" s="791"/>
      <c r="J441" s="791"/>
      <c r="K441" s="791"/>
      <c r="L441" s="687"/>
      <c r="M441" s="792"/>
      <c r="N441" s="687"/>
      <c r="O441" s="792"/>
      <c r="P441" s="687"/>
      <c r="Q441" s="792"/>
      <c r="R441" s="687"/>
      <c r="S441" s="792"/>
      <c r="T441" s="687"/>
      <c r="U441" s="792"/>
    </row>
    <row r="442" spans="4:21">
      <c r="D442" s="791"/>
      <c r="E442" s="672"/>
      <c r="F442" s="672"/>
      <c r="G442" s="672"/>
      <c r="H442" s="791"/>
      <c r="I442" s="791"/>
      <c r="J442" s="791"/>
      <c r="K442" s="791"/>
      <c r="L442" s="687"/>
      <c r="M442" s="792"/>
      <c r="N442" s="687"/>
      <c r="O442" s="792"/>
      <c r="P442" s="687"/>
      <c r="Q442" s="792"/>
      <c r="R442" s="687"/>
      <c r="S442" s="792"/>
      <c r="T442" s="687"/>
      <c r="U442" s="792"/>
    </row>
    <row r="443" spans="4:21">
      <c r="D443" s="791"/>
      <c r="E443" s="672"/>
      <c r="F443" s="672"/>
      <c r="G443" s="672"/>
      <c r="H443" s="791"/>
      <c r="I443" s="791"/>
      <c r="J443" s="791"/>
      <c r="K443" s="791"/>
      <c r="L443" s="687"/>
      <c r="M443" s="792"/>
      <c r="N443" s="687"/>
      <c r="O443" s="792"/>
      <c r="P443" s="687"/>
      <c r="Q443" s="792"/>
      <c r="R443" s="687"/>
      <c r="S443" s="792"/>
      <c r="T443" s="687"/>
      <c r="U443" s="792"/>
    </row>
    <row r="444" spans="4:21">
      <c r="D444" s="791"/>
      <c r="E444" s="672"/>
      <c r="F444" s="672"/>
      <c r="G444" s="672"/>
      <c r="H444" s="791"/>
      <c r="I444" s="791"/>
      <c r="J444" s="791"/>
      <c r="K444" s="791"/>
      <c r="L444" s="687"/>
      <c r="M444" s="792"/>
      <c r="N444" s="687"/>
      <c r="O444" s="792"/>
      <c r="P444" s="687"/>
      <c r="Q444" s="792"/>
      <c r="R444" s="687"/>
      <c r="S444" s="792"/>
      <c r="T444" s="687"/>
      <c r="U444" s="792"/>
    </row>
    <row r="445" spans="4:21">
      <c r="D445" s="791"/>
      <c r="E445" s="672"/>
      <c r="F445" s="672"/>
      <c r="G445" s="672"/>
      <c r="H445" s="791"/>
      <c r="I445" s="791"/>
      <c r="J445" s="791"/>
      <c r="K445" s="791"/>
      <c r="L445" s="687"/>
      <c r="M445" s="792"/>
      <c r="N445" s="687"/>
      <c r="O445" s="792"/>
      <c r="P445" s="687"/>
      <c r="Q445" s="792"/>
      <c r="R445" s="687"/>
      <c r="S445" s="792"/>
      <c r="T445" s="687"/>
      <c r="U445" s="792"/>
    </row>
    <row r="446" spans="4:21">
      <c r="D446" s="791"/>
      <c r="E446" s="672"/>
      <c r="F446" s="672"/>
      <c r="G446" s="672"/>
      <c r="H446" s="791"/>
      <c r="I446" s="791"/>
      <c r="J446" s="791"/>
      <c r="K446" s="791"/>
      <c r="L446" s="687"/>
      <c r="M446" s="792"/>
      <c r="N446" s="687"/>
      <c r="O446" s="792"/>
      <c r="P446" s="687"/>
      <c r="Q446" s="792"/>
      <c r="R446" s="687"/>
      <c r="S446" s="792"/>
      <c r="T446" s="687"/>
      <c r="U446" s="792"/>
    </row>
    <row r="447" spans="4:21">
      <c r="D447" s="791"/>
      <c r="E447" s="672"/>
      <c r="F447" s="672"/>
      <c r="G447" s="672"/>
      <c r="H447" s="791"/>
      <c r="I447" s="791"/>
      <c r="J447" s="791"/>
      <c r="K447" s="791"/>
      <c r="L447" s="687"/>
      <c r="M447" s="792"/>
      <c r="N447" s="687"/>
      <c r="O447" s="792"/>
      <c r="P447" s="687"/>
      <c r="Q447" s="792"/>
      <c r="R447" s="687"/>
      <c r="S447" s="792"/>
      <c r="T447" s="687"/>
      <c r="U447" s="792"/>
    </row>
    <row r="448" spans="4:21">
      <c r="D448" s="791"/>
      <c r="E448" s="672"/>
      <c r="F448" s="672"/>
      <c r="G448" s="672"/>
      <c r="H448" s="791"/>
      <c r="I448" s="791"/>
      <c r="J448" s="791"/>
      <c r="K448" s="791"/>
      <c r="L448" s="687"/>
      <c r="M448" s="792"/>
      <c r="N448" s="687"/>
      <c r="O448" s="792"/>
      <c r="P448" s="687"/>
      <c r="Q448" s="792"/>
      <c r="R448" s="687"/>
      <c r="S448" s="792"/>
      <c r="T448" s="687"/>
      <c r="U448" s="792"/>
    </row>
    <row r="449" spans="4:21">
      <c r="D449" s="791"/>
      <c r="E449" s="672"/>
      <c r="F449" s="672"/>
      <c r="G449" s="672"/>
      <c r="H449" s="791"/>
      <c r="I449" s="791"/>
      <c r="J449" s="791"/>
      <c r="K449" s="791"/>
      <c r="L449" s="687"/>
      <c r="M449" s="792"/>
      <c r="N449" s="687"/>
      <c r="O449" s="792"/>
      <c r="P449" s="687"/>
      <c r="Q449" s="792"/>
      <c r="R449" s="687"/>
      <c r="S449" s="792"/>
      <c r="T449" s="687"/>
      <c r="U449" s="792"/>
    </row>
    <row r="450" spans="4:21">
      <c r="D450" s="791"/>
      <c r="E450" s="672"/>
      <c r="F450" s="672"/>
      <c r="G450" s="672"/>
      <c r="H450" s="791"/>
      <c r="I450" s="791"/>
      <c r="J450" s="791"/>
      <c r="K450" s="791"/>
      <c r="L450" s="687"/>
      <c r="M450" s="792"/>
      <c r="N450" s="687"/>
      <c r="O450" s="792"/>
      <c r="P450" s="687"/>
      <c r="Q450" s="792"/>
      <c r="R450" s="687"/>
      <c r="S450" s="792"/>
      <c r="T450" s="687"/>
      <c r="U450" s="792"/>
    </row>
    <row r="451" spans="4:21">
      <c r="D451" s="791"/>
      <c r="E451" s="672"/>
      <c r="F451" s="672"/>
      <c r="G451" s="672"/>
      <c r="H451" s="791"/>
      <c r="I451" s="791"/>
      <c r="J451" s="791"/>
      <c r="K451" s="791"/>
      <c r="L451" s="687"/>
      <c r="M451" s="792"/>
      <c r="N451" s="687"/>
      <c r="O451" s="792"/>
      <c r="P451" s="687"/>
      <c r="Q451" s="792"/>
      <c r="R451" s="687"/>
      <c r="S451" s="792"/>
      <c r="T451" s="687"/>
      <c r="U451" s="792"/>
    </row>
    <row r="452" spans="4:21">
      <c r="D452" s="791"/>
      <c r="E452" s="672"/>
      <c r="F452" s="672"/>
      <c r="G452" s="672"/>
      <c r="H452" s="791"/>
      <c r="I452" s="791"/>
      <c r="J452" s="791"/>
      <c r="K452" s="791"/>
      <c r="L452" s="687"/>
      <c r="M452" s="792"/>
      <c r="N452" s="687"/>
      <c r="O452" s="792"/>
      <c r="P452" s="687"/>
      <c r="Q452" s="792"/>
      <c r="R452" s="687"/>
      <c r="S452" s="792"/>
      <c r="T452" s="687"/>
      <c r="U452" s="792"/>
    </row>
    <row r="453" spans="4:21">
      <c r="D453" s="791"/>
      <c r="E453" s="672"/>
      <c r="F453" s="672"/>
      <c r="G453" s="672"/>
      <c r="H453" s="791"/>
      <c r="I453" s="791"/>
      <c r="J453" s="791"/>
      <c r="K453" s="791"/>
      <c r="L453" s="687"/>
      <c r="M453" s="792"/>
      <c r="N453" s="687"/>
      <c r="O453" s="792"/>
      <c r="P453" s="687"/>
      <c r="Q453" s="792"/>
      <c r="R453" s="687"/>
      <c r="S453" s="792"/>
      <c r="T453" s="687"/>
      <c r="U453" s="792"/>
    </row>
    <row r="454" spans="4:21">
      <c r="D454" s="791"/>
      <c r="E454" s="672"/>
      <c r="F454" s="672"/>
      <c r="G454" s="672"/>
      <c r="H454" s="791"/>
      <c r="I454" s="791"/>
      <c r="J454" s="791"/>
      <c r="K454" s="791"/>
      <c r="L454" s="687"/>
      <c r="M454" s="792"/>
      <c r="N454" s="687"/>
      <c r="O454" s="792"/>
      <c r="P454" s="687"/>
      <c r="Q454" s="792"/>
      <c r="R454" s="687"/>
      <c r="S454" s="792"/>
      <c r="T454" s="687"/>
      <c r="U454" s="792"/>
    </row>
    <row r="455" spans="4:21">
      <c r="D455" s="791"/>
      <c r="E455" s="672"/>
      <c r="F455" s="672"/>
      <c r="G455" s="672"/>
      <c r="H455" s="791"/>
      <c r="I455" s="791"/>
      <c r="J455" s="791"/>
      <c r="K455" s="791"/>
      <c r="L455" s="687"/>
      <c r="M455" s="792"/>
      <c r="N455" s="687"/>
      <c r="O455" s="792"/>
      <c r="P455" s="687"/>
      <c r="Q455" s="792"/>
      <c r="R455" s="687"/>
      <c r="S455" s="792"/>
      <c r="T455" s="687"/>
      <c r="U455" s="792"/>
    </row>
    <row r="456" spans="4:21">
      <c r="D456" s="791"/>
      <c r="E456" s="672"/>
      <c r="F456" s="672"/>
      <c r="G456" s="672"/>
      <c r="H456" s="791"/>
      <c r="I456" s="791"/>
      <c r="J456" s="791"/>
      <c r="K456" s="791"/>
      <c r="L456" s="687"/>
      <c r="M456" s="792"/>
      <c r="N456" s="687"/>
      <c r="O456" s="792"/>
      <c r="P456" s="687"/>
      <c r="Q456" s="792"/>
      <c r="R456" s="687"/>
      <c r="S456" s="792"/>
      <c r="T456" s="687"/>
      <c r="U456" s="792"/>
    </row>
    <row r="457" spans="4:21">
      <c r="D457" s="791"/>
      <c r="E457" s="672"/>
      <c r="F457" s="672"/>
      <c r="G457" s="672"/>
      <c r="H457" s="791"/>
      <c r="I457" s="791"/>
      <c r="J457" s="791"/>
      <c r="K457" s="791"/>
      <c r="L457" s="687"/>
      <c r="M457" s="792"/>
      <c r="N457" s="687"/>
      <c r="O457" s="792"/>
      <c r="P457" s="687"/>
      <c r="Q457" s="792"/>
      <c r="R457" s="687"/>
      <c r="S457" s="792"/>
      <c r="T457" s="687"/>
      <c r="U457" s="792"/>
    </row>
    <row r="458" spans="4:21">
      <c r="D458" s="791"/>
      <c r="E458" s="672"/>
      <c r="F458" s="672"/>
      <c r="G458" s="672"/>
      <c r="H458" s="791"/>
      <c r="I458" s="791"/>
      <c r="J458" s="791"/>
      <c r="K458" s="791"/>
      <c r="L458" s="687"/>
      <c r="M458" s="792"/>
      <c r="N458" s="687"/>
      <c r="O458" s="792"/>
      <c r="P458" s="687"/>
      <c r="Q458" s="792"/>
      <c r="R458" s="687"/>
      <c r="S458" s="792"/>
      <c r="T458" s="687"/>
      <c r="U458" s="792"/>
    </row>
    <row r="459" spans="4:21">
      <c r="D459" s="791"/>
      <c r="E459" s="672"/>
      <c r="F459" s="672"/>
      <c r="G459" s="672"/>
      <c r="H459" s="791"/>
      <c r="I459" s="791"/>
      <c r="J459" s="791"/>
      <c r="K459" s="791"/>
      <c r="L459" s="687"/>
      <c r="M459" s="792"/>
      <c r="N459" s="687"/>
      <c r="O459" s="792"/>
      <c r="P459" s="687"/>
      <c r="Q459" s="792"/>
      <c r="R459" s="687"/>
      <c r="S459" s="792"/>
      <c r="T459" s="687"/>
      <c r="U459" s="792"/>
    </row>
    <row r="460" spans="4:21">
      <c r="D460" s="791"/>
      <c r="E460" s="672"/>
      <c r="F460" s="672"/>
      <c r="G460" s="672"/>
      <c r="H460" s="791"/>
      <c r="I460" s="791"/>
      <c r="J460" s="791"/>
      <c r="K460" s="791"/>
      <c r="L460" s="687"/>
      <c r="M460" s="792"/>
      <c r="N460" s="687"/>
      <c r="O460" s="792"/>
      <c r="P460" s="687"/>
      <c r="Q460" s="792"/>
      <c r="R460" s="687"/>
      <c r="S460" s="792"/>
      <c r="T460" s="687"/>
      <c r="U460" s="792"/>
    </row>
    <row r="461" spans="4:21">
      <c r="D461" s="791"/>
      <c r="E461" s="672"/>
      <c r="F461" s="672"/>
      <c r="G461" s="672"/>
      <c r="H461" s="791"/>
      <c r="I461" s="791"/>
      <c r="J461" s="791"/>
      <c r="K461" s="791"/>
      <c r="L461" s="687"/>
      <c r="M461" s="792"/>
      <c r="N461" s="687"/>
      <c r="O461" s="792"/>
      <c r="P461" s="687"/>
      <c r="Q461" s="792"/>
      <c r="R461" s="687"/>
      <c r="S461" s="792"/>
      <c r="T461" s="687"/>
      <c r="U461" s="792"/>
    </row>
    <row r="462" spans="4:21">
      <c r="D462" s="791"/>
      <c r="E462" s="672"/>
      <c r="F462" s="672"/>
      <c r="G462" s="672"/>
      <c r="H462" s="791"/>
      <c r="I462" s="791"/>
      <c r="J462" s="791"/>
      <c r="K462" s="791"/>
      <c r="L462" s="687"/>
      <c r="M462" s="792"/>
      <c r="N462" s="687"/>
      <c r="O462" s="792"/>
      <c r="P462" s="687"/>
      <c r="Q462" s="792"/>
      <c r="R462" s="687"/>
      <c r="S462" s="792"/>
      <c r="T462" s="687"/>
      <c r="U462" s="792"/>
    </row>
    <row r="463" spans="4:21">
      <c r="D463" s="791"/>
      <c r="E463" s="672"/>
      <c r="F463" s="672"/>
      <c r="G463" s="672"/>
      <c r="H463" s="791"/>
      <c r="I463" s="791"/>
      <c r="J463" s="791"/>
      <c r="K463" s="791"/>
      <c r="L463" s="687"/>
      <c r="M463" s="792"/>
      <c r="N463" s="687"/>
      <c r="O463" s="792"/>
      <c r="P463" s="687"/>
      <c r="Q463" s="792"/>
      <c r="R463" s="687"/>
      <c r="S463" s="792"/>
      <c r="T463" s="687"/>
      <c r="U463" s="792"/>
    </row>
    <row r="464" spans="4:21">
      <c r="D464" s="791"/>
      <c r="E464" s="672"/>
      <c r="F464" s="672"/>
      <c r="G464" s="672"/>
      <c r="H464" s="791"/>
      <c r="I464" s="791"/>
      <c r="J464" s="791"/>
      <c r="K464" s="791"/>
      <c r="L464" s="687"/>
      <c r="M464" s="792"/>
      <c r="N464" s="687"/>
      <c r="O464" s="792"/>
      <c r="P464" s="687"/>
      <c r="Q464" s="792"/>
      <c r="R464" s="687"/>
      <c r="S464" s="792"/>
      <c r="T464" s="687"/>
      <c r="U464" s="792"/>
    </row>
    <row r="465" spans="4:21">
      <c r="D465" s="791"/>
      <c r="E465" s="672"/>
      <c r="F465" s="672"/>
      <c r="G465" s="672"/>
      <c r="H465" s="791"/>
      <c r="I465" s="791"/>
      <c r="J465" s="791"/>
      <c r="K465" s="791"/>
      <c r="L465" s="687"/>
      <c r="M465" s="792"/>
      <c r="N465" s="687"/>
      <c r="O465" s="792"/>
      <c r="P465" s="687"/>
      <c r="Q465" s="792"/>
      <c r="R465" s="687"/>
      <c r="S465" s="792"/>
      <c r="T465" s="687"/>
      <c r="U465" s="792"/>
    </row>
    <row r="466" spans="4:21">
      <c r="D466" s="791"/>
      <c r="E466" s="672"/>
      <c r="F466" s="672"/>
      <c r="G466" s="672"/>
      <c r="H466" s="791"/>
      <c r="I466" s="791"/>
      <c r="J466" s="791"/>
      <c r="K466" s="791"/>
      <c r="L466" s="687"/>
      <c r="M466" s="792"/>
      <c r="N466" s="687"/>
      <c r="O466" s="792"/>
      <c r="P466" s="687"/>
      <c r="Q466" s="792"/>
      <c r="R466" s="687"/>
      <c r="S466" s="792"/>
      <c r="T466" s="687"/>
      <c r="U466" s="792"/>
    </row>
    <row r="467" spans="4:21">
      <c r="D467" s="791"/>
      <c r="E467" s="672"/>
      <c r="F467" s="672"/>
      <c r="G467" s="672"/>
      <c r="H467" s="791"/>
      <c r="I467" s="791"/>
      <c r="J467" s="791"/>
      <c r="K467" s="791"/>
      <c r="L467" s="687"/>
      <c r="M467" s="792"/>
      <c r="N467" s="687"/>
      <c r="O467" s="792"/>
      <c r="P467" s="687"/>
      <c r="Q467" s="792"/>
      <c r="R467" s="687"/>
      <c r="S467" s="792"/>
      <c r="T467" s="687"/>
      <c r="U467" s="792"/>
    </row>
    <row r="468" spans="4:21">
      <c r="D468" s="791"/>
      <c r="E468" s="672"/>
      <c r="F468" s="672"/>
      <c r="G468" s="672"/>
      <c r="H468" s="791"/>
      <c r="I468" s="791"/>
      <c r="J468" s="791"/>
      <c r="K468" s="791"/>
      <c r="L468" s="687"/>
      <c r="M468" s="792"/>
      <c r="N468" s="687"/>
      <c r="O468" s="792"/>
      <c r="P468" s="687"/>
      <c r="Q468" s="792"/>
      <c r="R468" s="687"/>
      <c r="S468" s="792"/>
      <c r="T468" s="687"/>
      <c r="U468" s="792"/>
    </row>
    <row r="469" spans="4:21">
      <c r="D469" s="791"/>
      <c r="E469" s="672"/>
      <c r="F469" s="672"/>
      <c r="G469" s="672"/>
      <c r="H469" s="791"/>
      <c r="I469" s="791"/>
      <c r="J469" s="791"/>
      <c r="K469" s="791"/>
      <c r="L469" s="687"/>
      <c r="M469" s="792"/>
      <c r="N469" s="687"/>
      <c r="O469" s="792"/>
      <c r="P469" s="687"/>
      <c r="Q469" s="792"/>
      <c r="R469" s="687"/>
      <c r="S469" s="792"/>
      <c r="T469" s="687"/>
      <c r="U469" s="792"/>
    </row>
    <row r="470" spans="4:21">
      <c r="D470" s="791"/>
      <c r="E470" s="672"/>
      <c r="F470" s="672"/>
      <c r="G470" s="672"/>
      <c r="H470" s="791"/>
      <c r="I470" s="791"/>
      <c r="J470" s="791"/>
      <c r="K470" s="791"/>
      <c r="L470" s="687"/>
      <c r="M470" s="792"/>
      <c r="N470" s="687"/>
      <c r="O470" s="792"/>
      <c r="P470" s="687"/>
      <c r="Q470" s="792"/>
      <c r="R470" s="687"/>
      <c r="S470" s="792"/>
      <c r="T470" s="687"/>
      <c r="U470" s="792"/>
    </row>
    <row r="471" spans="4:21">
      <c r="D471" s="791"/>
      <c r="E471" s="672"/>
      <c r="F471" s="672"/>
      <c r="G471" s="672"/>
      <c r="H471" s="791"/>
      <c r="I471" s="791"/>
      <c r="J471" s="791"/>
      <c r="K471" s="791"/>
      <c r="L471" s="687"/>
      <c r="M471" s="792"/>
      <c r="N471" s="687"/>
      <c r="O471" s="792"/>
      <c r="P471" s="687"/>
      <c r="Q471" s="792"/>
      <c r="R471" s="687"/>
      <c r="S471" s="792"/>
      <c r="T471" s="687"/>
      <c r="U471" s="792"/>
    </row>
    <row r="472" spans="4:21">
      <c r="D472" s="791"/>
      <c r="E472" s="672"/>
      <c r="F472" s="672"/>
      <c r="G472" s="672"/>
      <c r="H472" s="791"/>
      <c r="I472" s="791"/>
      <c r="J472" s="791"/>
      <c r="K472" s="791"/>
      <c r="L472" s="687"/>
      <c r="M472" s="792"/>
      <c r="N472" s="687"/>
      <c r="O472" s="792"/>
      <c r="P472" s="687"/>
      <c r="Q472" s="792"/>
      <c r="R472" s="687"/>
      <c r="S472" s="792"/>
      <c r="T472" s="687"/>
      <c r="U472" s="792"/>
    </row>
    <row r="473" spans="4:21">
      <c r="D473" s="791"/>
      <c r="E473" s="672"/>
      <c r="F473" s="672"/>
      <c r="G473" s="672"/>
      <c r="H473" s="791"/>
      <c r="I473" s="791"/>
      <c r="J473" s="791"/>
      <c r="K473" s="791"/>
      <c r="L473" s="687"/>
      <c r="M473" s="792"/>
      <c r="N473" s="687"/>
      <c r="O473" s="792"/>
      <c r="P473" s="687"/>
      <c r="Q473" s="792"/>
      <c r="R473" s="687"/>
      <c r="S473" s="792"/>
      <c r="T473" s="687"/>
      <c r="U473" s="792"/>
    </row>
    <row r="474" spans="4:21">
      <c r="D474" s="791"/>
      <c r="E474" s="672"/>
      <c r="F474" s="672"/>
      <c r="G474" s="672"/>
      <c r="H474" s="791"/>
      <c r="I474" s="791"/>
      <c r="J474" s="791"/>
      <c r="K474" s="791"/>
      <c r="L474" s="687"/>
      <c r="M474" s="792"/>
      <c r="N474" s="687"/>
      <c r="O474" s="792"/>
      <c r="P474" s="687"/>
      <c r="Q474" s="792"/>
      <c r="R474" s="687"/>
      <c r="S474" s="792"/>
      <c r="T474" s="687"/>
      <c r="U474" s="792"/>
    </row>
    <row r="475" spans="4:21">
      <c r="D475" s="791"/>
      <c r="E475" s="672"/>
      <c r="F475" s="672"/>
      <c r="G475" s="672"/>
      <c r="H475" s="791"/>
      <c r="I475" s="791"/>
      <c r="J475" s="791"/>
      <c r="K475" s="791"/>
      <c r="L475" s="687"/>
      <c r="M475" s="792"/>
      <c r="N475" s="687"/>
      <c r="O475" s="792"/>
      <c r="P475" s="687"/>
      <c r="Q475" s="792"/>
      <c r="R475" s="687"/>
      <c r="S475" s="792"/>
      <c r="T475" s="687"/>
      <c r="U475" s="792"/>
    </row>
    <row r="476" spans="4:21">
      <c r="D476" s="791"/>
      <c r="E476" s="672"/>
      <c r="F476" s="672"/>
      <c r="G476" s="672"/>
      <c r="H476" s="791"/>
      <c r="I476" s="791"/>
      <c r="J476" s="791"/>
      <c r="K476" s="791"/>
      <c r="L476" s="687"/>
      <c r="M476" s="792"/>
      <c r="N476" s="687"/>
      <c r="O476" s="792"/>
      <c r="P476" s="687"/>
      <c r="Q476" s="792"/>
      <c r="R476" s="687"/>
      <c r="S476" s="792"/>
      <c r="T476" s="687"/>
      <c r="U476" s="792"/>
    </row>
    <row r="477" spans="4:21">
      <c r="D477" s="791"/>
      <c r="E477" s="672"/>
      <c r="F477" s="672"/>
      <c r="G477" s="672"/>
      <c r="H477" s="791"/>
      <c r="I477" s="791"/>
      <c r="J477" s="791"/>
      <c r="K477" s="791"/>
      <c r="L477" s="687"/>
      <c r="M477" s="792"/>
      <c r="N477" s="687"/>
      <c r="O477" s="792"/>
      <c r="P477" s="687"/>
      <c r="Q477" s="792"/>
      <c r="R477" s="687"/>
      <c r="S477" s="792"/>
      <c r="T477" s="687"/>
      <c r="U477" s="792"/>
    </row>
    <row r="478" spans="4:21">
      <c r="D478" s="791"/>
      <c r="E478" s="672"/>
      <c r="F478" s="672"/>
      <c r="G478" s="672"/>
      <c r="H478" s="791"/>
      <c r="I478" s="791"/>
      <c r="J478" s="791"/>
      <c r="K478" s="791"/>
      <c r="L478" s="687"/>
      <c r="M478" s="792"/>
      <c r="N478" s="687"/>
      <c r="O478" s="792"/>
      <c r="P478" s="687"/>
      <c r="Q478" s="792"/>
      <c r="R478" s="687"/>
      <c r="S478" s="792"/>
      <c r="T478" s="687"/>
      <c r="U478" s="792"/>
    </row>
    <row r="479" spans="4:21">
      <c r="D479" s="791"/>
      <c r="E479" s="672"/>
      <c r="F479" s="672"/>
      <c r="G479" s="672"/>
      <c r="H479" s="791"/>
      <c r="I479" s="791"/>
      <c r="J479" s="791"/>
      <c r="K479" s="791"/>
      <c r="L479" s="687"/>
      <c r="M479" s="792"/>
      <c r="N479" s="687"/>
      <c r="O479" s="792"/>
      <c r="P479" s="687"/>
      <c r="Q479" s="792"/>
      <c r="R479" s="687"/>
      <c r="S479" s="792"/>
      <c r="T479" s="687"/>
      <c r="U479" s="792"/>
    </row>
    <row r="480" spans="4:21">
      <c r="D480" s="791"/>
      <c r="E480" s="672"/>
      <c r="F480" s="672"/>
      <c r="G480" s="672"/>
      <c r="H480" s="791"/>
      <c r="I480" s="791"/>
      <c r="J480" s="791"/>
      <c r="K480" s="791"/>
      <c r="L480" s="687"/>
      <c r="M480" s="792"/>
      <c r="N480" s="687"/>
      <c r="O480" s="792"/>
      <c r="P480" s="687"/>
      <c r="Q480" s="792"/>
      <c r="R480" s="687"/>
      <c r="S480" s="792"/>
      <c r="T480" s="687"/>
      <c r="U480" s="792"/>
    </row>
    <row r="481" spans="4:21">
      <c r="D481" s="791"/>
      <c r="E481" s="672"/>
      <c r="F481" s="672"/>
      <c r="G481" s="672"/>
      <c r="H481" s="791"/>
      <c r="I481" s="791"/>
      <c r="J481" s="791"/>
      <c r="K481" s="791"/>
      <c r="L481" s="687"/>
      <c r="M481" s="792"/>
      <c r="N481" s="687"/>
      <c r="O481" s="792"/>
      <c r="P481" s="687"/>
      <c r="Q481" s="792"/>
      <c r="R481" s="687"/>
      <c r="S481" s="792"/>
      <c r="T481" s="687"/>
      <c r="U481" s="792"/>
    </row>
    <row r="482" spans="4:21">
      <c r="D482" s="791"/>
      <c r="E482" s="672"/>
      <c r="F482" s="672"/>
      <c r="G482" s="672"/>
      <c r="H482" s="791"/>
      <c r="I482" s="791"/>
      <c r="J482" s="791"/>
      <c r="K482" s="791"/>
      <c r="L482" s="687"/>
      <c r="M482" s="792"/>
      <c r="N482" s="687"/>
      <c r="O482" s="792"/>
      <c r="P482" s="687"/>
      <c r="Q482" s="792"/>
      <c r="R482" s="687"/>
      <c r="S482" s="792"/>
      <c r="T482" s="687"/>
      <c r="U482" s="792"/>
    </row>
    <row r="483" spans="4:21">
      <c r="D483" s="791"/>
      <c r="E483" s="672"/>
      <c r="F483" s="672"/>
      <c r="G483" s="672"/>
      <c r="H483" s="791"/>
      <c r="I483" s="791"/>
      <c r="J483" s="791"/>
      <c r="K483" s="791"/>
      <c r="L483" s="687"/>
      <c r="M483" s="792"/>
      <c r="N483" s="687"/>
      <c r="O483" s="792"/>
      <c r="P483" s="687"/>
      <c r="Q483" s="792"/>
      <c r="R483" s="687"/>
      <c r="S483" s="792"/>
      <c r="T483" s="687"/>
      <c r="U483" s="792"/>
    </row>
    <row r="484" spans="4:21">
      <c r="D484" s="791"/>
      <c r="E484" s="672"/>
      <c r="F484" s="672"/>
      <c r="G484" s="672"/>
      <c r="H484" s="791"/>
      <c r="I484" s="791"/>
      <c r="J484" s="791"/>
      <c r="K484" s="791"/>
      <c r="L484" s="687"/>
      <c r="M484" s="792"/>
      <c r="N484" s="687"/>
      <c r="O484" s="792"/>
      <c r="P484" s="687"/>
      <c r="Q484" s="792"/>
      <c r="R484" s="687"/>
      <c r="S484" s="792"/>
      <c r="T484" s="687"/>
      <c r="U484" s="792"/>
    </row>
    <row r="485" spans="4:21">
      <c r="D485" s="791"/>
      <c r="E485" s="672"/>
      <c r="F485" s="672"/>
      <c r="G485" s="672"/>
      <c r="H485" s="791"/>
      <c r="I485" s="791"/>
      <c r="J485" s="791"/>
      <c r="K485" s="791"/>
      <c r="L485" s="687"/>
      <c r="M485" s="792"/>
      <c r="N485" s="687"/>
      <c r="O485" s="792"/>
      <c r="P485" s="687"/>
      <c r="Q485" s="792"/>
      <c r="R485" s="687"/>
      <c r="S485" s="792"/>
      <c r="T485" s="687"/>
      <c r="U485" s="792"/>
    </row>
    <row r="486" spans="4:21">
      <c r="D486" s="791"/>
      <c r="E486" s="672"/>
      <c r="F486" s="672"/>
      <c r="G486" s="672"/>
      <c r="H486" s="791"/>
      <c r="I486" s="791"/>
      <c r="J486" s="791"/>
      <c r="K486" s="791"/>
      <c r="L486" s="687"/>
      <c r="M486" s="792"/>
      <c r="N486" s="687"/>
      <c r="O486" s="792"/>
      <c r="P486" s="687"/>
      <c r="Q486" s="792"/>
      <c r="R486" s="687"/>
      <c r="S486" s="792"/>
      <c r="T486" s="687"/>
      <c r="U486" s="792"/>
    </row>
    <row r="487" spans="4:21">
      <c r="D487" s="791"/>
      <c r="E487" s="672"/>
      <c r="F487" s="672"/>
      <c r="G487" s="672"/>
      <c r="H487" s="791"/>
      <c r="I487" s="791"/>
      <c r="J487" s="791"/>
      <c r="K487" s="791"/>
      <c r="L487" s="687"/>
      <c r="M487" s="792"/>
      <c r="N487" s="687"/>
      <c r="O487" s="792"/>
      <c r="P487" s="687"/>
      <c r="Q487" s="792"/>
      <c r="R487" s="687"/>
      <c r="S487" s="792"/>
      <c r="T487" s="687"/>
      <c r="U487" s="792"/>
    </row>
    <row r="488" spans="4:21">
      <c r="D488" s="791"/>
      <c r="E488" s="672"/>
      <c r="F488" s="672"/>
      <c r="G488" s="672"/>
      <c r="H488" s="791"/>
      <c r="I488" s="791"/>
      <c r="J488" s="791"/>
      <c r="K488" s="791"/>
      <c r="L488" s="687"/>
      <c r="M488" s="792"/>
      <c r="N488" s="687"/>
      <c r="O488" s="792"/>
      <c r="P488" s="687"/>
      <c r="Q488" s="792"/>
      <c r="R488" s="687"/>
      <c r="S488" s="792"/>
      <c r="T488" s="687"/>
      <c r="U488" s="792"/>
    </row>
    <row r="489" spans="4:21">
      <c r="D489" s="791"/>
      <c r="E489" s="672"/>
      <c r="F489" s="672"/>
      <c r="G489" s="672"/>
      <c r="H489" s="791"/>
      <c r="I489" s="791"/>
      <c r="J489" s="791"/>
      <c r="K489" s="791"/>
      <c r="L489" s="687"/>
      <c r="M489" s="792"/>
      <c r="N489" s="687"/>
      <c r="O489" s="792"/>
      <c r="P489" s="687"/>
      <c r="Q489" s="792"/>
      <c r="R489" s="687"/>
      <c r="S489" s="792"/>
      <c r="T489" s="687"/>
      <c r="U489" s="792"/>
    </row>
    <row r="490" spans="4:21">
      <c r="D490" s="791"/>
      <c r="E490" s="672"/>
      <c r="F490" s="672"/>
      <c r="G490" s="672"/>
      <c r="H490" s="791"/>
      <c r="I490" s="791"/>
      <c r="J490" s="791"/>
      <c r="K490" s="791"/>
      <c r="L490" s="687"/>
      <c r="M490" s="792"/>
      <c r="N490" s="687"/>
      <c r="O490" s="792"/>
      <c r="P490" s="687"/>
      <c r="Q490" s="792"/>
      <c r="R490" s="687"/>
      <c r="S490" s="792"/>
      <c r="T490" s="687"/>
      <c r="U490" s="792"/>
    </row>
    <row r="491" spans="4:21">
      <c r="D491" s="791"/>
      <c r="E491" s="672"/>
      <c r="F491" s="672"/>
      <c r="G491" s="672"/>
      <c r="H491" s="791"/>
      <c r="I491" s="791"/>
      <c r="J491" s="791"/>
      <c r="K491" s="791"/>
      <c r="L491" s="687"/>
      <c r="M491" s="792"/>
      <c r="N491" s="687"/>
      <c r="O491" s="792"/>
      <c r="P491" s="687"/>
      <c r="Q491" s="792"/>
      <c r="R491" s="687"/>
      <c r="S491" s="792"/>
      <c r="T491" s="687"/>
      <c r="U491" s="792"/>
    </row>
    <row r="492" spans="4:21">
      <c r="D492" s="791"/>
      <c r="E492" s="672"/>
      <c r="F492" s="672"/>
      <c r="G492" s="672"/>
      <c r="H492" s="791"/>
      <c r="I492" s="791"/>
      <c r="J492" s="791"/>
      <c r="K492" s="791"/>
      <c r="L492" s="687"/>
      <c r="M492" s="792"/>
      <c r="N492" s="687"/>
      <c r="O492" s="792"/>
      <c r="P492" s="687"/>
      <c r="Q492" s="792"/>
      <c r="R492" s="687"/>
      <c r="S492" s="792"/>
      <c r="T492" s="687"/>
      <c r="U492" s="792"/>
    </row>
    <row r="493" spans="4:21">
      <c r="D493" s="791"/>
      <c r="E493" s="672"/>
      <c r="F493" s="672"/>
      <c r="G493" s="672"/>
      <c r="H493" s="791"/>
      <c r="I493" s="791"/>
      <c r="J493" s="791"/>
      <c r="K493" s="791"/>
      <c r="L493" s="687"/>
      <c r="M493" s="792"/>
      <c r="N493" s="687"/>
      <c r="O493" s="792"/>
      <c r="P493" s="687"/>
      <c r="Q493" s="792"/>
      <c r="R493" s="687"/>
      <c r="S493" s="792"/>
      <c r="T493" s="687"/>
      <c r="U493" s="792"/>
    </row>
    <row r="494" spans="4:21">
      <c r="D494" s="791"/>
      <c r="E494" s="672"/>
      <c r="F494" s="672"/>
      <c r="G494" s="672"/>
      <c r="H494" s="791"/>
      <c r="I494" s="791"/>
      <c r="J494" s="791"/>
      <c r="K494" s="791"/>
      <c r="L494" s="687"/>
      <c r="M494" s="792"/>
      <c r="N494" s="687"/>
      <c r="O494" s="792"/>
      <c r="P494" s="687"/>
      <c r="Q494" s="792"/>
      <c r="R494" s="687"/>
      <c r="S494" s="792"/>
      <c r="T494" s="687"/>
      <c r="U494" s="792"/>
    </row>
    <row r="495" spans="4:21">
      <c r="D495" s="791"/>
      <c r="E495" s="672"/>
      <c r="F495" s="672"/>
      <c r="G495" s="672"/>
      <c r="H495" s="791"/>
      <c r="I495" s="791"/>
      <c r="J495" s="791"/>
      <c r="K495" s="791"/>
      <c r="L495" s="687"/>
      <c r="M495" s="792"/>
      <c r="N495" s="687"/>
      <c r="O495" s="792"/>
      <c r="P495" s="687"/>
      <c r="Q495" s="792"/>
      <c r="R495" s="687"/>
      <c r="S495" s="792"/>
      <c r="T495" s="687"/>
      <c r="U495" s="792"/>
    </row>
    <row r="496" spans="4:21">
      <c r="D496" s="791"/>
      <c r="E496" s="672"/>
      <c r="F496" s="672"/>
      <c r="G496" s="672"/>
      <c r="H496" s="791"/>
      <c r="I496" s="791"/>
      <c r="J496" s="791"/>
      <c r="K496" s="791"/>
      <c r="L496" s="687"/>
      <c r="M496" s="792"/>
      <c r="N496" s="687"/>
      <c r="O496" s="792"/>
      <c r="P496" s="687"/>
      <c r="Q496" s="792"/>
      <c r="R496" s="687"/>
      <c r="S496" s="792"/>
      <c r="T496" s="687"/>
      <c r="U496" s="792"/>
    </row>
    <row r="497" spans="4:21">
      <c r="D497" s="791"/>
      <c r="E497" s="672"/>
      <c r="F497" s="672"/>
      <c r="G497" s="672"/>
      <c r="H497" s="791"/>
      <c r="I497" s="791"/>
      <c r="J497" s="791"/>
      <c r="K497" s="791"/>
      <c r="L497" s="687"/>
      <c r="M497" s="792"/>
      <c r="N497" s="687"/>
      <c r="O497" s="792"/>
      <c r="P497" s="687"/>
      <c r="Q497" s="792"/>
      <c r="R497" s="687"/>
      <c r="S497" s="792"/>
      <c r="T497" s="687"/>
      <c r="U497" s="792"/>
    </row>
    <row r="498" spans="4:21">
      <c r="D498" s="791"/>
      <c r="E498" s="672"/>
      <c r="F498" s="672"/>
      <c r="G498" s="672"/>
      <c r="H498" s="791"/>
      <c r="I498" s="791"/>
      <c r="J498" s="791"/>
      <c r="K498" s="791"/>
      <c r="L498" s="687"/>
      <c r="M498" s="792"/>
      <c r="N498" s="687"/>
      <c r="O498" s="792"/>
      <c r="P498" s="687"/>
      <c r="Q498" s="792"/>
      <c r="R498" s="687"/>
      <c r="S498" s="792"/>
      <c r="T498" s="687"/>
      <c r="U498" s="792"/>
    </row>
    <row r="499" spans="4:21">
      <c r="D499" s="791"/>
      <c r="E499" s="672"/>
      <c r="F499" s="672"/>
      <c r="G499" s="672"/>
      <c r="H499" s="791"/>
      <c r="I499" s="791"/>
      <c r="J499" s="791"/>
      <c r="K499" s="791"/>
      <c r="L499" s="687"/>
      <c r="M499" s="792"/>
      <c r="N499" s="687"/>
      <c r="O499" s="792"/>
      <c r="P499" s="687"/>
      <c r="Q499" s="792"/>
      <c r="R499" s="687"/>
      <c r="S499" s="792"/>
      <c r="T499" s="687"/>
      <c r="U499" s="792"/>
    </row>
    <row r="500" spans="4:21">
      <c r="D500" s="791"/>
      <c r="E500" s="672"/>
      <c r="F500" s="672"/>
      <c r="G500" s="672"/>
      <c r="H500" s="791"/>
      <c r="I500" s="791"/>
      <c r="J500" s="791"/>
      <c r="K500" s="791"/>
      <c r="L500" s="687"/>
      <c r="M500" s="792"/>
      <c r="N500" s="687"/>
      <c r="O500" s="792"/>
      <c r="P500" s="687"/>
      <c r="Q500" s="792"/>
      <c r="R500" s="687"/>
      <c r="S500" s="792"/>
      <c r="T500" s="687"/>
      <c r="U500" s="792"/>
    </row>
    <row r="501" spans="4:21">
      <c r="D501" s="791"/>
      <c r="E501" s="672"/>
      <c r="F501" s="672"/>
      <c r="G501" s="672"/>
      <c r="H501" s="791"/>
      <c r="I501" s="791"/>
      <c r="J501" s="791"/>
      <c r="K501" s="791"/>
      <c r="L501" s="687"/>
      <c r="M501" s="792"/>
      <c r="N501" s="687"/>
      <c r="O501" s="792"/>
      <c r="P501" s="687"/>
      <c r="Q501" s="792"/>
      <c r="R501" s="687"/>
      <c r="S501" s="792"/>
      <c r="T501" s="687"/>
      <c r="U501" s="792"/>
    </row>
    <row r="502" spans="4:21">
      <c r="D502" s="791"/>
      <c r="E502" s="672"/>
      <c r="F502" s="672"/>
      <c r="G502" s="672"/>
      <c r="H502" s="791"/>
      <c r="I502" s="791"/>
      <c r="J502" s="791"/>
      <c r="K502" s="791"/>
      <c r="L502" s="687"/>
      <c r="M502" s="792"/>
      <c r="N502" s="687"/>
      <c r="O502" s="792"/>
      <c r="P502" s="687"/>
      <c r="Q502" s="792"/>
      <c r="R502" s="687"/>
      <c r="S502" s="792"/>
      <c r="T502" s="687"/>
      <c r="U502" s="792"/>
    </row>
    <row r="503" spans="4:21">
      <c r="D503" s="791"/>
      <c r="E503" s="672"/>
      <c r="F503" s="672"/>
      <c r="G503" s="672"/>
      <c r="H503" s="791"/>
      <c r="I503" s="791"/>
      <c r="J503" s="791"/>
      <c r="K503" s="791"/>
      <c r="L503" s="687"/>
      <c r="M503" s="792"/>
      <c r="N503" s="687"/>
      <c r="O503" s="792"/>
      <c r="P503" s="687"/>
      <c r="Q503" s="792"/>
      <c r="R503" s="687"/>
      <c r="S503" s="792"/>
      <c r="T503" s="687"/>
      <c r="U503" s="792"/>
    </row>
    <row r="504" spans="4:21">
      <c r="D504" s="791"/>
      <c r="E504" s="672"/>
      <c r="F504" s="672"/>
      <c r="G504" s="672"/>
      <c r="H504" s="791"/>
      <c r="I504" s="791"/>
      <c r="J504" s="791"/>
      <c r="K504" s="791"/>
      <c r="L504" s="687"/>
      <c r="M504" s="792"/>
      <c r="N504" s="687"/>
      <c r="O504" s="792"/>
      <c r="P504" s="687"/>
      <c r="Q504" s="792"/>
      <c r="R504" s="687"/>
      <c r="S504" s="792"/>
      <c r="T504" s="687"/>
      <c r="U504" s="792"/>
    </row>
    <row r="505" spans="4:21">
      <c r="D505" s="791"/>
      <c r="E505" s="672"/>
      <c r="F505" s="672"/>
      <c r="G505" s="672"/>
      <c r="H505" s="791"/>
      <c r="I505" s="791"/>
      <c r="J505" s="791"/>
      <c r="K505" s="791"/>
      <c r="L505" s="687"/>
      <c r="M505" s="792"/>
      <c r="N505" s="687"/>
      <c r="O505" s="792"/>
      <c r="P505" s="687"/>
      <c r="Q505" s="792"/>
      <c r="R505" s="687"/>
      <c r="S505" s="792"/>
      <c r="T505" s="687"/>
      <c r="U505" s="792"/>
    </row>
    <row r="506" spans="4:21">
      <c r="D506" s="791"/>
      <c r="E506" s="672"/>
      <c r="F506" s="672"/>
      <c r="G506" s="672"/>
      <c r="H506" s="791"/>
      <c r="I506" s="791"/>
      <c r="J506" s="791"/>
      <c r="K506" s="791"/>
      <c r="L506" s="687"/>
      <c r="M506" s="792"/>
      <c r="N506" s="687"/>
      <c r="O506" s="792"/>
      <c r="P506" s="687"/>
      <c r="Q506" s="792"/>
      <c r="R506" s="687"/>
      <c r="S506" s="792"/>
      <c r="T506" s="687"/>
      <c r="U506" s="792"/>
    </row>
    <row r="507" spans="4:21">
      <c r="D507" s="791"/>
      <c r="E507" s="672"/>
      <c r="F507" s="672"/>
      <c r="G507" s="672"/>
      <c r="H507" s="791"/>
      <c r="I507" s="791"/>
      <c r="J507" s="791"/>
      <c r="K507" s="791"/>
      <c r="L507" s="687"/>
      <c r="M507" s="792"/>
      <c r="N507" s="687"/>
      <c r="O507" s="792"/>
      <c r="P507" s="687"/>
      <c r="Q507" s="792"/>
      <c r="R507" s="687"/>
      <c r="S507" s="792"/>
      <c r="T507" s="687"/>
      <c r="U507" s="792"/>
    </row>
    <row r="508" spans="4:21">
      <c r="D508" s="791"/>
      <c r="E508" s="672"/>
      <c r="F508" s="672"/>
      <c r="G508" s="672"/>
      <c r="H508" s="791"/>
      <c r="I508" s="791"/>
      <c r="J508" s="791"/>
      <c r="K508" s="791"/>
      <c r="L508" s="687"/>
      <c r="M508" s="792"/>
      <c r="N508" s="687"/>
      <c r="O508" s="792"/>
      <c r="P508" s="687"/>
      <c r="Q508" s="792"/>
      <c r="R508" s="687"/>
      <c r="S508" s="792"/>
      <c r="T508" s="687"/>
      <c r="U508" s="792"/>
    </row>
    <row r="509" spans="4:21">
      <c r="D509" s="791"/>
      <c r="E509" s="672"/>
      <c r="F509" s="672"/>
      <c r="G509" s="672"/>
      <c r="H509" s="791"/>
      <c r="I509" s="791"/>
      <c r="J509" s="791"/>
      <c r="K509" s="791"/>
      <c r="L509" s="687"/>
      <c r="M509" s="792"/>
      <c r="N509" s="687"/>
      <c r="O509" s="792"/>
      <c r="P509" s="687"/>
      <c r="Q509" s="792"/>
      <c r="R509" s="687"/>
      <c r="S509" s="792"/>
      <c r="T509" s="687"/>
      <c r="U509" s="792"/>
    </row>
    <row r="510" spans="4:21">
      <c r="D510" s="791"/>
      <c r="E510" s="672"/>
      <c r="F510" s="672"/>
      <c r="G510" s="672"/>
      <c r="H510" s="791"/>
      <c r="I510" s="791"/>
      <c r="J510" s="791"/>
      <c r="K510" s="791"/>
      <c r="L510" s="687"/>
      <c r="M510" s="792"/>
      <c r="N510" s="687"/>
      <c r="O510" s="792"/>
      <c r="P510" s="687"/>
      <c r="Q510" s="792"/>
      <c r="R510" s="687"/>
      <c r="S510" s="792"/>
      <c r="T510" s="687"/>
      <c r="U510" s="792"/>
    </row>
    <row r="511" spans="4:21">
      <c r="D511" s="791"/>
      <c r="E511" s="672"/>
      <c r="F511" s="672"/>
      <c r="G511" s="672"/>
      <c r="H511" s="791"/>
      <c r="I511" s="791"/>
      <c r="J511" s="791"/>
      <c r="K511" s="791"/>
      <c r="L511" s="687"/>
      <c r="M511" s="792"/>
      <c r="N511" s="687"/>
      <c r="O511" s="792"/>
      <c r="P511" s="687"/>
      <c r="Q511" s="792"/>
      <c r="R511" s="687"/>
      <c r="S511" s="792"/>
      <c r="T511" s="687"/>
      <c r="U511" s="792"/>
    </row>
    <row r="512" spans="4:21">
      <c r="D512" s="791"/>
      <c r="E512" s="672"/>
      <c r="F512" s="672"/>
      <c r="G512" s="672"/>
      <c r="H512" s="791"/>
      <c r="I512" s="791"/>
      <c r="J512" s="791"/>
      <c r="K512" s="791"/>
      <c r="L512" s="687"/>
      <c r="M512" s="792"/>
      <c r="N512" s="687"/>
      <c r="O512" s="792"/>
      <c r="P512" s="687"/>
      <c r="Q512" s="792"/>
      <c r="R512" s="687"/>
      <c r="S512" s="792"/>
      <c r="T512" s="687"/>
      <c r="U512" s="792"/>
    </row>
    <row r="513" spans="4:21">
      <c r="D513" s="791"/>
      <c r="E513" s="672"/>
      <c r="F513" s="672"/>
      <c r="G513" s="672"/>
      <c r="H513" s="791"/>
      <c r="I513" s="791"/>
      <c r="J513" s="791"/>
      <c r="K513" s="791"/>
      <c r="L513" s="687"/>
      <c r="M513" s="792"/>
      <c r="N513" s="687"/>
      <c r="O513" s="792"/>
      <c r="P513" s="687"/>
      <c r="Q513" s="792"/>
      <c r="R513" s="687"/>
      <c r="S513" s="792"/>
      <c r="T513" s="687"/>
      <c r="U513" s="792"/>
    </row>
    <row r="514" spans="4:21">
      <c r="D514" s="791"/>
      <c r="E514" s="672"/>
      <c r="F514" s="672"/>
      <c r="G514" s="672"/>
      <c r="H514" s="791"/>
      <c r="I514" s="791"/>
      <c r="J514" s="791"/>
      <c r="K514" s="791"/>
      <c r="L514" s="687"/>
      <c r="M514" s="792"/>
      <c r="N514" s="687"/>
      <c r="O514" s="792"/>
      <c r="P514" s="687"/>
      <c r="Q514" s="792"/>
      <c r="R514" s="687"/>
      <c r="S514" s="792"/>
      <c r="T514" s="687"/>
      <c r="U514" s="792"/>
    </row>
    <row r="515" spans="4:21">
      <c r="D515" s="791"/>
      <c r="E515" s="672"/>
      <c r="F515" s="672"/>
      <c r="G515" s="672"/>
      <c r="H515" s="791"/>
      <c r="I515" s="791"/>
      <c r="J515" s="791"/>
      <c r="K515" s="791"/>
      <c r="L515" s="687"/>
      <c r="M515" s="792"/>
      <c r="N515" s="687"/>
      <c r="O515" s="792"/>
      <c r="P515" s="687"/>
      <c r="Q515" s="792"/>
      <c r="R515" s="687"/>
      <c r="S515" s="792"/>
      <c r="T515" s="687"/>
      <c r="U515" s="792"/>
    </row>
    <row r="516" spans="4:21">
      <c r="D516" s="791"/>
      <c r="E516" s="672"/>
      <c r="F516" s="672"/>
      <c r="G516" s="672"/>
      <c r="H516" s="791"/>
      <c r="I516" s="791"/>
      <c r="J516" s="791"/>
      <c r="K516" s="791"/>
      <c r="L516" s="687"/>
      <c r="M516" s="792"/>
      <c r="N516" s="687"/>
      <c r="O516" s="792"/>
      <c r="P516" s="687"/>
      <c r="Q516" s="792"/>
      <c r="R516" s="687"/>
      <c r="S516" s="792"/>
      <c r="T516" s="687"/>
      <c r="U516" s="792"/>
    </row>
    <row r="517" spans="4:21">
      <c r="D517" s="791"/>
      <c r="E517" s="672"/>
      <c r="F517" s="672"/>
      <c r="G517" s="672"/>
      <c r="H517" s="791"/>
      <c r="I517" s="791"/>
      <c r="J517" s="791"/>
      <c r="K517" s="791"/>
      <c r="L517" s="687"/>
      <c r="M517" s="792"/>
      <c r="N517" s="687"/>
      <c r="O517" s="792"/>
      <c r="P517" s="687"/>
      <c r="Q517" s="792"/>
      <c r="R517" s="687"/>
      <c r="S517" s="792"/>
      <c r="T517" s="687"/>
      <c r="U517" s="792"/>
    </row>
    <row r="518" spans="4:21">
      <c r="D518" s="791"/>
      <c r="E518" s="672"/>
      <c r="F518" s="672"/>
      <c r="G518" s="672"/>
      <c r="H518" s="791"/>
      <c r="I518" s="791"/>
      <c r="J518" s="791"/>
      <c r="K518" s="791"/>
      <c r="L518" s="687"/>
      <c r="M518" s="792"/>
      <c r="N518" s="687"/>
      <c r="O518" s="792"/>
      <c r="P518" s="687"/>
      <c r="Q518" s="792"/>
      <c r="R518" s="687"/>
      <c r="S518" s="792"/>
      <c r="T518" s="687"/>
      <c r="U518" s="792"/>
    </row>
    <row r="519" spans="4:21">
      <c r="D519" s="791"/>
      <c r="E519" s="672"/>
      <c r="F519" s="672"/>
      <c r="G519" s="672"/>
      <c r="H519" s="791"/>
      <c r="I519" s="791"/>
      <c r="J519" s="791"/>
      <c r="K519" s="791"/>
      <c r="L519" s="687"/>
      <c r="M519" s="792"/>
      <c r="N519" s="687"/>
      <c r="O519" s="792"/>
      <c r="P519" s="687"/>
      <c r="Q519" s="792"/>
      <c r="R519" s="687"/>
      <c r="S519" s="792"/>
      <c r="T519" s="687"/>
      <c r="U519" s="792"/>
    </row>
    <row r="520" spans="4:21">
      <c r="D520" s="791"/>
      <c r="E520" s="672"/>
      <c r="F520" s="672"/>
      <c r="G520" s="672"/>
      <c r="H520" s="791"/>
      <c r="I520" s="791"/>
      <c r="J520" s="791"/>
      <c r="K520" s="791"/>
      <c r="L520" s="687"/>
      <c r="M520" s="792"/>
      <c r="N520" s="687"/>
      <c r="O520" s="792"/>
      <c r="P520" s="687"/>
      <c r="Q520" s="792"/>
      <c r="R520" s="687"/>
      <c r="S520" s="792"/>
      <c r="T520" s="687"/>
      <c r="U520" s="792"/>
    </row>
    <row r="521" spans="4:21">
      <c r="D521" s="791"/>
      <c r="E521" s="672"/>
      <c r="F521" s="672"/>
      <c r="G521" s="672"/>
      <c r="H521" s="791"/>
      <c r="I521" s="791"/>
      <c r="J521" s="791"/>
      <c r="K521" s="791"/>
      <c r="L521" s="687"/>
      <c r="M521" s="792"/>
      <c r="N521" s="687"/>
      <c r="O521" s="792"/>
      <c r="P521" s="687"/>
      <c r="Q521" s="792"/>
      <c r="R521" s="687"/>
      <c r="S521" s="792"/>
      <c r="T521" s="687"/>
      <c r="U521" s="792"/>
    </row>
    <row r="522" spans="4:21">
      <c r="D522" s="791"/>
      <c r="E522" s="672"/>
      <c r="F522" s="672"/>
      <c r="G522" s="672"/>
      <c r="H522" s="791"/>
      <c r="I522" s="791"/>
      <c r="J522" s="791"/>
      <c r="K522" s="791"/>
      <c r="L522" s="687"/>
      <c r="M522" s="792"/>
      <c r="N522" s="687"/>
      <c r="O522" s="792"/>
      <c r="P522" s="687"/>
      <c r="Q522" s="792"/>
      <c r="R522" s="687"/>
      <c r="S522" s="792"/>
      <c r="T522" s="687"/>
      <c r="U522" s="792"/>
    </row>
    <row r="523" spans="4:21">
      <c r="D523" s="791"/>
      <c r="E523" s="672"/>
      <c r="F523" s="672"/>
      <c r="G523" s="672"/>
      <c r="H523" s="791"/>
      <c r="I523" s="791"/>
      <c r="J523" s="791"/>
      <c r="K523" s="791"/>
      <c r="L523" s="687"/>
      <c r="M523" s="792"/>
      <c r="N523" s="687"/>
      <c r="O523" s="792"/>
      <c r="P523" s="687"/>
      <c r="Q523" s="792"/>
      <c r="R523" s="687"/>
      <c r="S523" s="792"/>
      <c r="T523" s="687"/>
      <c r="U523" s="792"/>
    </row>
    <row r="524" spans="4:21">
      <c r="D524" s="791"/>
      <c r="E524" s="672"/>
      <c r="F524" s="672"/>
      <c r="G524" s="672"/>
      <c r="H524" s="791"/>
      <c r="I524" s="791"/>
      <c r="J524" s="791"/>
      <c r="K524" s="791"/>
      <c r="L524" s="687"/>
      <c r="M524" s="792"/>
      <c r="N524" s="687"/>
      <c r="O524" s="792"/>
      <c r="P524" s="687"/>
      <c r="Q524" s="792"/>
      <c r="R524" s="687"/>
      <c r="S524" s="792"/>
      <c r="T524" s="687"/>
      <c r="U524" s="792"/>
    </row>
    <row r="525" spans="4:21">
      <c r="D525" s="791"/>
      <c r="E525" s="672"/>
      <c r="F525" s="672"/>
      <c r="G525" s="672"/>
      <c r="H525" s="791"/>
      <c r="I525" s="791"/>
      <c r="J525" s="791"/>
      <c r="K525" s="791"/>
      <c r="L525" s="687"/>
      <c r="M525" s="792"/>
      <c r="N525" s="687"/>
      <c r="O525" s="792"/>
      <c r="P525" s="687"/>
      <c r="Q525" s="792"/>
      <c r="R525" s="687"/>
      <c r="S525" s="792"/>
      <c r="T525" s="687"/>
      <c r="U525" s="792"/>
    </row>
    <row r="526" spans="4:21">
      <c r="D526" s="791"/>
      <c r="E526" s="672"/>
      <c r="F526" s="672"/>
      <c r="G526" s="672"/>
      <c r="H526" s="791"/>
      <c r="I526" s="791"/>
      <c r="J526" s="791"/>
      <c r="K526" s="791"/>
      <c r="L526" s="687"/>
      <c r="M526" s="792"/>
      <c r="N526" s="687"/>
      <c r="O526" s="792"/>
      <c r="P526" s="687"/>
      <c r="Q526" s="792"/>
      <c r="R526" s="687"/>
      <c r="S526" s="792"/>
      <c r="T526" s="687"/>
      <c r="U526" s="792"/>
    </row>
    <row r="527" spans="4:21">
      <c r="D527" s="791"/>
      <c r="E527" s="672"/>
      <c r="F527" s="672"/>
      <c r="G527" s="672"/>
      <c r="H527" s="791"/>
      <c r="I527" s="791"/>
      <c r="J527" s="791"/>
      <c r="K527" s="791"/>
      <c r="L527" s="687"/>
      <c r="M527" s="792"/>
      <c r="N527" s="687"/>
      <c r="O527" s="792"/>
      <c r="P527" s="687"/>
      <c r="Q527" s="792"/>
      <c r="R527" s="687"/>
      <c r="S527" s="792"/>
      <c r="T527" s="687"/>
      <c r="U527" s="792"/>
    </row>
    <row r="528" spans="4:21">
      <c r="D528" s="791"/>
      <c r="E528" s="672"/>
      <c r="F528" s="672"/>
      <c r="G528" s="672"/>
      <c r="H528" s="791"/>
      <c r="I528" s="791"/>
      <c r="J528" s="791"/>
      <c r="K528" s="791"/>
      <c r="L528" s="687"/>
      <c r="M528" s="792"/>
      <c r="N528" s="687"/>
      <c r="O528" s="792"/>
      <c r="P528" s="687"/>
      <c r="Q528" s="792"/>
      <c r="R528" s="687"/>
      <c r="S528" s="792"/>
      <c r="T528" s="687"/>
      <c r="U528" s="792"/>
    </row>
    <row r="529" spans="4:21">
      <c r="D529" s="791"/>
      <c r="E529" s="672"/>
      <c r="F529" s="672"/>
      <c r="G529" s="672"/>
      <c r="H529" s="791"/>
      <c r="I529" s="791"/>
      <c r="J529" s="791"/>
      <c r="K529" s="791"/>
      <c r="L529" s="687"/>
      <c r="M529" s="792"/>
      <c r="N529" s="687"/>
      <c r="O529" s="792"/>
      <c r="P529" s="687"/>
      <c r="Q529" s="792"/>
      <c r="R529" s="687"/>
      <c r="S529" s="792"/>
      <c r="T529" s="687"/>
      <c r="U529" s="792"/>
    </row>
    <row r="530" spans="4:21">
      <c r="D530" s="791"/>
      <c r="E530" s="672"/>
      <c r="F530" s="672"/>
      <c r="G530" s="672"/>
      <c r="H530" s="791"/>
      <c r="I530" s="791"/>
      <c r="J530" s="791"/>
      <c r="K530" s="791"/>
      <c r="L530" s="687"/>
      <c r="M530" s="792"/>
      <c r="N530" s="687"/>
      <c r="O530" s="792"/>
      <c r="P530" s="687"/>
      <c r="Q530" s="792"/>
      <c r="R530" s="687"/>
      <c r="S530" s="792"/>
      <c r="T530" s="687"/>
      <c r="U530" s="792"/>
    </row>
    <row r="531" spans="4:21">
      <c r="D531" s="791"/>
      <c r="E531" s="672"/>
      <c r="F531" s="672"/>
      <c r="G531" s="672"/>
      <c r="H531" s="791"/>
      <c r="I531" s="791"/>
      <c r="J531" s="791"/>
      <c r="K531" s="791"/>
      <c r="L531" s="687"/>
      <c r="M531" s="792"/>
      <c r="N531" s="687"/>
      <c r="O531" s="792"/>
      <c r="P531" s="687"/>
      <c r="Q531" s="792"/>
      <c r="R531" s="687"/>
      <c r="S531" s="792"/>
      <c r="T531" s="687"/>
      <c r="U531" s="792"/>
    </row>
    <row r="532" spans="4:21">
      <c r="D532" s="791"/>
      <c r="E532" s="672"/>
      <c r="F532" s="672"/>
      <c r="G532" s="672"/>
      <c r="H532" s="791"/>
      <c r="I532" s="791"/>
      <c r="J532" s="791"/>
      <c r="K532" s="791"/>
      <c r="L532" s="687"/>
      <c r="M532" s="792"/>
      <c r="N532" s="687"/>
      <c r="O532" s="792"/>
      <c r="P532" s="687"/>
      <c r="Q532" s="792"/>
      <c r="R532" s="687"/>
      <c r="S532" s="792"/>
      <c r="T532" s="687"/>
      <c r="U532" s="792"/>
    </row>
    <row r="533" spans="4:21">
      <c r="D533" s="791"/>
      <c r="E533" s="672"/>
      <c r="F533" s="672"/>
      <c r="G533" s="672"/>
      <c r="H533" s="791"/>
      <c r="I533" s="791"/>
      <c r="J533" s="791"/>
      <c r="K533" s="791"/>
      <c r="L533" s="687"/>
      <c r="M533" s="792"/>
      <c r="N533" s="687"/>
      <c r="O533" s="792"/>
      <c r="P533" s="687"/>
      <c r="Q533" s="792"/>
      <c r="R533" s="687"/>
      <c r="S533" s="792"/>
      <c r="T533" s="687"/>
      <c r="U533" s="792"/>
    </row>
    <row r="534" spans="4:21">
      <c r="D534" s="791"/>
      <c r="E534" s="672"/>
      <c r="F534" s="672"/>
      <c r="G534" s="672"/>
      <c r="H534" s="791"/>
      <c r="I534" s="791"/>
      <c r="J534" s="791"/>
      <c r="K534" s="791"/>
      <c r="L534" s="687"/>
      <c r="M534" s="792"/>
      <c r="N534" s="687"/>
      <c r="O534" s="792"/>
      <c r="P534" s="687"/>
      <c r="Q534" s="792"/>
      <c r="R534" s="687"/>
      <c r="S534" s="792"/>
      <c r="T534" s="687"/>
      <c r="U534" s="792"/>
    </row>
    <row r="535" spans="4:21">
      <c r="D535" s="791"/>
      <c r="E535" s="672"/>
      <c r="F535" s="672"/>
      <c r="G535" s="672"/>
      <c r="H535" s="791"/>
      <c r="I535" s="791"/>
      <c r="J535" s="791"/>
      <c r="K535" s="791"/>
      <c r="L535" s="687"/>
      <c r="M535" s="792"/>
      <c r="N535" s="687"/>
      <c r="O535" s="792"/>
      <c r="P535" s="687"/>
      <c r="Q535" s="792"/>
      <c r="R535" s="687"/>
      <c r="S535" s="792"/>
      <c r="T535" s="687"/>
      <c r="U535" s="792"/>
    </row>
    <row r="536" spans="4:21">
      <c r="D536" s="791"/>
      <c r="E536" s="672"/>
      <c r="F536" s="672"/>
      <c r="G536" s="672"/>
      <c r="H536" s="791"/>
      <c r="I536" s="791"/>
      <c r="J536" s="791"/>
      <c r="K536" s="791"/>
      <c r="L536" s="687"/>
      <c r="M536" s="792"/>
      <c r="N536" s="687"/>
      <c r="O536" s="792"/>
      <c r="P536" s="687"/>
      <c r="Q536" s="792"/>
      <c r="R536" s="687"/>
      <c r="S536" s="792"/>
      <c r="T536" s="687"/>
      <c r="U536" s="792"/>
    </row>
    <row r="537" spans="4:21">
      <c r="D537" s="791"/>
      <c r="E537" s="672"/>
      <c r="F537" s="672"/>
      <c r="G537" s="672"/>
      <c r="H537" s="791"/>
      <c r="I537" s="791"/>
      <c r="J537" s="791"/>
      <c r="K537" s="791"/>
      <c r="L537" s="687"/>
      <c r="M537" s="792"/>
      <c r="N537" s="687"/>
      <c r="O537" s="792"/>
      <c r="P537" s="687"/>
      <c r="Q537" s="792"/>
      <c r="R537" s="687"/>
      <c r="S537" s="792"/>
      <c r="T537" s="687"/>
      <c r="U537" s="792"/>
    </row>
    <row r="538" spans="4:21">
      <c r="D538" s="791"/>
      <c r="E538" s="672"/>
      <c r="F538" s="672"/>
      <c r="G538" s="672"/>
      <c r="H538" s="791"/>
      <c r="I538" s="791"/>
      <c r="J538" s="791"/>
      <c r="K538" s="791"/>
      <c r="L538" s="687"/>
      <c r="M538" s="792"/>
      <c r="N538" s="687"/>
      <c r="O538" s="792"/>
      <c r="P538" s="687"/>
      <c r="Q538" s="792"/>
      <c r="R538" s="687"/>
      <c r="S538" s="792"/>
      <c r="T538" s="687"/>
      <c r="U538" s="792"/>
    </row>
    <row r="539" spans="4:21">
      <c r="D539" s="791"/>
      <c r="E539" s="672"/>
      <c r="F539" s="672"/>
      <c r="G539" s="672"/>
      <c r="H539" s="791"/>
      <c r="I539" s="791"/>
      <c r="J539" s="791"/>
      <c r="K539" s="791"/>
      <c r="L539" s="687"/>
      <c r="M539" s="792"/>
      <c r="N539" s="687"/>
      <c r="O539" s="792"/>
      <c r="P539" s="687"/>
      <c r="Q539" s="792"/>
      <c r="R539" s="687"/>
      <c r="S539" s="792"/>
      <c r="T539" s="687"/>
      <c r="U539" s="792"/>
    </row>
    <row r="540" spans="4:21">
      <c r="D540" s="791"/>
      <c r="E540" s="672"/>
      <c r="F540" s="672"/>
      <c r="G540" s="672"/>
      <c r="H540" s="791"/>
      <c r="I540" s="791"/>
      <c r="J540" s="791"/>
      <c r="K540" s="791"/>
      <c r="L540" s="687"/>
      <c r="M540" s="792"/>
      <c r="N540" s="687"/>
      <c r="O540" s="792"/>
      <c r="P540" s="687"/>
      <c r="Q540" s="792"/>
      <c r="R540" s="687"/>
      <c r="S540" s="792"/>
      <c r="T540" s="687"/>
      <c r="U540" s="792"/>
    </row>
    <row r="541" spans="4:21">
      <c r="D541" s="791"/>
      <c r="E541" s="672"/>
      <c r="F541" s="672"/>
      <c r="G541" s="672"/>
      <c r="H541" s="791"/>
      <c r="I541" s="791"/>
      <c r="J541" s="791"/>
      <c r="K541" s="791"/>
      <c r="L541" s="687"/>
      <c r="M541" s="792"/>
      <c r="N541" s="687"/>
      <c r="O541" s="792"/>
      <c r="P541" s="687"/>
      <c r="Q541" s="792"/>
      <c r="R541" s="687"/>
      <c r="S541" s="792"/>
      <c r="T541" s="687"/>
      <c r="U541" s="792"/>
    </row>
    <row r="542" spans="4:21">
      <c r="D542" s="791"/>
      <c r="E542" s="672"/>
      <c r="F542" s="672"/>
      <c r="G542" s="672"/>
      <c r="H542" s="791"/>
      <c r="I542" s="791"/>
      <c r="J542" s="791"/>
      <c r="K542" s="791"/>
      <c r="L542" s="687"/>
      <c r="M542" s="792"/>
      <c r="N542" s="687"/>
      <c r="O542" s="792"/>
      <c r="P542" s="687"/>
      <c r="Q542" s="792"/>
      <c r="R542" s="687"/>
      <c r="S542" s="792"/>
      <c r="T542" s="687"/>
      <c r="U542" s="792"/>
    </row>
    <row r="543" spans="4:21">
      <c r="D543" s="791"/>
      <c r="E543" s="672"/>
      <c r="F543" s="672"/>
      <c r="G543" s="672"/>
      <c r="H543" s="791"/>
      <c r="I543" s="791"/>
      <c r="J543" s="791"/>
      <c r="K543" s="791"/>
      <c r="L543" s="687"/>
      <c r="M543" s="792"/>
      <c r="N543" s="687"/>
      <c r="O543" s="792"/>
      <c r="P543" s="687"/>
      <c r="Q543" s="792"/>
      <c r="R543" s="687"/>
      <c r="S543" s="792"/>
      <c r="T543" s="687"/>
      <c r="U543" s="792"/>
    </row>
    <row r="544" spans="4:21">
      <c r="D544" s="791"/>
      <c r="E544" s="672"/>
      <c r="F544" s="672"/>
      <c r="G544" s="672"/>
      <c r="H544" s="791"/>
      <c r="I544" s="791"/>
      <c r="J544" s="791"/>
      <c r="K544" s="791"/>
      <c r="L544" s="687"/>
      <c r="M544" s="792"/>
      <c r="N544" s="687"/>
      <c r="O544" s="792"/>
      <c r="P544" s="687"/>
      <c r="Q544" s="792"/>
      <c r="R544" s="687"/>
      <c r="S544" s="792"/>
      <c r="T544" s="687"/>
      <c r="U544" s="792"/>
    </row>
    <row r="545" spans="4:21">
      <c r="D545" s="791"/>
      <c r="E545" s="672"/>
      <c r="F545" s="672"/>
      <c r="G545" s="672"/>
      <c r="H545" s="791"/>
      <c r="I545" s="791"/>
      <c r="J545" s="791"/>
      <c r="K545" s="791"/>
      <c r="L545" s="687"/>
      <c r="M545" s="792"/>
      <c r="N545" s="687"/>
      <c r="O545" s="792"/>
      <c r="P545" s="687"/>
      <c r="Q545" s="792"/>
      <c r="R545" s="687"/>
      <c r="S545" s="792"/>
      <c r="T545" s="687"/>
      <c r="U545" s="792"/>
    </row>
    <row r="546" spans="4:21">
      <c r="D546" s="791"/>
      <c r="E546" s="672"/>
      <c r="F546" s="672"/>
      <c r="G546" s="672"/>
      <c r="H546" s="791"/>
      <c r="I546" s="791"/>
      <c r="J546" s="791"/>
      <c r="K546" s="791"/>
      <c r="L546" s="687"/>
      <c r="M546" s="792"/>
      <c r="N546" s="687"/>
      <c r="O546" s="792"/>
      <c r="P546" s="687"/>
      <c r="Q546" s="792"/>
      <c r="R546" s="687"/>
      <c r="S546" s="792"/>
      <c r="T546" s="687"/>
      <c r="U546" s="792"/>
    </row>
    <row r="547" spans="4:21">
      <c r="D547" s="791"/>
      <c r="E547" s="672"/>
      <c r="F547" s="672"/>
      <c r="G547" s="672"/>
      <c r="H547" s="791"/>
      <c r="I547" s="791"/>
      <c r="J547" s="791"/>
      <c r="K547" s="791"/>
      <c r="L547" s="687"/>
      <c r="M547" s="792"/>
      <c r="N547" s="687"/>
      <c r="O547" s="792"/>
      <c r="P547" s="687"/>
      <c r="Q547" s="792"/>
      <c r="R547" s="687"/>
      <c r="S547" s="792"/>
      <c r="T547" s="687"/>
      <c r="U547" s="792"/>
    </row>
    <row r="548" spans="4:21">
      <c r="D548" s="791"/>
      <c r="E548" s="672"/>
      <c r="F548" s="672"/>
      <c r="G548" s="672"/>
      <c r="H548" s="791"/>
      <c r="I548" s="791"/>
      <c r="J548" s="791"/>
      <c r="K548" s="791"/>
      <c r="L548" s="687"/>
      <c r="M548" s="792"/>
      <c r="N548" s="687"/>
      <c r="O548" s="792"/>
      <c r="P548" s="687"/>
      <c r="Q548" s="792"/>
      <c r="R548" s="687"/>
      <c r="S548" s="792"/>
      <c r="T548" s="687"/>
      <c r="U548" s="792"/>
    </row>
    <row r="549" spans="4:21">
      <c r="D549" s="791"/>
      <c r="E549" s="672"/>
      <c r="F549" s="672"/>
      <c r="G549" s="672"/>
      <c r="H549" s="791"/>
      <c r="I549" s="791"/>
      <c r="J549" s="791"/>
      <c r="K549" s="791"/>
      <c r="L549" s="687"/>
      <c r="M549" s="792"/>
      <c r="N549" s="687"/>
      <c r="O549" s="792"/>
      <c r="P549" s="687"/>
      <c r="Q549" s="792"/>
      <c r="R549" s="687"/>
      <c r="S549" s="792"/>
      <c r="T549" s="687"/>
      <c r="U549" s="792"/>
    </row>
    <row r="550" spans="4:21">
      <c r="D550" s="791"/>
      <c r="E550" s="672"/>
      <c r="F550" s="672"/>
      <c r="G550" s="672"/>
      <c r="H550" s="791"/>
      <c r="I550" s="791"/>
      <c r="J550" s="791"/>
      <c r="K550" s="791"/>
      <c r="L550" s="687"/>
      <c r="M550" s="792"/>
      <c r="N550" s="687"/>
      <c r="O550" s="792"/>
      <c r="P550" s="687"/>
      <c r="Q550" s="792"/>
      <c r="R550" s="687"/>
      <c r="S550" s="792"/>
      <c r="T550" s="687"/>
      <c r="U550" s="792"/>
    </row>
    <row r="551" spans="4:21">
      <c r="D551" s="791"/>
      <c r="E551" s="672"/>
      <c r="F551" s="672"/>
      <c r="G551" s="672"/>
      <c r="H551" s="791"/>
      <c r="I551" s="791"/>
      <c r="J551" s="791"/>
      <c r="K551" s="791"/>
      <c r="L551" s="687"/>
      <c r="M551" s="792"/>
      <c r="N551" s="687"/>
      <c r="O551" s="792"/>
      <c r="P551" s="687"/>
      <c r="Q551" s="792"/>
      <c r="R551" s="687"/>
      <c r="S551" s="792"/>
      <c r="T551" s="687"/>
      <c r="U551" s="792"/>
    </row>
    <row r="552" spans="4:21">
      <c r="D552" s="791"/>
      <c r="E552" s="672"/>
      <c r="F552" s="672"/>
      <c r="G552" s="672"/>
      <c r="H552" s="791"/>
      <c r="I552" s="791"/>
      <c r="J552" s="791"/>
      <c r="K552" s="791"/>
      <c r="L552" s="687"/>
      <c r="M552" s="792"/>
      <c r="N552" s="687"/>
      <c r="O552" s="792"/>
      <c r="P552" s="687"/>
      <c r="Q552" s="792"/>
      <c r="R552" s="687"/>
      <c r="S552" s="792"/>
      <c r="T552" s="687"/>
      <c r="U552" s="792"/>
    </row>
    <row r="553" spans="4:21">
      <c r="D553" s="791"/>
      <c r="E553" s="672"/>
      <c r="F553" s="672"/>
      <c r="G553" s="672"/>
      <c r="H553" s="791"/>
      <c r="I553" s="791"/>
      <c r="J553" s="791"/>
      <c r="K553" s="791"/>
      <c r="L553" s="687"/>
      <c r="M553" s="792"/>
      <c r="N553" s="687"/>
      <c r="O553" s="792"/>
      <c r="P553" s="687"/>
      <c r="Q553" s="792"/>
      <c r="R553" s="687"/>
      <c r="S553" s="792"/>
      <c r="T553" s="687"/>
      <c r="U553" s="792"/>
    </row>
    <row r="554" spans="4:21">
      <c r="D554" s="791"/>
      <c r="E554" s="672"/>
      <c r="F554" s="672"/>
      <c r="G554" s="672"/>
      <c r="H554" s="791"/>
      <c r="I554" s="791"/>
      <c r="J554" s="791"/>
      <c r="K554" s="791"/>
      <c r="L554" s="687"/>
      <c r="M554" s="792"/>
      <c r="N554" s="687"/>
      <c r="O554" s="792"/>
      <c r="P554" s="687"/>
      <c r="Q554" s="792"/>
      <c r="R554" s="687"/>
      <c r="S554" s="792"/>
      <c r="T554" s="687"/>
      <c r="U554" s="792"/>
    </row>
    <row r="555" spans="4:21">
      <c r="D555" s="791"/>
      <c r="E555" s="672"/>
      <c r="F555" s="672"/>
      <c r="G555" s="672"/>
      <c r="H555" s="791"/>
      <c r="I555" s="791"/>
      <c r="J555" s="791"/>
      <c r="K555" s="791"/>
      <c r="L555" s="687"/>
      <c r="M555" s="792"/>
      <c r="N555" s="687"/>
      <c r="O555" s="792"/>
      <c r="P555" s="687"/>
      <c r="Q555" s="792"/>
      <c r="R555" s="687"/>
      <c r="S555" s="792"/>
      <c r="T555" s="687"/>
      <c r="U555" s="792"/>
    </row>
    <row r="556" spans="4:21">
      <c r="D556" s="791"/>
      <c r="E556" s="672"/>
      <c r="F556" s="672"/>
      <c r="G556" s="672"/>
      <c r="H556" s="791"/>
      <c r="I556" s="791"/>
      <c r="J556" s="791"/>
      <c r="K556" s="791"/>
      <c r="L556" s="687"/>
      <c r="M556" s="792"/>
      <c r="N556" s="687"/>
      <c r="O556" s="792"/>
      <c r="P556" s="687"/>
      <c r="Q556" s="792"/>
      <c r="R556" s="687"/>
      <c r="S556" s="792"/>
      <c r="T556" s="687"/>
      <c r="U556" s="792"/>
    </row>
    <row r="557" spans="4:21">
      <c r="D557" s="791"/>
      <c r="E557" s="672"/>
      <c r="F557" s="672"/>
      <c r="G557" s="672"/>
      <c r="H557" s="791"/>
      <c r="I557" s="791"/>
      <c r="J557" s="791"/>
      <c r="K557" s="791"/>
      <c r="L557" s="687"/>
      <c r="M557" s="792"/>
      <c r="N557" s="687"/>
      <c r="O557" s="792"/>
      <c r="P557" s="687"/>
      <c r="Q557" s="792"/>
      <c r="R557" s="687"/>
      <c r="S557" s="792"/>
      <c r="T557" s="687"/>
      <c r="U557" s="792"/>
    </row>
    <row r="558" spans="4:21">
      <c r="D558" s="791"/>
      <c r="E558" s="672"/>
      <c r="F558" s="672"/>
      <c r="G558" s="672"/>
      <c r="H558" s="791"/>
      <c r="I558" s="791"/>
      <c r="J558" s="791"/>
      <c r="K558" s="791"/>
      <c r="L558" s="687"/>
      <c r="M558" s="792"/>
      <c r="N558" s="687"/>
      <c r="O558" s="792"/>
      <c r="P558" s="687"/>
      <c r="Q558" s="792"/>
      <c r="R558" s="687"/>
      <c r="S558" s="792"/>
      <c r="T558" s="687"/>
      <c r="U558" s="792"/>
    </row>
    <row r="559" spans="4:21">
      <c r="D559" s="791"/>
      <c r="E559" s="672"/>
      <c r="F559" s="672"/>
      <c r="G559" s="672"/>
      <c r="H559" s="791"/>
      <c r="I559" s="791"/>
      <c r="J559" s="791"/>
      <c r="K559" s="791"/>
      <c r="L559" s="687"/>
      <c r="M559" s="792"/>
      <c r="N559" s="687"/>
      <c r="O559" s="792"/>
      <c r="P559" s="687"/>
      <c r="Q559" s="792"/>
      <c r="R559" s="687"/>
      <c r="S559" s="792"/>
      <c r="T559" s="687"/>
      <c r="U559" s="792"/>
    </row>
    <row r="560" spans="4:21">
      <c r="D560" s="791"/>
      <c r="E560" s="672"/>
      <c r="F560" s="672"/>
      <c r="G560" s="672"/>
      <c r="H560" s="791"/>
      <c r="I560" s="791"/>
      <c r="J560" s="791"/>
      <c r="K560" s="791"/>
      <c r="L560" s="687"/>
      <c r="M560" s="792"/>
      <c r="N560" s="687"/>
      <c r="O560" s="792"/>
      <c r="P560" s="687"/>
      <c r="Q560" s="792"/>
      <c r="R560" s="687"/>
      <c r="S560" s="792"/>
      <c r="T560" s="687"/>
      <c r="U560" s="792"/>
    </row>
    <row r="561" spans="4:21">
      <c r="D561" s="791"/>
      <c r="E561" s="672"/>
      <c r="F561" s="672"/>
      <c r="G561" s="672"/>
      <c r="H561" s="791"/>
      <c r="I561" s="791"/>
      <c r="J561" s="791"/>
      <c r="K561" s="791"/>
      <c r="L561" s="687"/>
      <c r="M561" s="792"/>
      <c r="N561" s="687"/>
      <c r="O561" s="792"/>
      <c r="P561" s="687"/>
      <c r="Q561" s="792"/>
      <c r="R561" s="687"/>
      <c r="S561" s="792"/>
      <c r="T561" s="687"/>
      <c r="U561" s="792"/>
    </row>
    <row r="562" spans="4:21">
      <c r="D562" s="791"/>
      <c r="E562" s="672"/>
      <c r="F562" s="672"/>
      <c r="G562" s="672"/>
      <c r="H562" s="791"/>
      <c r="I562" s="791"/>
      <c r="J562" s="791"/>
      <c r="K562" s="791"/>
      <c r="L562" s="687"/>
      <c r="M562" s="792"/>
      <c r="N562" s="687"/>
      <c r="O562" s="792"/>
      <c r="P562" s="687"/>
      <c r="Q562" s="792"/>
      <c r="R562" s="687"/>
      <c r="S562" s="792"/>
      <c r="T562" s="687"/>
      <c r="U562" s="792"/>
    </row>
    <row r="563" spans="4:21">
      <c r="D563" s="791"/>
      <c r="E563" s="672"/>
      <c r="F563" s="672"/>
      <c r="G563" s="672"/>
      <c r="H563" s="791"/>
      <c r="I563" s="791"/>
      <c r="J563" s="791"/>
      <c r="K563" s="791"/>
      <c r="L563" s="687"/>
      <c r="M563" s="792"/>
      <c r="N563" s="687"/>
      <c r="O563" s="792"/>
      <c r="P563" s="687"/>
      <c r="Q563" s="792"/>
      <c r="R563" s="687"/>
      <c r="S563" s="792"/>
      <c r="T563" s="687"/>
      <c r="U563" s="792"/>
    </row>
    <row r="564" spans="4:21">
      <c r="D564" s="791"/>
      <c r="E564" s="672"/>
      <c r="F564" s="672"/>
      <c r="G564" s="672"/>
      <c r="H564" s="791"/>
      <c r="I564" s="791"/>
      <c r="J564" s="791"/>
      <c r="K564" s="791"/>
      <c r="L564" s="687"/>
      <c r="M564" s="792"/>
      <c r="N564" s="687"/>
      <c r="O564" s="792"/>
      <c r="P564" s="687"/>
      <c r="Q564" s="792"/>
      <c r="R564" s="687"/>
      <c r="S564" s="792"/>
      <c r="T564" s="687"/>
      <c r="U564" s="792"/>
    </row>
    <row r="565" spans="4:21">
      <c r="D565" s="791"/>
      <c r="E565" s="672"/>
      <c r="F565" s="672"/>
      <c r="G565" s="672"/>
      <c r="H565" s="791"/>
      <c r="I565" s="791"/>
      <c r="J565" s="791"/>
      <c r="K565" s="791"/>
      <c r="L565" s="687"/>
      <c r="M565" s="792"/>
      <c r="N565" s="687"/>
      <c r="O565" s="792"/>
      <c r="P565" s="687"/>
      <c r="Q565" s="792"/>
      <c r="R565" s="687"/>
      <c r="S565" s="792"/>
      <c r="T565" s="687"/>
      <c r="U565" s="792"/>
    </row>
    <row r="566" spans="4:21">
      <c r="D566" s="791"/>
      <c r="E566" s="672"/>
      <c r="F566" s="672"/>
      <c r="G566" s="672"/>
      <c r="H566" s="791"/>
      <c r="I566" s="791"/>
      <c r="J566" s="791"/>
      <c r="K566" s="791"/>
      <c r="L566" s="687"/>
      <c r="M566" s="792"/>
      <c r="N566" s="687"/>
      <c r="O566" s="792"/>
      <c r="P566" s="687"/>
      <c r="Q566" s="792"/>
      <c r="R566" s="687"/>
      <c r="S566" s="792"/>
      <c r="T566" s="687"/>
      <c r="U566" s="792"/>
    </row>
    <row r="567" spans="4:21">
      <c r="D567" s="791"/>
      <c r="E567" s="672"/>
      <c r="F567" s="672"/>
      <c r="G567" s="672"/>
      <c r="H567" s="791"/>
      <c r="I567" s="791"/>
      <c r="J567" s="791"/>
      <c r="K567" s="791"/>
      <c r="L567" s="687"/>
      <c r="M567" s="792"/>
      <c r="N567" s="687"/>
      <c r="O567" s="792"/>
      <c r="P567" s="687"/>
      <c r="Q567" s="792"/>
      <c r="R567" s="687"/>
      <c r="S567" s="792"/>
      <c r="T567" s="687"/>
      <c r="U567" s="792"/>
    </row>
    <row r="568" spans="4:21">
      <c r="D568" s="791"/>
      <c r="E568" s="672"/>
      <c r="F568" s="672"/>
      <c r="G568" s="672"/>
      <c r="H568" s="791"/>
      <c r="I568" s="791"/>
      <c r="J568" s="791"/>
      <c r="K568" s="791"/>
      <c r="L568" s="687"/>
      <c r="M568" s="792"/>
      <c r="N568" s="687"/>
      <c r="O568" s="792"/>
      <c r="P568" s="687"/>
      <c r="Q568" s="792"/>
      <c r="R568" s="687"/>
      <c r="S568" s="792"/>
      <c r="T568" s="687"/>
      <c r="U568" s="792"/>
    </row>
    <row r="569" spans="4:21">
      <c r="D569" s="791"/>
      <c r="E569" s="672"/>
      <c r="F569" s="672"/>
      <c r="G569" s="672"/>
      <c r="H569" s="791"/>
      <c r="I569" s="791"/>
      <c r="J569" s="791"/>
      <c r="K569" s="791"/>
      <c r="L569" s="687"/>
      <c r="M569" s="792"/>
      <c r="N569" s="687"/>
      <c r="O569" s="792"/>
      <c r="P569" s="687"/>
      <c r="Q569" s="792"/>
      <c r="R569" s="687"/>
      <c r="S569" s="792"/>
      <c r="T569" s="687"/>
      <c r="U569" s="792"/>
    </row>
    <row r="570" spans="4:21">
      <c r="D570" s="791"/>
      <c r="E570" s="672"/>
      <c r="F570" s="672"/>
      <c r="G570" s="672"/>
      <c r="H570" s="791"/>
      <c r="I570" s="791"/>
      <c r="J570" s="791"/>
      <c r="K570" s="791"/>
      <c r="L570" s="687"/>
      <c r="M570" s="792"/>
      <c r="N570" s="687"/>
      <c r="O570" s="792"/>
      <c r="P570" s="687"/>
      <c r="Q570" s="792"/>
      <c r="R570" s="687"/>
      <c r="S570" s="792"/>
      <c r="T570" s="687"/>
      <c r="U570" s="792"/>
    </row>
    <row r="571" spans="4:21">
      <c r="D571" s="791"/>
      <c r="E571" s="672"/>
      <c r="F571" s="672"/>
      <c r="G571" s="672"/>
      <c r="H571" s="791"/>
      <c r="I571" s="791"/>
      <c r="J571" s="791"/>
      <c r="K571" s="791"/>
      <c r="L571" s="687"/>
      <c r="M571" s="792"/>
      <c r="N571" s="687"/>
      <c r="O571" s="792"/>
      <c r="P571" s="687"/>
      <c r="Q571" s="792"/>
      <c r="R571" s="687"/>
      <c r="S571" s="792"/>
      <c r="T571" s="687"/>
      <c r="U571" s="792"/>
    </row>
    <row r="572" spans="4:21">
      <c r="D572" s="791"/>
      <c r="E572" s="672"/>
      <c r="F572" s="672"/>
      <c r="G572" s="672"/>
      <c r="H572" s="791"/>
      <c r="I572" s="791"/>
      <c r="J572" s="791"/>
      <c r="K572" s="791"/>
      <c r="L572" s="687"/>
      <c r="M572" s="792"/>
      <c r="N572" s="687"/>
      <c r="O572" s="792"/>
      <c r="P572" s="687"/>
      <c r="Q572" s="792"/>
      <c r="R572" s="687"/>
      <c r="S572" s="792"/>
      <c r="T572" s="687"/>
      <c r="U572" s="792"/>
    </row>
    <row r="573" spans="4:21">
      <c r="D573" s="791"/>
      <c r="E573" s="672"/>
      <c r="F573" s="672"/>
      <c r="G573" s="672"/>
      <c r="H573" s="791"/>
      <c r="I573" s="791"/>
      <c r="J573" s="791"/>
      <c r="K573" s="791"/>
      <c r="L573" s="687"/>
      <c r="M573" s="792"/>
      <c r="N573" s="687"/>
      <c r="O573" s="792"/>
      <c r="P573" s="687"/>
      <c r="Q573" s="792"/>
      <c r="R573" s="687"/>
      <c r="S573" s="792"/>
      <c r="T573" s="687"/>
      <c r="U573" s="792"/>
    </row>
    <row r="574" spans="4:21">
      <c r="D574" s="791"/>
      <c r="E574" s="672"/>
      <c r="F574" s="672"/>
      <c r="G574" s="672"/>
      <c r="H574" s="791"/>
      <c r="I574" s="791"/>
      <c r="J574" s="791"/>
      <c r="K574" s="791"/>
      <c r="L574" s="687"/>
      <c r="M574" s="792"/>
      <c r="N574" s="687"/>
      <c r="O574" s="792"/>
      <c r="P574" s="687"/>
      <c r="Q574" s="792"/>
      <c r="R574" s="687"/>
      <c r="S574" s="792"/>
      <c r="T574" s="687"/>
      <c r="U574" s="792"/>
    </row>
    <row r="575" spans="4:21">
      <c r="D575" s="791"/>
      <c r="E575" s="672"/>
      <c r="F575" s="672"/>
      <c r="G575" s="672"/>
      <c r="H575" s="791"/>
      <c r="I575" s="791"/>
      <c r="J575" s="791"/>
      <c r="K575" s="791"/>
      <c r="L575" s="687"/>
      <c r="M575" s="792"/>
      <c r="N575" s="687"/>
      <c r="O575" s="792"/>
      <c r="P575" s="687"/>
      <c r="Q575" s="792"/>
      <c r="R575" s="687"/>
      <c r="S575" s="792"/>
      <c r="T575" s="687"/>
      <c r="U575" s="792"/>
    </row>
    <row r="576" spans="4:21">
      <c r="D576" s="791"/>
      <c r="E576" s="672"/>
      <c r="F576" s="672"/>
      <c r="G576" s="672"/>
      <c r="H576" s="791"/>
      <c r="I576" s="791"/>
      <c r="J576" s="791"/>
      <c r="K576" s="791"/>
      <c r="L576" s="687"/>
      <c r="M576" s="792"/>
      <c r="N576" s="687"/>
      <c r="O576" s="792"/>
      <c r="P576" s="687"/>
      <c r="Q576" s="792"/>
      <c r="R576" s="687"/>
      <c r="S576" s="792"/>
      <c r="T576" s="687"/>
      <c r="U576" s="792"/>
    </row>
    <row r="577" spans="4:21">
      <c r="D577" s="791"/>
      <c r="E577" s="672"/>
      <c r="F577" s="672"/>
      <c r="G577" s="672"/>
      <c r="H577" s="791"/>
      <c r="I577" s="791"/>
      <c r="J577" s="791"/>
      <c r="K577" s="791"/>
      <c r="L577" s="687"/>
      <c r="M577" s="792"/>
      <c r="N577" s="687"/>
      <c r="O577" s="792"/>
      <c r="P577" s="687"/>
      <c r="Q577" s="792"/>
      <c r="R577" s="687"/>
      <c r="S577" s="792"/>
      <c r="T577" s="687"/>
      <c r="U577" s="792"/>
    </row>
    <row r="578" spans="4:21">
      <c r="D578" s="791"/>
      <c r="E578" s="672"/>
      <c r="F578" s="672"/>
      <c r="G578" s="672"/>
      <c r="H578" s="791"/>
      <c r="I578" s="791"/>
      <c r="J578" s="791"/>
      <c r="K578" s="791"/>
      <c r="L578" s="687"/>
      <c r="M578" s="792"/>
      <c r="N578" s="687"/>
      <c r="O578" s="792"/>
      <c r="P578" s="687"/>
      <c r="Q578" s="792"/>
      <c r="R578" s="687"/>
      <c r="S578" s="792"/>
      <c r="T578" s="687"/>
      <c r="U578" s="792"/>
    </row>
    <row r="579" spans="4:21">
      <c r="D579" s="791"/>
      <c r="E579" s="672"/>
      <c r="F579" s="672"/>
      <c r="G579" s="672"/>
      <c r="H579" s="791"/>
      <c r="I579" s="791"/>
      <c r="J579" s="791"/>
      <c r="K579" s="791"/>
      <c r="L579" s="687"/>
      <c r="M579" s="792"/>
      <c r="N579" s="687"/>
      <c r="O579" s="792"/>
      <c r="P579" s="687"/>
      <c r="Q579" s="792"/>
      <c r="R579" s="687"/>
      <c r="S579" s="792"/>
      <c r="T579" s="687"/>
      <c r="U579" s="792"/>
    </row>
    <row r="580" spans="4:21">
      <c r="D580" s="791"/>
      <c r="E580" s="672"/>
      <c r="F580" s="672"/>
      <c r="G580" s="672"/>
      <c r="H580" s="791"/>
      <c r="I580" s="791"/>
      <c r="J580" s="791"/>
      <c r="K580" s="791"/>
      <c r="L580" s="687"/>
      <c r="M580" s="792"/>
      <c r="N580" s="687"/>
      <c r="O580" s="792"/>
      <c r="P580" s="687"/>
      <c r="Q580" s="792"/>
      <c r="R580" s="687"/>
      <c r="S580" s="792"/>
      <c r="T580" s="687"/>
      <c r="U580" s="792"/>
    </row>
    <row r="581" spans="4:21">
      <c r="D581" s="791"/>
      <c r="E581" s="672"/>
      <c r="F581" s="672"/>
      <c r="G581" s="672"/>
      <c r="H581" s="791"/>
      <c r="I581" s="791"/>
      <c r="J581" s="791"/>
      <c r="K581" s="791"/>
      <c r="L581" s="687"/>
      <c r="M581" s="792"/>
      <c r="N581" s="687"/>
      <c r="O581" s="792"/>
      <c r="P581" s="687"/>
      <c r="Q581" s="792"/>
      <c r="R581" s="687"/>
      <c r="S581" s="792"/>
      <c r="T581" s="687"/>
      <c r="U581" s="792"/>
    </row>
    <row r="582" spans="4:21">
      <c r="D582" s="791"/>
      <c r="E582" s="672"/>
      <c r="F582" s="672"/>
      <c r="G582" s="672"/>
      <c r="H582" s="791"/>
      <c r="I582" s="791"/>
      <c r="J582" s="791"/>
      <c r="K582" s="791"/>
      <c r="L582" s="687"/>
      <c r="M582" s="792"/>
      <c r="N582" s="687"/>
      <c r="O582" s="792"/>
      <c r="P582" s="687"/>
      <c r="Q582" s="792"/>
      <c r="R582" s="687"/>
      <c r="S582" s="792"/>
      <c r="T582" s="687"/>
      <c r="U582" s="792"/>
    </row>
    <row r="583" spans="4:21">
      <c r="D583" s="791"/>
      <c r="E583" s="672"/>
      <c r="F583" s="672"/>
      <c r="G583" s="672"/>
      <c r="H583" s="791"/>
      <c r="I583" s="791"/>
      <c r="J583" s="791"/>
      <c r="K583" s="791"/>
      <c r="L583" s="687"/>
      <c r="M583" s="792"/>
      <c r="N583" s="687"/>
      <c r="O583" s="792"/>
      <c r="P583" s="687"/>
      <c r="Q583" s="792"/>
      <c r="R583" s="687"/>
      <c r="S583" s="792"/>
      <c r="T583" s="687"/>
      <c r="U583" s="792"/>
    </row>
    <row r="584" spans="4:21">
      <c r="D584" s="791"/>
      <c r="E584" s="672"/>
      <c r="F584" s="672"/>
      <c r="G584" s="672"/>
      <c r="H584" s="791"/>
      <c r="I584" s="791"/>
      <c r="J584" s="791"/>
      <c r="K584" s="791"/>
      <c r="L584" s="687"/>
      <c r="M584" s="792"/>
      <c r="N584" s="687"/>
      <c r="O584" s="792"/>
      <c r="P584" s="687"/>
      <c r="Q584" s="792"/>
      <c r="R584" s="687"/>
      <c r="S584" s="792"/>
      <c r="T584" s="687"/>
      <c r="U584" s="792"/>
    </row>
    <row r="585" spans="4:21">
      <c r="D585" s="791"/>
      <c r="E585" s="672"/>
      <c r="F585" s="672"/>
      <c r="G585" s="672"/>
      <c r="H585" s="791"/>
      <c r="I585" s="791"/>
      <c r="J585" s="791"/>
      <c r="K585" s="791"/>
      <c r="L585" s="687"/>
      <c r="M585" s="792"/>
      <c r="N585" s="687"/>
      <c r="O585" s="792"/>
      <c r="P585" s="687"/>
      <c r="Q585" s="792"/>
      <c r="R585" s="687"/>
      <c r="S585" s="792"/>
      <c r="T585" s="687"/>
      <c r="U585" s="792"/>
    </row>
    <row r="586" spans="4:21">
      <c r="D586" s="791"/>
      <c r="E586" s="672"/>
      <c r="F586" s="672"/>
      <c r="G586" s="672"/>
      <c r="H586" s="791"/>
      <c r="I586" s="791"/>
      <c r="J586" s="791"/>
      <c r="K586" s="791"/>
      <c r="L586" s="687"/>
      <c r="M586" s="792"/>
      <c r="N586" s="687"/>
      <c r="O586" s="792"/>
      <c r="P586" s="687"/>
      <c r="Q586" s="792"/>
      <c r="R586" s="687"/>
      <c r="S586" s="792"/>
      <c r="T586" s="687"/>
      <c r="U586" s="792"/>
    </row>
    <row r="587" spans="4:21">
      <c r="D587" s="791"/>
      <c r="E587" s="672"/>
      <c r="F587" s="672"/>
      <c r="G587" s="672"/>
      <c r="H587" s="791"/>
      <c r="I587" s="791"/>
      <c r="J587" s="791"/>
      <c r="K587" s="791"/>
      <c r="L587" s="687"/>
      <c r="M587" s="792"/>
      <c r="N587" s="687"/>
      <c r="O587" s="792"/>
      <c r="P587" s="687"/>
      <c r="Q587" s="792"/>
      <c r="R587" s="687"/>
      <c r="S587" s="792"/>
      <c r="T587" s="687"/>
      <c r="U587" s="792"/>
    </row>
    <row r="588" spans="4:21">
      <c r="D588" s="791"/>
      <c r="E588" s="672"/>
      <c r="F588" s="672"/>
      <c r="G588" s="672"/>
      <c r="H588" s="791"/>
      <c r="I588" s="791"/>
      <c r="J588" s="791"/>
      <c r="K588" s="791"/>
      <c r="L588" s="687"/>
      <c r="M588" s="792"/>
      <c r="N588" s="687"/>
      <c r="O588" s="792"/>
      <c r="P588" s="687"/>
      <c r="Q588" s="792"/>
      <c r="R588" s="687"/>
      <c r="S588" s="792"/>
      <c r="T588" s="687"/>
      <c r="U588" s="792"/>
    </row>
    <row r="589" spans="4:21">
      <c r="D589" s="791"/>
      <c r="E589" s="672"/>
      <c r="F589" s="672"/>
      <c r="G589" s="672"/>
      <c r="H589" s="791"/>
      <c r="I589" s="791"/>
      <c r="J589" s="791"/>
      <c r="K589" s="791"/>
      <c r="L589" s="687"/>
      <c r="M589" s="792"/>
      <c r="N589" s="687"/>
      <c r="O589" s="792"/>
      <c r="P589" s="687"/>
      <c r="Q589" s="792"/>
      <c r="R589" s="687"/>
      <c r="S589" s="792"/>
      <c r="T589" s="687"/>
      <c r="U589" s="792"/>
    </row>
    <row r="590" spans="4:21">
      <c r="D590" s="791"/>
      <c r="E590" s="672"/>
      <c r="F590" s="672"/>
      <c r="G590" s="672"/>
      <c r="H590" s="791"/>
      <c r="I590" s="791"/>
      <c r="J590" s="791"/>
      <c r="K590" s="791"/>
      <c r="L590" s="687"/>
      <c r="M590" s="792"/>
      <c r="N590" s="687"/>
      <c r="O590" s="792"/>
      <c r="P590" s="687"/>
      <c r="Q590" s="792"/>
      <c r="R590" s="687"/>
      <c r="S590" s="792"/>
      <c r="T590" s="687"/>
      <c r="U590" s="792"/>
    </row>
    <row r="591" spans="4:21">
      <c r="D591" s="791"/>
      <c r="E591" s="672"/>
      <c r="F591" s="672"/>
      <c r="G591" s="672"/>
      <c r="H591" s="791"/>
      <c r="I591" s="791"/>
      <c r="J591" s="791"/>
      <c r="K591" s="791"/>
      <c r="L591" s="687"/>
      <c r="M591" s="792"/>
      <c r="N591" s="687"/>
      <c r="O591" s="792"/>
      <c r="P591" s="687"/>
      <c r="Q591" s="792"/>
      <c r="R591" s="687"/>
      <c r="S591" s="792"/>
      <c r="T591" s="687"/>
      <c r="U591" s="792"/>
    </row>
    <row r="592" spans="4:21">
      <c r="D592" s="791"/>
      <c r="E592" s="672"/>
      <c r="F592" s="672"/>
      <c r="G592" s="672"/>
      <c r="H592" s="791"/>
      <c r="I592" s="791"/>
      <c r="J592" s="791"/>
      <c r="K592" s="791"/>
      <c r="L592" s="687"/>
      <c r="M592" s="792"/>
      <c r="N592" s="687"/>
      <c r="O592" s="792"/>
      <c r="P592" s="687"/>
      <c r="Q592" s="792"/>
      <c r="R592" s="687"/>
      <c r="S592" s="792"/>
      <c r="T592" s="687"/>
      <c r="U592" s="792"/>
    </row>
    <row r="593" spans="4:21">
      <c r="D593" s="791"/>
      <c r="E593" s="672"/>
      <c r="F593" s="672"/>
      <c r="G593" s="672"/>
      <c r="H593" s="791"/>
      <c r="I593" s="791"/>
      <c r="J593" s="791"/>
      <c r="K593" s="791"/>
      <c r="L593" s="687"/>
      <c r="M593" s="792"/>
      <c r="N593" s="687"/>
      <c r="O593" s="792"/>
      <c r="P593" s="687"/>
      <c r="Q593" s="792"/>
      <c r="R593" s="687"/>
      <c r="S593" s="792"/>
      <c r="T593" s="687"/>
      <c r="U593" s="792"/>
    </row>
    <row r="594" spans="4:21">
      <c r="D594" s="791"/>
      <c r="E594" s="672"/>
      <c r="F594" s="672"/>
      <c r="G594" s="672"/>
      <c r="H594" s="791"/>
      <c r="I594" s="791"/>
      <c r="J594" s="791"/>
      <c r="K594" s="791"/>
      <c r="L594" s="687"/>
      <c r="M594" s="792"/>
      <c r="N594" s="687"/>
      <c r="O594" s="792"/>
      <c r="P594" s="687"/>
      <c r="Q594" s="792"/>
      <c r="R594" s="687"/>
      <c r="S594" s="792"/>
      <c r="T594" s="687"/>
      <c r="U594" s="792"/>
    </row>
    <row r="595" spans="4:21">
      <c r="D595" s="791"/>
      <c r="E595" s="672"/>
      <c r="F595" s="672"/>
      <c r="G595" s="672"/>
      <c r="H595" s="791"/>
      <c r="I595" s="791"/>
      <c r="J595" s="791"/>
      <c r="K595" s="791"/>
      <c r="L595" s="687"/>
      <c r="M595" s="792"/>
      <c r="N595" s="687"/>
      <c r="O595" s="792"/>
      <c r="P595" s="687"/>
      <c r="Q595" s="792"/>
      <c r="R595" s="687"/>
      <c r="S595" s="792"/>
      <c r="T595" s="687"/>
      <c r="U595" s="792"/>
    </row>
    <row r="596" spans="4:21">
      <c r="D596" s="791"/>
      <c r="E596" s="672"/>
      <c r="F596" s="672"/>
      <c r="G596" s="672"/>
      <c r="H596" s="791"/>
      <c r="I596" s="791"/>
      <c r="J596" s="791"/>
      <c r="K596" s="791"/>
      <c r="L596" s="687"/>
      <c r="M596" s="792"/>
      <c r="N596" s="687"/>
      <c r="O596" s="792"/>
      <c r="P596" s="687"/>
      <c r="Q596" s="792"/>
      <c r="R596" s="687"/>
      <c r="S596" s="792"/>
      <c r="T596" s="687"/>
      <c r="U596" s="792"/>
    </row>
    <row r="597" spans="4:21">
      <c r="D597" s="791"/>
      <c r="E597" s="672"/>
      <c r="F597" s="672"/>
      <c r="G597" s="672"/>
      <c r="H597" s="791"/>
      <c r="I597" s="791"/>
      <c r="J597" s="791"/>
      <c r="K597" s="791"/>
      <c r="L597" s="687"/>
      <c r="M597" s="792"/>
      <c r="N597" s="687"/>
      <c r="O597" s="792"/>
      <c r="P597" s="687"/>
      <c r="Q597" s="792"/>
      <c r="R597" s="687"/>
      <c r="S597" s="792"/>
      <c r="T597" s="687"/>
      <c r="U597" s="792"/>
    </row>
    <row r="598" spans="4:21">
      <c r="D598" s="791"/>
      <c r="E598" s="672"/>
      <c r="F598" s="672"/>
      <c r="G598" s="672"/>
      <c r="H598" s="791"/>
      <c r="I598" s="791"/>
      <c r="J598" s="791"/>
      <c r="K598" s="791"/>
      <c r="L598" s="687"/>
      <c r="M598" s="792"/>
      <c r="N598" s="687"/>
      <c r="O598" s="792"/>
      <c r="P598" s="687"/>
      <c r="Q598" s="792"/>
      <c r="R598" s="687"/>
      <c r="S598" s="792"/>
      <c r="T598" s="687"/>
      <c r="U598" s="792"/>
    </row>
    <row r="599" spans="4:21">
      <c r="D599" s="791"/>
      <c r="E599" s="672"/>
      <c r="F599" s="672"/>
      <c r="G599" s="672"/>
      <c r="H599" s="791"/>
      <c r="I599" s="791"/>
      <c r="J599" s="791"/>
      <c r="K599" s="791"/>
      <c r="L599" s="687"/>
      <c r="M599" s="792"/>
      <c r="N599" s="687"/>
      <c r="O599" s="792"/>
      <c r="P599" s="687"/>
      <c r="Q599" s="792"/>
      <c r="R599" s="687"/>
      <c r="S599" s="792"/>
      <c r="T599" s="687"/>
      <c r="U599" s="792"/>
    </row>
    <row r="600" spans="4:21">
      <c r="D600" s="791"/>
      <c r="E600" s="672"/>
      <c r="F600" s="672"/>
      <c r="G600" s="672"/>
      <c r="H600" s="791"/>
      <c r="I600" s="791"/>
      <c r="J600" s="791"/>
      <c r="K600" s="791"/>
      <c r="L600" s="687"/>
      <c r="M600" s="792"/>
      <c r="N600" s="687"/>
      <c r="O600" s="792"/>
      <c r="P600" s="687"/>
      <c r="Q600" s="792"/>
      <c r="R600" s="687"/>
      <c r="S600" s="792"/>
      <c r="T600" s="687"/>
      <c r="U600" s="792"/>
    </row>
    <row r="601" spans="4:21">
      <c r="D601" s="791"/>
      <c r="E601" s="672"/>
      <c r="F601" s="672"/>
      <c r="G601" s="672"/>
      <c r="H601" s="791"/>
      <c r="I601" s="791"/>
      <c r="J601" s="791"/>
      <c r="K601" s="791"/>
      <c r="L601" s="687"/>
      <c r="M601" s="792"/>
      <c r="N601" s="687"/>
      <c r="O601" s="792"/>
      <c r="P601" s="687"/>
      <c r="Q601" s="792"/>
      <c r="R601" s="687"/>
      <c r="S601" s="792"/>
      <c r="T601" s="687"/>
      <c r="U601" s="792"/>
    </row>
    <row r="602" spans="4:21">
      <c r="D602" s="791"/>
      <c r="E602" s="672"/>
      <c r="F602" s="672"/>
      <c r="G602" s="672"/>
      <c r="H602" s="791"/>
      <c r="I602" s="791"/>
      <c r="J602" s="791"/>
      <c r="K602" s="791"/>
      <c r="L602" s="687"/>
      <c r="M602" s="792"/>
      <c r="N602" s="687"/>
      <c r="O602" s="792"/>
      <c r="P602" s="687"/>
      <c r="Q602" s="792"/>
      <c r="R602" s="687"/>
      <c r="S602" s="792"/>
      <c r="T602" s="687"/>
      <c r="U602" s="792"/>
    </row>
    <row r="603" spans="4:21">
      <c r="D603" s="791"/>
      <c r="E603" s="672"/>
      <c r="F603" s="672"/>
      <c r="G603" s="672"/>
      <c r="H603" s="791"/>
      <c r="I603" s="791"/>
      <c r="J603" s="791"/>
      <c r="K603" s="791"/>
      <c r="L603" s="687"/>
      <c r="M603" s="792"/>
      <c r="N603" s="687"/>
      <c r="O603" s="792"/>
      <c r="P603" s="687"/>
      <c r="Q603" s="792"/>
      <c r="R603" s="687"/>
      <c r="S603" s="792"/>
      <c r="T603" s="687"/>
      <c r="U603" s="792"/>
    </row>
    <row r="604" spans="4:21">
      <c r="D604" s="791"/>
      <c r="E604" s="672"/>
      <c r="F604" s="672"/>
      <c r="G604" s="672"/>
      <c r="H604" s="791"/>
      <c r="I604" s="791"/>
      <c r="J604" s="791"/>
      <c r="K604" s="791"/>
      <c r="L604" s="687"/>
      <c r="M604" s="792"/>
      <c r="N604" s="687"/>
      <c r="O604" s="792"/>
      <c r="P604" s="687"/>
      <c r="Q604" s="792"/>
      <c r="R604" s="687"/>
      <c r="S604" s="792"/>
      <c r="T604" s="687"/>
      <c r="U604" s="792"/>
    </row>
    <row r="605" spans="4:21">
      <c r="D605" s="791"/>
      <c r="E605" s="672"/>
      <c r="F605" s="672"/>
      <c r="G605" s="672"/>
      <c r="H605" s="791"/>
      <c r="I605" s="791"/>
      <c r="J605" s="791"/>
      <c r="K605" s="791"/>
      <c r="L605" s="687"/>
      <c r="M605" s="792"/>
      <c r="N605" s="687"/>
      <c r="O605" s="792"/>
      <c r="P605" s="687"/>
      <c r="Q605" s="792"/>
      <c r="R605" s="687"/>
      <c r="S605" s="792"/>
      <c r="T605" s="687"/>
      <c r="U605" s="792"/>
    </row>
    <row r="606" spans="4:21">
      <c r="D606" s="791"/>
      <c r="E606" s="672"/>
      <c r="F606" s="672"/>
      <c r="G606" s="672"/>
      <c r="H606" s="791"/>
      <c r="I606" s="791"/>
      <c r="J606" s="791"/>
      <c r="K606" s="791"/>
      <c r="L606" s="687"/>
      <c r="M606" s="792"/>
      <c r="N606" s="687"/>
      <c r="O606" s="792"/>
      <c r="P606" s="687"/>
      <c r="Q606" s="792"/>
      <c r="R606" s="687"/>
      <c r="S606" s="792"/>
      <c r="T606" s="687"/>
      <c r="U606" s="792"/>
    </row>
    <row r="607" spans="4:21">
      <c r="D607" s="791"/>
      <c r="E607" s="672"/>
      <c r="F607" s="672"/>
      <c r="G607" s="672"/>
      <c r="H607" s="791"/>
      <c r="I607" s="791"/>
      <c r="J607" s="791"/>
      <c r="K607" s="791"/>
      <c r="L607" s="687"/>
      <c r="M607" s="792"/>
      <c r="N607" s="687"/>
      <c r="O607" s="792"/>
      <c r="P607" s="687"/>
      <c r="Q607" s="792"/>
      <c r="R607" s="687"/>
      <c r="S607" s="792"/>
      <c r="T607" s="687"/>
      <c r="U607" s="792"/>
    </row>
    <row r="608" spans="4:21">
      <c r="D608" s="791"/>
      <c r="E608" s="672"/>
      <c r="F608" s="672"/>
      <c r="G608" s="672"/>
      <c r="H608" s="791"/>
      <c r="I608" s="791"/>
      <c r="J608" s="791"/>
      <c r="K608" s="791"/>
      <c r="L608" s="687"/>
      <c r="M608" s="792"/>
      <c r="N608" s="687"/>
      <c r="O608" s="792"/>
      <c r="P608" s="687"/>
      <c r="Q608" s="792"/>
      <c r="R608" s="687"/>
      <c r="S608" s="792"/>
      <c r="T608" s="687"/>
      <c r="U608" s="792"/>
    </row>
    <row r="609" spans="4:21">
      <c r="D609" s="791"/>
      <c r="E609" s="672"/>
      <c r="F609" s="672"/>
      <c r="G609" s="672"/>
      <c r="H609" s="791"/>
      <c r="I609" s="791"/>
      <c r="J609" s="791"/>
      <c r="K609" s="791"/>
      <c r="L609" s="687"/>
      <c r="M609" s="792"/>
      <c r="N609" s="687"/>
      <c r="O609" s="792"/>
      <c r="P609" s="687"/>
      <c r="Q609" s="792"/>
      <c r="R609" s="687"/>
      <c r="S609" s="792"/>
      <c r="T609" s="687"/>
      <c r="U609" s="792"/>
    </row>
    <row r="610" spans="4:21">
      <c r="D610" s="791"/>
      <c r="E610" s="672"/>
      <c r="F610" s="672"/>
      <c r="G610" s="672"/>
      <c r="H610" s="791"/>
      <c r="I610" s="791"/>
      <c r="J610" s="791"/>
      <c r="K610" s="791"/>
      <c r="L610" s="687"/>
      <c r="M610" s="792"/>
      <c r="N610" s="687"/>
      <c r="O610" s="792"/>
      <c r="P610" s="687"/>
      <c r="Q610" s="792"/>
      <c r="R610" s="687"/>
      <c r="S610" s="792"/>
      <c r="T610" s="687"/>
      <c r="U610" s="792"/>
    </row>
    <row r="611" spans="4:21">
      <c r="D611" s="791"/>
      <c r="E611" s="672"/>
      <c r="F611" s="672"/>
      <c r="G611" s="672"/>
      <c r="H611" s="791"/>
      <c r="I611" s="791"/>
      <c r="J611" s="791"/>
      <c r="K611" s="791"/>
      <c r="L611" s="687"/>
      <c r="M611" s="792"/>
      <c r="N611" s="687"/>
      <c r="O611" s="792"/>
      <c r="P611" s="687"/>
      <c r="Q611" s="792"/>
      <c r="R611" s="687"/>
      <c r="S611" s="792"/>
      <c r="T611" s="687"/>
      <c r="U611" s="792"/>
    </row>
    <row r="612" spans="4:21">
      <c r="D612" s="791"/>
      <c r="E612" s="672"/>
      <c r="F612" s="672"/>
      <c r="G612" s="672"/>
      <c r="H612" s="791"/>
      <c r="I612" s="791"/>
      <c r="J612" s="791"/>
      <c r="K612" s="791"/>
      <c r="L612" s="687"/>
      <c r="M612" s="792"/>
      <c r="N612" s="687"/>
      <c r="O612" s="792"/>
      <c r="P612" s="687"/>
      <c r="Q612" s="792"/>
      <c r="R612" s="687"/>
      <c r="S612" s="792"/>
      <c r="T612" s="687"/>
      <c r="U612" s="792"/>
    </row>
    <row r="613" spans="4:21">
      <c r="D613" s="791"/>
      <c r="E613" s="672"/>
      <c r="F613" s="672"/>
      <c r="G613" s="672"/>
      <c r="H613" s="791"/>
      <c r="I613" s="791"/>
      <c r="J613" s="791"/>
      <c r="K613" s="791"/>
      <c r="L613" s="687"/>
      <c r="M613" s="792"/>
      <c r="N613" s="687"/>
      <c r="O613" s="792"/>
      <c r="P613" s="687"/>
      <c r="Q613" s="792"/>
      <c r="R613" s="687"/>
      <c r="S613" s="792"/>
      <c r="T613" s="687"/>
      <c r="U613" s="792"/>
    </row>
    <row r="614" spans="4:21">
      <c r="D614" s="791"/>
      <c r="E614" s="672"/>
      <c r="F614" s="672"/>
      <c r="G614" s="672"/>
      <c r="H614" s="791"/>
      <c r="I614" s="791"/>
      <c r="J614" s="791"/>
      <c r="K614" s="791"/>
      <c r="L614" s="687"/>
      <c r="M614" s="792"/>
      <c r="N614" s="687"/>
      <c r="O614" s="792"/>
      <c r="P614" s="687"/>
      <c r="Q614" s="792"/>
      <c r="R614" s="687"/>
      <c r="S614" s="792"/>
      <c r="T614" s="687"/>
      <c r="U614" s="792"/>
    </row>
    <row r="615" spans="4:21">
      <c r="D615" s="791"/>
      <c r="E615" s="672"/>
      <c r="F615" s="672"/>
      <c r="G615" s="672"/>
      <c r="H615" s="791"/>
      <c r="I615" s="791"/>
      <c r="J615" s="791"/>
      <c r="K615" s="791"/>
      <c r="L615" s="687"/>
      <c r="M615" s="792"/>
      <c r="N615" s="687"/>
      <c r="O615" s="792"/>
      <c r="P615" s="687"/>
      <c r="Q615" s="792"/>
      <c r="R615" s="687"/>
      <c r="S615" s="792"/>
      <c r="T615" s="687"/>
      <c r="U615" s="792"/>
    </row>
    <row r="616" spans="4:21">
      <c r="D616" s="791"/>
      <c r="E616" s="672"/>
      <c r="F616" s="672"/>
      <c r="G616" s="672"/>
      <c r="H616" s="791"/>
      <c r="I616" s="791"/>
      <c r="J616" s="791"/>
      <c r="K616" s="791"/>
      <c r="L616" s="687"/>
      <c r="M616" s="792"/>
      <c r="N616" s="687"/>
      <c r="O616" s="792"/>
      <c r="P616" s="687"/>
      <c r="Q616" s="792"/>
      <c r="R616" s="687"/>
      <c r="S616" s="792"/>
      <c r="T616" s="687"/>
      <c r="U616" s="792"/>
    </row>
    <row r="617" spans="4:21">
      <c r="D617" s="791"/>
      <c r="E617" s="672"/>
      <c r="F617" s="672"/>
      <c r="G617" s="672"/>
      <c r="H617" s="791"/>
      <c r="I617" s="791"/>
      <c r="J617" s="791"/>
      <c r="K617" s="791"/>
      <c r="L617" s="687"/>
      <c r="M617" s="792"/>
      <c r="N617" s="687"/>
      <c r="O617" s="792"/>
      <c r="P617" s="687"/>
      <c r="Q617" s="792"/>
      <c r="R617" s="687"/>
      <c r="S617" s="792"/>
      <c r="T617" s="687"/>
      <c r="U617" s="792"/>
    </row>
    <row r="618" spans="4:21">
      <c r="D618" s="791"/>
      <c r="E618" s="672"/>
      <c r="F618" s="672"/>
      <c r="G618" s="672"/>
      <c r="H618" s="791"/>
      <c r="I618" s="791"/>
      <c r="J618" s="791"/>
      <c r="K618" s="791"/>
      <c r="L618" s="687"/>
      <c r="M618" s="792"/>
      <c r="N618" s="687"/>
      <c r="O618" s="792"/>
      <c r="P618" s="687"/>
      <c r="Q618" s="792"/>
      <c r="R618" s="687"/>
      <c r="S618" s="792"/>
      <c r="T618" s="687"/>
      <c r="U618" s="792"/>
    </row>
    <row r="619" spans="4:21">
      <c r="D619" s="791"/>
      <c r="E619" s="672"/>
      <c r="F619" s="672"/>
      <c r="G619" s="672"/>
      <c r="H619" s="791"/>
      <c r="I619" s="791"/>
      <c r="J619" s="791"/>
      <c r="K619" s="791"/>
      <c r="L619" s="687"/>
      <c r="M619" s="792"/>
      <c r="N619" s="687"/>
      <c r="O619" s="792"/>
      <c r="P619" s="687"/>
      <c r="Q619" s="792"/>
      <c r="R619" s="687"/>
      <c r="S619" s="792"/>
      <c r="T619" s="687"/>
      <c r="U619" s="792"/>
    </row>
    <row r="620" spans="4:21">
      <c r="D620" s="791"/>
      <c r="E620" s="672"/>
      <c r="F620" s="672"/>
      <c r="G620" s="672"/>
      <c r="H620" s="791"/>
      <c r="I620" s="791"/>
      <c r="J620" s="791"/>
      <c r="K620" s="791"/>
      <c r="L620" s="687"/>
      <c r="M620" s="792"/>
      <c r="N620" s="687"/>
      <c r="O620" s="792"/>
      <c r="P620" s="687"/>
      <c r="Q620" s="792"/>
      <c r="R620" s="687"/>
      <c r="S620" s="792"/>
      <c r="T620" s="687"/>
      <c r="U620" s="792"/>
    </row>
    <row r="621" spans="4:21">
      <c r="D621" s="791"/>
      <c r="E621" s="672"/>
      <c r="F621" s="672"/>
      <c r="G621" s="672"/>
      <c r="H621" s="791"/>
      <c r="I621" s="791"/>
      <c r="J621" s="791"/>
      <c r="K621" s="791"/>
      <c r="L621" s="687"/>
      <c r="M621" s="792"/>
      <c r="N621" s="687"/>
      <c r="O621" s="792"/>
      <c r="P621" s="687"/>
      <c r="Q621" s="792"/>
      <c r="R621" s="687"/>
      <c r="S621" s="792"/>
      <c r="T621" s="687"/>
      <c r="U621" s="792"/>
    </row>
    <row r="622" spans="4:21">
      <c r="D622" s="791"/>
      <c r="E622" s="672"/>
      <c r="F622" s="672"/>
      <c r="G622" s="672"/>
      <c r="H622" s="791"/>
      <c r="I622" s="791"/>
      <c r="J622" s="791"/>
      <c r="K622" s="791"/>
      <c r="L622" s="687"/>
      <c r="M622" s="792"/>
      <c r="N622" s="687"/>
      <c r="O622" s="792"/>
      <c r="P622" s="687"/>
      <c r="Q622" s="792"/>
      <c r="R622" s="687"/>
      <c r="S622" s="792"/>
      <c r="T622" s="687"/>
      <c r="U622" s="792"/>
    </row>
    <row r="623" spans="4:21">
      <c r="D623" s="791"/>
      <c r="E623" s="672"/>
      <c r="F623" s="672"/>
      <c r="G623" s="672"/>
      <c r="H623" s="791"/>
      <c r="I623" s="791"/>
      <c r="J623" s="791"/>
      <c r="K623" s="791"/>
      <c r="L623" s="687"/>
      <c r="M623" s="792"/>
      <c r="N623" s="687"/>
      <c r="O623" s="792"/>
      <c r="P623" s="687"/>
      <c r="Q623" s="792"/>
      <c r="R623" s="687"/>
      <c r="S623" s="792"/>
      <c r="T623" s="687"/>
      <c r="U623" s="792"/>
    </row>
    <row r="624" spans="4:21">
      <c r="D624" s="791"/>
      <c r="E624" s="672"/>
      <c r="F624" s="672"/>
      <c r="G624" s="672"/>
      <c r="H624" s="791"/>
      <c r="I624" s="791"/>
      <c r="J624" s="791"/>
      <c r="K624" s="791"/>
      <c r="L624" s="687"/>
      <c r="M624" s="792"/>
      <c r="N624" s="687"/>
      <c r="O624" s="792"/>
      <c r="P624" s="687"/>
      <c r="Q624" s="792"/>
      <c r="R624" s="687"/>
      <c r="S624" s="792"/>
      <c r="T624" s="687"/>
      <c r="U624" s="792"/>
    </row>
    <row r="625" spans="4:21">
      <c r="D625" s="791"/>
      <c r="E625" s="672"/>
      <c r="F625" s="672"/>
      <c r="G625" s="672"/>
      <c r="H625" s="791"/>
      <c r="I625" s="791"/>
      <c r="J625" s="791"/>
      <c r="K625" s="791"/>
      <c r="L625" s="687"/>
      <c r="M625" s="792"/>
      <c r="N625" s="687"/>
      <c r="O625" s="792"/>
      <c r="P625" s="687"/>
      <c r="Q625" s="792"/>
      <c r="R625" s="687"/>
      <c r="S625" s="792"/>
      <c r="T625" s="687"/>
      <c r="U625" s="792"/>
    </row>
    <row r="626" spans="4:21">
      <c r="D626" s="791"/>
      <c r="E626" s="672"/>
      <c r="F626" s="672"/>
      <c r="G626" s="672"/>
      <c r="H626" s="791"/>
      <c r="I626" s="791"/>
      <c r="J626" s="791"/>
      <c r="K626" s="791"/>
      <c r="L626" s="687"/>
      <c r="M626" s="792"/>
      <c r="N626" s="687"/>
      <c r="O626" s="792"/>
      <c r="P626" s="687"/>
      <c r="Q626" s="792"/>
      <c r="R626" s="687"/>
      <c r="S626" s="792"/>
      <c r="T626" s="687"/>
      <c r="U626" s="792"/>
    </row>
    <row r="627" spans="4:21">
      <c r="D627" s="791"/>
      <c r="E627" s="672"/>
      <c r="F627" s="672"/>
      <c r="G627" s="672"/>
      <c r="H627" s="791"/>
      <c r="I627" s="791"/>
      <c r="J627" s="791"/>
      <c r="K627" s="791"/>
      <c r="L627" s="687"/>
      <c r="M627" s="792"/>
      <c r="N627" s="687"/>
      <c r="O627" s="792"/>
      <c r="P627" s="687"/>
      <c r="Q627" s="792"/>
      <c r="R627" s="687"/>
      <c r="S627" s="792"/>
      <c r="T627" s="687"/>
      <c r="U627" s="792"/>
    </row>
    <row r="628" spans="4:21">
      <c r="D628" s="791"/>
      <c r="E628" s="672"/>
      <c r="F628" s="672"/>
      <c r="G628" s="672"/>
      <c r="H628" s="791"/>
      <c r="I628" s="791"/>
      <c r="J628" s="791"/>
      <c r="K628" s="791"/>
      <c r="L628" s="687"/>
      <c r="M628" s="792"/>
      <c r="N628" s="687"/>
      <c r="O628" s="792"/>
      <c r="P628" s="687"/>
      <c r="Q628" s="792"/>
      <c r="R628" s="687"/>
      <c r="S628" s="792"/>
      <c r="T628" s="687"/>
      <c r="U628" s="792"/>
    </row>
    <row r="629" spans="4:21">
      <c r="D629" s="791"/>
      <c r="E629" s="672"/>
      <c r="F629" s="672"/>
      <c r="G629" s="672"/>
      <c r="H629" s="791"/>
      <c r="I629" s="791"/>
      <c r="J629" s="791"/>
      <c r="K629" s="791"/>
      <c r="L629" s="687"/>
      <c r="M629" s="792"/>
      <c r="N629" s="687"/>
      <c r="O629" s="792"/>
      <c r="P629" s="687"/>
      <c r="Q629" s="792"/>
      <c r="R629" s="687"/>
      <c r="S629" s="792"/>
      <c r="T629" s="687"/>
      <c r="U629" s="792"/>
    </row>
    <row r="630" spans="4:21">
      <c r="D630" s="791"/>
      <c r="E630" s="672"/>
      <c r="F630" s="672"/>
      <c r="G630" s="672"/>
      <c r="H630" s="791"/>
      <c r="I630" s="791"/>
      <c r="J630" s="791"/>
      <c r="K630" s="791"/>
      <c r="L630" s="687"/>
      <c r="M630" s="792"/>
      <c r="N630" s="687"/>
      <c r="O630" s="792"/>
      <c r="P630" s="687"/>
      <c r="Q630" s="792"/>
      <c r="R630" s="687"/>
      <c r="S630" s="792"/>
      <c r="T630" s="687"/>
      <c r="U630" s="792"/>
    </row>
    <row r="631" spans="4:21">
      <c r="D631" s="791"/>
      <c r="E631" s="672"/>
      <c r="F631" s="672"/>
      <c r="G631" s="672"/>
      <c r="H631" s="791"/>
      <c r="I631" s="791"/>
      <c r="J631" s="791"/>
      <c r="K631" s="791"/>
      <c r="L631" s="687"/>
      <c r="M631" s="792"/>
      <c r="N631" s="687"/>
      <c r="O631" s="792"/>
      <c r="P631" s="687"/>
      <c r="Q631" s="792"/>
      <c r="R631" s="687"/>
      <c r="S631" s="792"/>
      <c r="T631" s="687"/>
      <c r="U631" s="792"/>
    </row>
    <row r="632" spans="4:21">
      <c r="D632" s="791"/>
      <c r="E632" s="672"/>
      <c r="F632" s="672"/>
      <c r="G632" s="672"/>
      <c r="H632" s="791"/>
      <c r="I632" s="791"/>
      <c r="J632" s="791"/>
      <c r="K632" s="791"/>
      <c r="L632" s="687"/>
      <c r="M632" s="792"/>
      <c r="N632" s="687"/>
      <c r="O632" s="792"/>
      <c r="P632" s="687"/>
      <c r="Q632" s="792"/>
      <c r="R632" s="687"/>
      <c r="S632" s="792"/>
      <c r="T632" s="687"/>
      <c r="U632" s="792"/>
    </row>
    <row r="633" spans="4:21">
      <c r="D633" s="791"/>
      <c r="E633" s="672"/>
      <c r="F633" s="672"/>
      <c r="G633" s="672"/>
      <c r="H633" s="791"/>
      <c r="I633" s="791"/>
      <c r="J633" s="791"/>
      <c r="K633" s="791"/>
      <c r="L633" s="687"/>
      <c r="M633" s="792"/>
      <c r="N633" s="687"/>
      <c r="O633" s="792"/>
      <c r="P633" s="687"/>
      <c r="Q633" s="792"/>
      <c r="R633" s="687"/>
      <c r="S633" s="792"/>
      <c r="T633" s="687"/>
      <c r="U633" s="792"/>
    </row>
    <row r="634" spans="4:21">
      <c r="D634" s="791"/>
      <c r="E634" s="672"/>
      <c r="F634" s="672"/>
      <c r="G634" s="672"/>
      <c r="H634" s="791"/>
      <c r="I634" s="791"/>
      <c r="J634" s="791"/>
      <c r="K634" s="791"/>
      <c r="L634" s="687"/>
      <c r="M634" s="792"/>
      <c r="N634" s="687"/>
      <c r="O634" s="792"/>
      <c r="P634" s="687"/>
      <c r="Q634" s="792"/>
      <c r="R634" s="687"/>
      <c r="S634" s="792"/>
      <c r="T634" s="687"/>
      <c r="U634" s="792"/>
    </row>
    <row r="635" spans="4:21">
      <c r="D635" s="791"/>
      <c r="E635" s="672"/>
      <c r="F635" s="672"/>
      <c r="G635" s="672"/>
      <c r="H635" s="791"/>
      <c r="I635" s="791"/>
      <c r="J635" s="791"/>
      <c r="K635" s="791"/>
      <c r="L635" s="687"/>
      <c r="M635" s="792"/>
      <c r="N635" s="687"/>
      <c r="O635" s="792"/>
      <c r="P635" s="687"/>
      <c r="Q635" s="792"/>
      <c r="R635" s="687"/>
      <c r="S635" s="792"/>
      <c r="T635" s="687"/>
      <c r="U635" s="792"/>
    </row>
    <row r="636" spans="4:21">
      <c r="D636" s="791"/>
      <c r="E636" s="672"/>
      <c r="F636" s="672"/>
      <c r="G636" s="672"/>
      <c r="H636" s="791"/>
      <c r="I636" s="791"/>
      <c r="J636" s="791"/>
      <c r="K636" s="791"/>
      <c r="L636" s="687"/>
      <c r="M636" s="792"/>
      <c r="N636" s="687"/>
      <c r="O636" s="792"/>
      <c r="P636" s="687"/>
      <c r="Q636" s="792"/>
      <c r="R636" s="687"/>
      <c r="S636" s="792"/>
      <c r="T636" s="687"/>
      <c r="U636" s="792"/>
    </row>
    <row r="637" spans="4:21">
      <c r="D637" s="791"/>
      <c r="E637" s="672"/>
      <c r="F637" s="672"/>
      <c r="G637" s="672"/>
      <c r="H637" s="791"/>
      <c r="I637" s="791"/>
      <c r="J637" s="791"/>
      <c r="K637" s="791"/>
      <c r="L637" s="687"/>
      <c r="M637" s="792"/>
      <c r="N637" s="687"/>
      <c r="O637" s="792"/>
      <c r="P637" s="687"/>
      <c r="Q637" s="792"/>
      <c r="R637" s="687"/>
      <c r="S637" s="792"/>
      <c r="T637" s="687"/>
      <c r="U637" s="792"/>
    </row>
    <row r="638" spans="4:21">
      <c r="D638" s="791"/>
      <c r="E638" s="672"/>
      <c r="F638" s="672"/>
      <c r="G638" s="672"/>
      <c r="H638" s="791"/>
      <c r="I638" s="791"/>
      <c r="J638" s="791"/>
      <c r="K638" s="791"/>
      <c r="L638" s="687"/>
      <c r="M638" s="792"/>
      <c r="N638" s="687"/>
      <c r="O638" s="792"/>
      <c r="P638" s="687"/>
      <c r="Q638" s="792"/>
      <c r="R638" s="687"/>
      <c r="S638" s="792"/>
      <c r="T638" s="687"/>
      <c r="U638" s="792"/>
    </row>
    <row r="639" spans="4:21">
      <c r="D639" s="791"/>
      <c r="E639" s="672"/>
      <c r="F639" s="672"/>
      <c r="G639" s="672"/>
      <c r="H639" s="791"/>
      <c r="I639" s="791"/>
      <c r="J639" s="791"/>
      <c r="K639" s="791"/>
      <c r="L639" s="687"/>
      <c r="M639" s="792"/>
      <c r="N639" s="687"/>
      <c r="O639" s="792"/>
      <c r="P639" s="687"/>
      <c r="Q639" s="792"/>
      <c r="R639" s="687"/>
      <c r="S639" s="792"/>
      <c r="T639" s="687"/>
      <c r="U639" s="792"/>
    </row>
    <row r="640" spans="4:21">
      <c r="D640" s="791"/>
      <c r="E640" s="672"/>
      <c r="F640" s="672"/>
      <c r="G640" s="672"/>
      <c r="H640" s="791"/>
      <c r="I640" s="791"/>
      <c r="J640" s="791"/>
      <c r="K640" s="791"/>
      <c r="L640" s="687"/>
      <c r="M640" s="792"/>
      <c r="N640" s="687"/>
      <c r="O640" s="792"/>
      <c r="P640" s="687"/>
      <c r="Q640" s="792"/>
      <c r="R640" s="687"/>
      <c r="S640" s="792"/>
      <c r="T640" s="687"/>
      <c r="U640" s="792"/>
    </row>
    <row r="641" spans="4:21">
      <c r="D641" s="791"/>
      <c r="E641" s="672"/>
      <c r="F641" s="672"/>
      <c r="G641" s="672"/>
      <c r="H641" s="791"/>
      <c r="I641" s="791"/>
      <c r="J641" s="791"/>
      <c r="K641" s="791"/>
      <c r="L641" s="687"/>
      <c r="M641" s="792"/>
      <c r="N641" s="687"/>
      <c r="O641" s="792"/>
      <c r="P641" s="687"/>
      <c r="Q641" s="792"/>
      <c r="R641" s="687"/>
      <c r="S641" s="792"/>
      <c r="T641" s="687"/>
      <c r="U641" s="792"/>
    </row>
    <row r="642" spans="4:21">
      <c r="D642" s="791"/>
      <c r="E642" s="672"/>
      <c r="F642" s="672"/>
      <c r="G642" s="672"/>
      <c r="H642" s="791"/>
      <c r="I642" s="791"/>
      <c r="J642" s="791"/>
      <c r="K642" s="791"/>
      <c r="L642" s="687"/>
      <c r="M642" s="792"/>
      <c r="N642" s="687"/>
      <c r="O642" s="792"/>
      <c r="P642" s="687"/>
      <c r="Q642" s="792"/>
      <c r="R642" s="687"/>
      <c r="S642" s="792"/>
      <c r="T642" s="687"/>
      <c r="U642" s="792"/>
    </row>
    <row r="643" spans="4:21">
      <c r="D643" s="791"/>
      <c r="E643" s="672"/>
      <c r="F643" s="672"/>
      <c r="G643" s="672"/>
      <c r="H643" s="791"/>
      <c r="I643" s="791"/>
      <c r="J643" s="791"/>
      <c r="K643" s="791"/>
      <c r="L643" s="687"/>
      <c r="M643" s="792"/>
      <c r="N643" s="687"/>
      <c r="O643" s="792"/>
      <c r="P643" s="687"/>
      <c r="Q643" s="792"/>
      <c r="R643" s="687"/>
      <c r="S643" s="792"/>
      <c r="T643" s="687"/>
      <c r="U643" s="792"/>
    </row>
    <row r="644" spans="4:21">
      <c r="D644" s="791"/>
      <c r="E644" s="672"/>
      <c r="F644" s="672"/>
      <c r="G644" s="672"/>
      <c r="H644" s="791"/>
      <c r="I644" s="791"/>
      <c r="J644" s="791"/>
      <c r="K644" s="791"/>
      <c r="L644" s="687"/>
      <c r="M644" s="792"/>
      <c r="N644" s="687"/>
      <c r="O644" s="792"/>
      <c r="P644" s="687"/>
      <c r="Q644" s="792"/>
      <c r="R644" s="687"/>
      <c r="S644" s="792"/>
      <c r="T644" s="687"/>
      <c r="U644" s="792"/>
    </row>
    <row r="645" spans="4:21">
      <c r="D645" s="791"/>
      <c r="E645" s="672"/>
      <c r="F645" s="672"/>
      <c r="G645" s="672"/>
      <c r="H645" s="791"/>
      <c r="I645" s="791"/>
      <c r="J645" s="791"/>
      <c r="K645" s="791"/>
      <c r="L645" s="687"/>
      <c r="M645" s="792"/>
      <c r="N645" s="687"/>
      <c r="O645" s="792"/>
      <c r="P645" s="687"/>
      <c r="Q645" s="792"/>
      <c r="R645" s="687"/>
      <c r="S645" s="792"/>
      <c r="T645" s="687"/>
      <c r="U645" s="792"/>
    </row>
    <row r="646" spans="4:21">
      <c r="D646" s="791"/>
      <c r="E646" s="672"/>
      <c r="F646" s="672"/>
      <c r="G646" s="672"/>
      <c r="H646" s="791"/>
      <c r="I646" s="791"/>
      <c r="J646" s="791"/>
      <c r="K646" s="791"/>
      <c r="L646" s="687"/>
      <c r="M646" s="792"/>
      <c r="N646" s="687"/>
      <c r="O646" s="792"/>
      <c r="P646" s="687"/>
      <c r="Q646" s="792"/>
      <c r="R646" s="687"/>
      <c r="S646" s="792"/>
      <c r="T646" s="687"/>
      <c r="U646" s="792"/>
    </row>
    <row r="647" spans="4:21">
      <c r="D647" s="791"/>
      <c r="E647" s="672"/>
      <c r="F647" s="672"/>
      <c r="G647" s="672"/>
      <c r="H647" s="791"/>
      <c r="I647" s="791"/>
      <c r="J647" s="791"/>
      <c r="K647" s="791"/>
      <c r="L647" s="687"/>
      <c r="M647" s="792"/>
      <c r="N647" s="687"/>
      <c r="O647" s="792"/>
      <c r="P647" s="687"/>
      <c r="Q647" s="792"/>
      <c r="R647" s="687"/>
      <c r="S647" s="792"/>
      <c r="T647" s="687"/>
      <c r="U647" s="792"/>
    </row>
    <row r="648" spans="4:21">
      <c r="D648" s="791"/>
      <c r="E648" s="672"/>
      <c r="F648" s="672"/>
      <c r="G648" s="672"/>
      <c r="H648" s="791"/>
      <c r="I648" s="791"/>
      <c r="J648" s="791"/>
      <c r="K648" s="791"/>
      <c r="L648" s="687"/>
      <c r="M648" s="792"/>
      <c r="N648" s="687"/>
      <c r="O648" s="792"/>
      <c r="P648" s="687"/>
      <c r="Q648" s="792"/>
      <c r="R648" s="687"/>
      <c r="S648" s="792"/>
      <c r="T648" s="687"/>
      <c r="U648" s="792"/>
    </row>
    <row r="649" spans="4:21">
      <c r="D649" s="791"/>
      <c r="E649" s="672"/>
      <c r="F649" s="672"/>
      <c r="G649" s="672"/>
      <c r="H649" s="791"/>
      <c r="I649" s="791"/>
      <c r="J649" s="791"/>
      <c r="K649" s="791"/>
      <c r="L649" s="687"/>
      <c r="M649" s="792"/>
      <c r="N649" s="687"/>
      <c r="O649" s="792"/>
      <c r="P649" s="687"/>
      <c r="Q649" s="792"/>
      <c r="R649" s="687"/>
      <c r="S649" s="792"/>
      <c r="T649" s="687"/>
      <c r="U649" s="792"/>
    </row>
    <row r="650" spans="4:21">
      <c r="D650" s="791"/>
      <c r="E650" s="672"/>
      <c r="F650" s="672"/>
      <c r="G650" s="672"/>
      <c r="H650" s="791"/>
      <c r="I650" s="791"/>
      <c r="J650" s="791"/>
      <c r="K650" s="791"/>
      <c r="L650" s="687"/>
      <c r="M650" s="792"/>
      <c r="N650" s="687"/>
      <c r="O650" s="792"/>
      <c r="P650" s="687"/>
      <c r="Q650" s="792"/>
      <c r="R650" s="687"/>
      <c r="S650" s="792"/>
      <c r="T650" s="687"/>
      <c r="U650" s="792"/>
    </row>
    <row r="651" spans="4:21">
      <c r="D651" s="791"/>
      <c r="E651" s="672"/>
      <c r="F651" s="672"/>
      <c r="G651" s="672"/>
      <c r="H651" s="791"/>
      <c r="I651" s="791"/>
      <c r="J651" s="791"/>
      <c r="K651" s="791"/>
      <c r="L651" s="687"/>
      <c r="M651" s="792"/>
      <c r="N651" s="687"/>
      <c r="O651" s="792"/>
      <c r="P651" s="687"/>
      <c r="Q651" s="792"/>
      <c r="R651" s="687"/>
      <c r="S651" s="792"/>
      <c r="T651" s="687"/>
      <c r="U651" s="792"/>
    </row>
    <row r="652" spans="4:21">
      <c r="D652" s="791"/>
      <c r="E652" s="672"/>
      <c r="F652" s="672"/>
      <c r="G652" s="672"/>
      <c r="H652" s="791"/>
      <c r="I652" s="791"/>
      <c r="J652" s="791"/>
      <c r="K652" s="791"/>
      <c r="L652" s="687"/>
      <c r="M652" s="792"/>
      <c r="N652" s="687"/>
      <c r="O652" s="792"/>
      <c r="P652" s="687"/>
      <c r="Q652" s="792"/>
      <c r="R652" s="687"/>
      <c r="S652" s="792"/>
      <c r="T652" s="687"/>
      <c r="U652" s="792"/>
    </row>
    <row r="653" spans="4:21">
      <c r="D653" s="791"/>
      <c r="E653" s="672"/>
      <c r="F653" s="672"/>
      <c r="G653" s="672"/>
      <c r="H653" s="791"/>
      <c r="I653" s="791"/>
      <c r="J653" s="791"/>
      <c r="K653" s="791"/>
      <c r="L653" s="687"/>
      <c r="M653" s="792"/>
      <c r="N653" s="687"/>
      <c r="O653" s="792"/>
      <c r="P653" s="687"/>
      <c r="Q653" s="792"/>
      <c r="R653" s="687"/>
      <c r="S653" s="792"/>
      <c r="T653" s="687"/>
      <c r="U653" s="792"/>
    </row>
    <row r="654" spans="4:21">
      <c r="D654" s="791"/>
      <c r="E654" s="672"/>
      <c r="F654" s="672"/>
      <c r="G654" s="672"/>
      <c r="H654" s="791"/>
      <c r="I654" s="791"/>
      <c r="J654" s="791"/>
      <c r="K654" s="791"/>
      <c r="L654" s="687"/>
      <c r="M654" s="792"/>
      <c r="N654" s="687"/>
      <c r="O654" s="792"/>
      <c r="P654" s="687"/>
      <c r="Q654" s="792"/>
      <c r="R654" s="687"/>
      <c r="S654" s="792"/>
      <c r="T654" s="687"/>
      <c r="U654" s="792"/>
    </row>
    <row r="655" spans="4:21">
      <c r="D655" s="791"/>
      <c r="E655" s="672"/>
      <c r="F655" s="672"/>
      <c r="G655" s="672"/>
      <c r="H655" s="791"/>
      <c r="I655" s="791"/>
      <c r="J655" s="791"/>
      <c r="K655" s="791"/>
      <c r="L655" s="687"/>
      <c r="M655" s="792"/>
      <c r="N655" s="687"/>
      <c r="O655" s="792"/>
      <c r="P655" s="687"/>
      <c r="Q655" s="792"/>
      <c r="R655" s="687"/>
      <c r="S655" s="792"/>
      <c r="T655" s="687"/>
      <c r="U655" s="792"/>
    </row>
    <row r="656" spans="4:21">
      <c r="D656" s="791"/>
      <c r="E656" s="672"/>
      <c r="F656" s="672"/>
      <c r="G656" s="672"/>
      <c r="H656" s="791"/>
      <c r="I656" s="791"/>
      <c r="J656" s="791"/>
      <c r="K656" s="791"/>
      <c r="L656" s="687"/>
      <c r="M656" s="792"/>
      <c r="N656" s="687"/>
      <c r="O656" s="792"/>
      <c r="P656" s="687"/>
      <c r="Q656" s="792"/>
      <c r="R656" s="687"/>
      <c r="S656" s="792"/>
      <c r="T656" s="687"/>
      <c r="U656" s="792"/>
    </row>
    <row r="657" spans="4:21">
      <c r="D657" s="791"/>
      <c r="E657" s="672"/>
      <c r="F657" s="672"/>
      <c r="G657" s="672"/>
      <c r="H657" s="791"/>
      <c r="I657" s="791"/>
      <c r="J657" s="791"/>
      <c r="K657" s="791"/>
      <c r="L657" s="687"/>
      <c r="M657" s="792"/>
      <c r="N657" s="687"/>
      <c r="O657" s="792"/>
      <c r="P657" s="687"/>
      <c r="Q657" s="792"/>
      <c r="R657" s="687"/>
      <c r="S657" s="792"/>
      <c r="T657" s="687"/>
      <c r="U657" s="792"/>
    </row>
    <row r="658" spans="4:21">
      <c r="D658" s="791"/>
      <c r="E658" s="672"/>
      <c r="F658" s="672"/>
      <c r="G658" s="672"/>
      <c r="H658" s="791"/>
      <c r="I658" s="791"/>
      <c r="J658" s="791"/>
      <c r="K658" s="791"/>
      <c r="L658" s="687"/>
      <c r="M658" s="792"/>
      <c r="N658" s="687"/>
      <c r="O658" s="792"/>
      <c r="P658" s="687"/>
      <c r="Q658" s="792"/>
      <c r="R658" s="687"/>
      <c r="S658" s="792"/>
      <c r="T658" s="687"/>
      <c r="U658" s="792"/>
    </row>
    <row r="659" spans="4:21">
      <c r="D659" s="791"/>
      <c r="E659" s="672"/>
      <c r="F659" s="672"/>
      <c r="G659" s="672"/>
      <c r="H659" s="791"/>
      <c r="I659" s="791"/>
      <c r="J659" s="791"/>
      <c r="K659" s="791"/>
      <c r="L659" s="687"/>
      <c r="M659" s="792"/>
      <c r="N659" s="687"/>
      <c r="O659" s="792"/>
      <c r="P659" s="687"/>
      <c r="Q659" s="792"/>
      <c r="R659" s="687"/>
      <c r="S659" s="792"/>
      <c r="T659" s="687"/>
      <c r="U659" s="792"/>
    </row>
    <row r="660" spans="4:21">
      <c r="D660" s="791"/>
      <c r="E660" s="672"/>
      <c r="F660" s="672"/>
      <c r="G660" s="672"/>
      <c r="H660" s="791"/>
      <c r="I660" s="791"/>
      <c r="J660" s="791"/>
      <c r="K660" s="791"/>
      <c r="L660" s="687"/>
      <c r="M660" s="792"/>
      <c r="N660" s="687"/>
      <c r="O660" s="792"/>
      <c r="P660" s="687"/>
      <c r="Q660" s="792"/>
      <c r="R660" s="687"/>
      <c r="S660" s="792"/>
      <c r="T660" s="687"/>
      <c r="U660" s="792"/>
    </row>
    <row r="661" spans="4:21">
      <c r="D661" s="791"/>
      <c r="E661" s="672"/>
      <c r="F661" s="672"/>
      <c r="G661" s="672"/>
      <c r="H661" s="791"/>
      <c r="I661" s="791"/>
      <c r="J661" s="791"/>
      <c r="K661" s="791"/>
      <c r="L661" s="687"/>
      <c r="M661" s="792"/>
      <c r="N661" s="687"/>
      <c r="O661" s="792"/>
      <c r="P661" s="687"/>
      <c r="Q661" s="792"/>
      <c r="R661" s="687"/>
      <c r="S661" s="792"/>
      <c r="T661" s="687"/>
      <c r="U661" s="792"/>
    </row>
    <row r="662" spans="4:21">
      <c r="D662" s="791"/>
      <c r="E662" s="672"/>
      <c r="F662" s="672"/>
      <c r="G662" s="672"/>
      <c r="H662" s="791"/>
      <c r="I662" s="791"/>
      <c r="J662" s="791"/>
      <c r="K662" s="791"/>
      <c r="L662" s="687"/>
      <c r="M662" s="792"/>
      <c r="N662" s="687"/>
      <c r="O662" s="792"/>
      <c r="P662" s="687"/>
      <c r="Q662" s="792"/>
      <c r="R662" s="687"/>
      <c r="S662" s="792"/>
      <c r="T662" s="687"/>
      <c r="U662" s="792"/>
    </row>
    <row r="663" spans="4:21">
      <c r="D663" s="791"/>
      <c r="E663" s="672"/>
      <c r="F663" s="672"/>
      <c r="G663" s="672"/>
      <c r="H663" s="791"/>
      <c r="I663" s="791"/>
      <c r="J663" s="791"/>
      <c r="K663" s="791"/>
      <c r="L663" s="687"/>
      <c r="M663" s="792"/>
      <c r="N663" s="687"/>
      <c r="O663" s="792"/>
      <c r="P663" s="687"/>
      <c r="Q663" s="792"/>
      <c r="R663" s="687"/>
      <c r="S663" s="792"/>
      <c r="T663" s="687"/>
      <c r="U663" s="792"/>
    </row>
    <row r="664" spans="4:21">
      <c r="D664" s="791"/>
      <c r="E664" s="672"/>
      <c r="F664" s="672"/>
      <c r="G664" s="672"/>
      <c r="H664" s="791"/>
      <c r="I664" s="791"/>
      <c r="J664" s="791"/>
      <c r="K664" s="791"/>
      <c r="L664" s="687"/>
      <c r="M664" s="792"/>
      <c r="N664" s="687"/>
      <c r="O664" s="792"/>
      <c r="P664" s="687"/>
      <c r="Q664" s="792"/>
      <c r="R664" s="687"/>
      <c r="S664" s="792"/>
      <c r="T664" s="687"/>
      <c r="U664" s="792"/>
    </row>
    <row r="665" spans="4:21">
      <c r="D665" s="791"/>
      <c r="E665" s="672"/>
      <c r="F665" s="672"/>
      <c r="G665" s="672"/>
      <c r="H665" s="791"/>
      <c r="I665" s="791"/>
      <c r="J665" s="791"/>
      <c r="K665" s="791"/>
      <c r="L665" s="687"/>
      <c r="M665" s="792"/>
      <c r="N665" s="687"/>
      <c r="O665" s="792"/>
      <c r="P665" s="687"/>
      <c r="Q665" s="792"/>
      <c r="R665" s="687"/>
      <c r="S665" s="792"/>
      <c r="T665" s="687"/>
      <c r="U665" s="792"/>
    </row>
    <row r="666" spans="4:21">
      <c r="D666" s="791"/>
      <c r="E666" s="672"/>
      <c r="F666" s="672"/>
      <c r="G666" s="672"/>
      <c r="H666" s="791"/>
      <c r="I666" s="791"/>
      <c r="J666" s="791"/>
      <c r="K666" s="791"/>
      <c r="L666" s="687"/>
      <c r="M666" s="792"/>
      <c r="N666" s="687"/>
      <c r="O666" s="792"/>
      <c r="P666" s="687"/>
      <c r="Q666" s="792"/>
      <c r="R666" s="687"/>
      <c r="S666" s="792"/>
      <c r="T666" s="687"/>
      <c r="U666" s="792"/>
    </row>
    <row r="667" spans="4:21">
      <c r="D667" s="791"/>
      <c r="E667" s="672"/>
      <c r="F667" s="672"/>
      <c r="G667" s="672"/>
      <c r="H667" s="791"/>
      <c r="I667" s="791"/>
      <c r="J667" s="791"/>
      <c r="K667" s="791"/>
      <c r="L667" s="687"/>
      <c r="M667" s="792"/>
      <c r="N667" s="687"/>
      <c r="O667" s="792"/>
      <c r="P667" s="687"/>
      <c r="Q667" s="792"/>
      <c r="R667" s="687"/>
      <c r="S667" s="792"/>
      <c r="T667" s="687"/>
      <c r="U667" s="792"/>
    </row>
    <row r="668" spans="4:21">
      <c r="D668" s="791"/>
      <c r="E668" s="672"/>
      <c r="F668" s="672"/>
      <c r="G668" s="672"/>
      <c r="H668" s="791"/>
      <c r="I668" s="791"/>
      <c r="J668" s="791"/>
      <c r="K668" s="791"/>
      <c r="L668" s="687"/>
      <c r="M668" s="792"/>
      <c r="N668" s="687"/>
      <c r="O668" s="792"/>
      <c r="P668" s="687"/>
      <c r="Q668" s="792"/>
      <c r="R668" s="687"/>
      <c r="S668" s="792"/>
      <c r="T668" s="687"/>
      <c r="U668" s="792"/>
    </row>
    <row r="669" spans="4:21">
      <c r="D669" s="791"/>
      <c r="E669" s="672"/>
      <c r="F669" s="672"/>
      <c r="G669" s="672"/>
      <c r="H669" s="791"/>
      <c r="I669" s="791"/>
      <c r="J669" s="791"/>
      <c r="K669" s="791"/>
      <c r="L669" s="687"/>
      <c r="M669" s="792"/>
      <c r="N669" s="687"/>
      <c r="O669" s="792"/>
      <c r="P669" s="687"/>
      <c r="Q669" s="792"/>
      <c r="R669" s="687"/>
      <c r="S669" s="792"/>
      <c r="T669" s="687"/>
      <c r="U669" s="792"/>
    </row>
    <row r="670" spans="4:21">
      <c r="D670" s="791"/>
      <c r="E670" s="672"/>
      <c r="F670" s="672"/>
      <c r="G670" s="672"/>
      <c r="H670" s="791"/>
      <c r="I670" s="791"/>
      <c r="J670" s="791"/>
      <c r="K670" s="791"/>
      <c r="L670" s="687"/>
      <c r="M670" s="792"/>
      <c r="N670" s="687"/>
      <c r="O670" s="792"/>
      <c r="P670" s="687"/>
      <c r="Q670" s="792"/>
      <c r="R670" s="687"/>
      <c r="S670" s="792"/>
      <c r="T670" s="687"/>
      <c r="U670" s="792"/>
    </row>
    <row r="671" spans="4:21">
      <c r="D671" s="791"/>
      <c r="E671" s="672"/>
      <c r="F671" s="672"/>
      <c r="G671" s="672"/>
      <c r="H671" s="791"/>
      <c r="I671" s="791"/>
      <c r="J671" s="791"/>
      <c r="K671" s="791"/>
      <c r="L671" s="687"/>
      <c r="M671" s="792"/>
      <c r="N671" s="687"/>
      <c r="O671" s="792"/>
      <c r="P671" s="687"/>
      <c r="Q671" s="792"/>
      <c r="R671" s="687"/>
      <c r="S671" s="792"/>
      <c r="T671" s="687"/>
      <c r="U671" s="792"/>
    </row>
    <row r="672" spans="4:21">
      <c r="D672" s="791"/>
      <c r="E672" s="672"/>
      <c r="F672" s="672"/>
      <c r="G672" s="672"/>
      <c r="H672" s="791"/>
      <c r="I672" s="791"/>
      <c r="J672" s="791"/>
      <c r="K672" s="791"/>
      <c r="L672" s="687"/>
      <c r="M672" s="792"/>
      <c r="N672" s="687"/>
      <c r="O672" s="792"/>
      <c r="P672" s="687"/>
      <c r="Q672" s="792"/>
      <c r="R672" s="687"/>
      <c r="S672" s="792"/>
      <c r="T672" s="687"/>
      <c r="U672" s="792"/>
    </row>
    <row r="673" spans="4:21">
      <c r="D673" s="791"/>
      <c r="E673" s="672"/>
      <c r="F673" s="672"/>
      <c r="G673" s="672"/>
      <c r="H673" s="791"/>
      <c r="I673" s="791"/>
      <c r="J673" s="791"/>
      <c r="K673" s="791"/>
      <c r="L673" s="687"/>
      <c r="M673" s="792"/>
      <c r="N673" s="687"/>
      <c r="O673" s="792"/>
      <c r="P673" s="687"/>
      <c r="Q673" s="792"/>
      <c r="R673" s="687"/>
      <c r="S673" s="792"/>
      <c r="T673" s="687"/>
      <c r="U673" s="792"/>
    </row>
    <row r="674" spans="4:21">
      <c r="D674" s="791"/>
      <c r="E674" s="672"/>
      <c r="F674" s="672"/>
      <c r="G674" s="672"/>
      <c r="H674" s="791"/>
      <c r="I674" s="791"/>
      <c r="J674" s="791"/>
      <c r="K674" s="791"/>
      <c r="L674" s="687"/>
      <c r="M674" s="792"/>
      <c r="N674" s="687"/>
      <c r="O674" s="792"/>
      <c r="P674" s="687"/>
      <c r="Q674" s="792"/>
      <c r="R674" s="687"/>
      <c r="S674" s="792"/>
      <c r="T674" s="687"/>
      <c r="U674" s="792"/>
    </row>
    <row r="675" spans="4:21">
      <c r="D675" s="791"/>
      <c r="E675" s="672"/>
      <c r="F675" s="672"/>
      <c r="G675" s="672"/>
      <c r="H675" s="791"/>
      <c r="I675" s="791"/>
      <c r="J675" s="791"/>
      <c r="K675" s="791"/>
      <c r="L675" s="687"/>
      <c r="M675" s="792"/>
      <c r="N675" s="687"/>
      <c r="O675" s="792"/>
      <c r="P675" s="687"/>
      <c r="Q675" s="792"/>
      <c r="R675" s="687"/>
      <c r="S675" s="792"/>
      <c r="T675" s="687"/>
      <c r="U675" s="792"/>
    </row>
    <row r="676" spans="4:21">
      <c r="D676" s="791"/>
      <c r="E676" s="672"/>
      <c r="F676" s="672"/>
      <c r="G676" s="672"/>
      <c r="H676" s="791"/>
      <c r="I676" s="791"/>
      <c r="J676" s="791"/>
      <c r="K676" s="791"/>
      <c r="L676" s="687"/>
      <c r="M676" s="792"/>
      <c r="N676" s="687"/>
      <c r="O676" s="792"/>
      <c r="P676" s="687"/>
      <c r="Q676" s="792"/>
      <c r="R676" s="687"/>
      <c r="S676" s="792"/>
      <c r="T676" s="687"/>
      <c r="U676" s="792"/>
    </row>
    <row r="677" spans="4:21">
      <c r="D677" s="791"/>
      <c r="E677" s="672"/>
      <c r="F677" s="672"/>
      <c r="G677" s="672"/>
      <c r="H677" s="791"/>
      <c r="I677" s="791"/>
      <c r="J677" s="791"/>
      <c r="K677" s="791"/>
      <c r="L677" s="687"/>
      <c r="M677" s="792"/>
      <c r="N677" s="687"/>
      <c r="O677" s="792"/>
      <c r="P677" s="687"/>
      <c r="Q677" s="792"/>
      <c r="R677" s="687"/>
      <c r="S677" s="792"/>
      <c r="T677" s="687"/>
      <c r="U677" s="792"/>
    </row>
    <row r="678" spans="4:21">
      <c r="D678" s="791"/>
      <c r="E678" s="672"/>
      <c r="F678" s="672"/>
      <c r="G678" s="672"/>
      <c r="H678" s="791"/>
      <c r="I678" s="791"/>
      <c r="J678" s="791"/>
      <c r="K678" s="791"/>
      <c r="L678" s="687"/>
      <c r="M678" s="792"/>
      <c r="N678" s="687"/>
      <c r="O678" s="792"/>
      <c r="P678" s="687"/>
      <c r="Q678" s="792"/>
      <c r="R678" s="687"/>
      <c r="S678" s="792"/>
      <c r="T678" s="687"/>
      <c r="U678" s="792"/>
    </row>
    <row r="679" spans="4:21">
      <c r="D679" s="791"/>
      <c r="E679" s="672"/>
      <c r="F679" s="672"/>
      <c r="G679" s="672"/>
      <c r="H679" s="791"/>
      <c r="I679" s="791"/>
      <c r="J679" s="791"/>
      <c r="K679" s="791"/>
      <c r="L679" s="687"/>
      <c r="M679" s="792"/>
      <c r="N679" s="687"/>
      <c r="O679" s="792"/>
      <c r="P679" s="687"/>
      <c r="Q679" s="792"/>
      <c r="R679" s="687"/>
      <c r="S679" s="792"/>
      <c r="T679" s="687"/>
      <c r="U679" s="792"/>
    </row>
    <row r="680" spans="4:21">
      <c r="D680" s="791"/>
      <c r="E680" s="672"/>
      <c r="F680" s="672"/>
      <c r="G680" s="672"/>
      <c r="H680" s="791"/>
      <c r="I680" s="791"/>
      <c r="J680" s="791"/>
      <c r="K680" s="791"/>
      <c r="L680" s="687"/>
      <c r="M680" s="792"/>
      <c r="N680" s="687"/>
      <c r="O680" s="792"/>
      <c r="P680" s="687"/>
      <c r="Q680" s="792"/>
      <c r="R680" s="687"/>
      <c r="S680" s="792"/>
      <c r="T680" s="687"/>
      <c r="U680" s="792"/>
    </row>
    <row r="681" spans="4:21">
      <c r="D681" s="791"/>
      <c r="E681" s="672"/>
      <c r="F681" s="672"/>
      <c r="G681" s="672"/>
      <c r="H681" s="791"/>
      <c r="I681" s="791"/>
      <c r="J681" s="791"/>
      <c r="K681" s="791"/>
      <c r="L681" s="687"/>
      <c r="M681" s="792"/>
      <c r="N681" s="687"/>
      <c r="O681" s="792"/>
      <c r="P681" s="687"/>
      <c r="Q681" s="792"/>
      <c r="R681" s="687"/>
      <c r="S681" s="792"/>
      <c r="T681" s="687"/>
      <c r="U681" s="792"/>
    </row>
    <row r="682" spans="4:21">
      <c r="D682" s="791"/>
      <c r="E682" s="672"/>
      <c r="F682" s="672"/>
      <c r="G682" s="672"/>
      <c r="H682" s="791"/>
      <c r="I682" s="791"/>
      <c r="J682" s="791"/>
      <c r="K682" s="791"/>
      <c r="L682" s="687"/>
      <c r="M682" s="792"/>
      <c r="N682" s="687"/>
      <c r="O682" s="792"/>
      <c r="P682" s="687"/>
      <c r="Q682" s="792"/>
      <c r="R682" s="687"/>
      <c r="S682" s="792"/>
      <c r="T682" s="687"/>
      <c r="U682" s="792"/>
    </row>
    <row r="683" spans="4:21">
      <c r="D683" s="791"/>
      <c r="E683" s="672"/>
      <c r="F683" s="672"/>
      <c r="G683" s="672"/>
      <c r="H683" s="791"/>
      <c r="I683" s="791"/>
      <c r="J683" s="791"/>
      <c r="K683" s="791"/>
      <c r="L683" s="687"/>
      <c r="M683" s="792"/>
      <c r="N683" s="687"/>
      <c r="O683" s="792"/>
      <c r="P683" s="687"/>
      <c r="Q683" s="792"/>
      <c r="R683" s="687"/>
      <c r="S683" s="792"/>
      <c r="T683" s="687"/>
      <c r="U683" s="792"/>
    </row>
    <row r="684" spans="4:21">
      <c r="D684" s="791"/>
      <c r="E684" s="672"/>
      <c r="F684" s="672"/>
      <c r="G684" s="672"/>
      <c r="H684" s="791"/>
      <c r="I684" s="791"/>
      <c r="J684" s="791"/>
      <c r="K684" s="791"/>
      <c r="L684" s="687"/>
      <c r="M684" s="792"/>
      <c r="N684" s="687"/>
      <c r="O684" s="792"/>
      <c r="P684" s="687"/>
      <c r="Q684" s="792"/>
      <c r="R684" s="687"/>
      <c r="S684" s="792"/>
      <c r="T684" s="687"/>
      <c r="U684" s="792"/>
    </row>
    <row r="685" spans="4:21">
      <c r="D685" s="791"/>
      <c r="E685" s="672"/>
      <c r="F685" s="672"/>
      <c r="G685" s="672"/>
      <c r="H685" s="791"/>
      <c r="I685" s="791"/>
      <c r="J685" s="791"/>
      <c r="K685" s="791"/>
      <c r="L685" s="687"/>
      <c r="M685" s="792"/>
      <c r="N685" s="687"/>
      <c r="O685" s="792"/>
      <c r="P685" s="687"/>
      <c r="Q685" s="792"/>
      <c r="R685" s="687"/>
      <c r="S685" s="792"/>
      <c r="T685" s="687"/>
      <c r="U685" s="792"/>
    </row>
    <row r="686" spans="4:21">
      <c r="D686" s="791"/>
      <c r="E686" s="672"/>
      <c r="F686" s="672"/>
      <c r="G686" s="672"/>
      <c r="H686" s="791"/>
      <c r="I686" s="791"/>
      <c r="J686" s="791"/>
      <c r="K686" s="791"/>
      <c r="L686" s="687"/>
      <c r="M686" s="792"/>
      <c r="N686" s="687"/>
      <c r="O686" s="792"/>
      <c r="P686" s="687"/>
      <c r="Q686" s="792"/>
      <c r="R686" s="687"/>
      <c r="S686" s="792"/>
      <c r="T686" s="687"/>
      <c r="U686" s="792"/>
    </row>
    <row r="687" spans="4:21">
      <c r="D687" s="791"/>
      <c r="E687" s="672"/>
      <c r="F687" s="672"/>
      <c r="G687" s="672"/>
      <c r="H687" s="791"/>
      <c r="I687" s="791"/>
      <c r="J687" s="791"/>
      <c r="K687" s="791"/>
      <c r="L687" s="687"/>
      <c r="M687" s="792"/>
      <c r="N687" s="687"/>
      <c r="O687" s="792"/>
      <c r="P687" s="687"/>
      <c r="Q687" s="792"/>
      <c r="R687" s="687"/>
      <c r="S687" s="792"/>
      <c r="T687" s="687"/>
      <c r="U687" s="792"/>
    </row>
    <row r="688" spans="4:21">
      <c r="D688" s="791"/>
      <c r="E688" s="672"/>
      <c r="F688" s="672"/>
      <c r="G688" s="672"/>
      <c r="H688" s="791"/>
      <c r="I688" s="791"/>
      <c r="J688" s="791"/>
      <c r="K688" s="791"/>
      <c r="L688" s="687"/>
      <c r="M688" s="792"/>
      <c r="N688" s="687"/>
      <c r="O688" s="792"/>
      <c r="P688" s="687"/>
      <c r="Q688" s="792"/>
      <c r="R688" s="687"/>
      <c r="S688" s="792"/>
      <c r="T688" s="687"/>
      <c r="U688" s="792"/>
    </row>
    <row r="689" spans="4:21">
      <c r="D689" s="791"/>
      <c r="E689" s="672"/>
      <c r="F689" s="672"/>
      <c r="G689" s="672"/>
      <c r="H689" s="791"/>
      <c r="I689" s="791"/>
      <c r="J689" s="791"/>
      <c r="K689" s="791"/>
      <c r="L689" s="687"/>
      <c r="M689" s="792"/>
      <c r="N689" s="687"/>
      <c r="O689" s="792"/>
      <c r="P689" s="687"/>
      <c r="Q689" s="792"/>
      <c r="R689" s="687"/>
      <c r="S689" s="792"/>
      <c r="T689" s="687"/>
      <c r="U689" s="792"/>
    </row>
    <row r="690" spans="4:21">
      <c r="D690" s="791"/>
      <c r="E690" s="672"/>
      <c r="F690" s="672"/>
      <c r="G690" s="672"/>
      <c r="H690" s="791"/>
      <c r="I690" s="791"/>
      <c r="J690" s="791"/>
      <c r="K690" s="791"/>
      <c r="L690" s="687"/>
      <c r="M690" s="792"/>
      <c r="N690" s="687"/>
      <c r="O690" s="792"/>
      <c r="P690" s="687"/>
      <c r="Q690" s="792"/>
      <c r="R690" s="687"/>
      <c r="S690" s="792"/>
      <c r="T690" s="687"/>
      <c r="U690" s="792"/>
    </row>
    <row r="691" spans="4:21">
      <c r="D691" s="791"/>
      <c r="E691" s="672"/>
      <c r="F691" s="672"/>
      <c r="G691" s="672"/>
      <c r="H691" s="791"/>
      <c r="I691" s="791"/>
      <c r="J691" s="791"/>
      <c r="K691" s="791"/>
      <c r="L691" s="687"/>
      <c r="M691" s="792"/>
      <c r="N691" s="687"/>
      <c r="O691" s="792"/>
      <c r="P691" s="687"/>
      <c r="Q691" s="792"/>
      <c r="R691" s="687"/>
      <c r="S691" s="792"/>
      <c r="T691" s="687"/>
      <c r="U691" s="792"/>
    </row>
    <row r="692" spans="4:21">
      <c r="D692" s="791"/>
      <c r="E692" s="672"/>
      <c r="F692" s="672"/>
      <c r="G692" s="672"/>
      <c r="H692" s="791"/>
      <c r="I692" s="791"/>
      <c r="J692" s="791"/>
      <c r="K692" s="791"/>
      <c r="L692" s="687"/>
      <c r="M692" s="792"/>
      <c r="N692" s="687"/>
      <c r="O692" s="792"/>
      <c r="P692" s="687"/>
      <c r="Q692" s="792"/>
      <c r="R692" s="687"/>
      <c r="S692" s="792"/>
      <c r="T692" s="687"/>
      <c r="U692" s="792"/>
    </row>
    <row r="693" spans="4:21">
      <c r="D693" s="791"/>
      <c r="E693" s="672"/>
      <c r="F693" s="672"/>
      <c r="G693" s="672"/>
      <c r="H693" s="791"/>
      <c r="I693" s="791"/>
      <c r="J693" s="791"/>
      <c r="K693" s="791"/>
      <c r="L693" s="687"/>
      <c r="M693" s="792"/>
      <c r="N693" s="687"/>
      <c r="O693" s="792"/>
      <c r="P693" s="687"/>
      <c r="Q693" s="792"/>
      <c r="R693" s="687"/>
      <c r="S693" s="792"/>
      <c r="T693" s="687"/>
      <c r="U693" s="792"/>
    </row>
    <row r="694" spans="4:21">
      <c r="D694" s="791"/>
      <c r="E694" s="672"/>
      <c r="F694" s="672"/>
      <c r="G694" s="672"/>
      <c r="H694" s="791"/>
      <c r="I694" s="791"/>
      <c r="J694" s="791"/>
      <c r="K694" s="791"/>
      <c r="L694" s="687"/>
      <c r="M694" s="792"/>
      <c r="N694" s="687"/>
      <c r="O694" s="792"/>
      <c r="P694" s="687"/>
      <c r="Q694" s="792"/>
      <c r="R694" s="687"/>
      <c r="S694" s="792"/>
      <c r="T694" s="687"/>
      <c r="U694" s="792"/>
    </row>
    <row r="695" spans="4:21">
      <c r="D695" s="791"/>
      <c r="E695" s="672"/>
      <c r="F695" s="672"/>
      <c r="G695" s="672"/>
      <c r="H695" s="791"/>
      <c r="I695" s="791"/>
      <c r="J695" s="791"/>
      <c r="K695" s="791"/>
      <c r="L695" s="687"/>
      <c r="M695" s="792"/>
      <c r="N695" s="687"/>
      <c r="O695" s="792"/>
      <c r="P695" s="687"/>
      <c r="Q695" s="792"/>
      <c r="R695" s="687"/>
      <c r="S695" s="792"/>
      <c r="T695" s="687"/>
      <c r="U695" s="792"/>
    </row>
    <row r="696" spans="4:21">
      <c r="D696" s="791"/>
      <c r="E696" s="672"/>
      <c r="F696" s="672"/>
      <c r="G696" s="672"/>
      <c r="H696" s="791"/>
      <c r="I696" s="791"/>
      <c r="J696" s="791"/>
      <c r="K696" s="791"/>
      <c r="L696" s="687"/>
      <c r="M696" s="792"/>
      <c r="N696" s="687"/>
      <c r="O696" s="792"/>
      <c r="P696" s="687"/>
      <c r="Q696" s="792"/>
      <c r="R696" s="687"/>
      <c r="S696" s="792"/>
      <c r="T696" s="687"/>
      <c r="U696" s="792"/>
    </row>
    <row r="697" spans="4:21">
      <c r="D697" s="791"/>
      <c r="E697" s="672"/>
      <c r="F697" s="672"/>
      <c r="G697" s="672"/>
      <c r="H697" s="791"/>
      <c r="I697" s="791"/>
      <c r="J697" s="791"/>
      <c r="K697" s="791"/>
      <c r="L697" s="687"/>
      <c r="M697" s="792"/>
      <c r="N697" s="687"/>
      <c r="O697" s="792"/>
      <c r="P697" s="687"/>
      <c r="Q697" s="792"/>
      <c r="R697" s="687"/>
      <c r="S697" s="792"/>
      <c r="T697" s="687"/>
      <c r="U697" s="792"/>
    </row>
    <row r="698" spans="4:21">
      <c r="D698" s="791"/>
      <c r="E698" s="672"/>
      <c r="F698" s="672"/>
      <c r="G698" s="672"/>
      <c r="H698" s="791"/>
      <c r="I698" s="791"/>
      <c r="J698" s="791"/>
      <c r="K698" s="791"/>
      <c r="L698" s="687"/>
      <c r="M698" s="792"/>
      <c r="N698" s="687"/>
      <c r="O698" s="792"/>
      <c r="P698" s="687"/>
      <c r="Q698" s="792"/>
      <c r="R698" s="687"/>
      <c r="S698" s="792"/>
      <c r="T698" s="687"/>
      <c r="U698" s="792"/>
    </row>
    <row r="699" spans="4:21">
      <c r="D699" s="791"/>
      <c r="E699" s="672"/>
      <c r="F699" s="672"/>
      <c r="G699" s="672"/>
      <c r="H699" s="791"/>
      <c r="I699" s="791"/>
      <c r="J699" s="791"/>
      <c r="K699" s="791"/>
      <c r="L699" s="687"/>
      <c r="M699" s="792"/>
      <c r="N699" s="687"/>
      <c r="O699" s="792"/>
      <c r="P699" s="687"/>
      <c r="Q699" s="792"/>
      <c r="R699" s="687"/>
      <c r="S699" s="792"/>
      <c r="T699" s="687"/>
      <c r="U699" s="792"/>
    </row>
    <row r="700" spans="4:21">
      <c r="D700" s="791"/>
      <c r="E700" s="672"/>
      <c r="F700" s="672"/>
      <c r="G700" s="672"/>
      <c r="H700" s="791"/>
      <c r="I700" s="791"/>
      <c r="J700" s="791"/>
      <c r="K700" s="791"/>
      <c r="L700" s="687"/>
      <c r="M700" s="792"/>
      <c r="N700" s="687"/>
      <c r="O700" s="792"/>
      <c r="P700" s="687"/>
      <c r="Q700" s="792"/>
      <c r="R700" s="687"/>
      <c r="S700" s="792"/>
      <c r="T700" s="687"/>
      <c r="U700" s="792"/>
    </row>
    <row r="701" spans="4:21">
      <c r="D701" s="791"/>
      <c r="E701" s="672"/>
      <c r="F701" s="672"/>
      <c r="G701" s="672"/>
      <c r="H701" s="791"/>
      <c r="I701" s="791"/>
      <c r="J701" s="791"/>
      <c r="K701" s="791"/>
      <c r="L701" s="687"/>
      <c r="M701" s="792"/>
      <c r="N701" s="687"/>
      <c r="O701" s="792"/>
      <c r="P701" s="687"/>
      <c r="Q701" s="792"/>
      <c r="R701" s="687"/>
      <c r="S701" s="792"/>
      <c r="T701" s="687"/>
      <c r="U701" s="792"/>
    </row>
    <row r="702" spans="4:21">
      <c r="D702" s="791"/>
      <c r="E702" s="672"/>
      <c r="F702" s="672"/>
      <c r="G702" s="672"/>
      <c r="H702" s="791"/>
      <c r="I702" s="791"/>
      <c r="J702" s="791"/>
      <c r="K702" s="791"/>
      <c r="L702" s="687"/>
      <c r="M702" s="792"/>
      <c r="N702" s="687"/>
      <c r="O702" s="792"/>
      <c r="P702" s="687"/>
      <c r="Q702" s="792"/>
      <c r="R702" s="687"/>
      <c r="S702" s="792"/>
      <c r="T702" s="687"/>
      <c r="U702" s="792"/>
    </row>
    <row r="703" spans="4:21">
      <c r="D703" s="791"/>
      <c r="E703" s="672"/>
      <c r="F703" s="672"/>
      <c r="G703" s="672"/>
      <c r="H703" s="791"/>
      <c r="I703" s="791"/>
      <c r="J703" s="791"/>
      <c r="K703" s="791"/>
      <c r="L703" s="687"/>
      <c r="M703" s="792"/>
      <c r="N703" s="687"/>
      <c r="O703" s="792"/>
      <c r="P703" s="687"/>
      <c r="Q703" s="792"/>
      <c r="R703" s="687"/>
      <c r="S703" s="792"/>
      <c r="T703" s="687"/>
      <c r="U703" s="792"/>
    </row>
    <row r="704" spans="4:21">
      <c r="D704" s="791"/>
      <c r="E704" s="672"/>
      <c r="F704" s="672"/>
      <c r="G704" s="672"/>
      <c r="H704" s="791"/>
      <c r="I704" s="791"/>
      <c r="J704" s="791"/>
      <c r="K704" s="791"/>
      <c r="L704" s="687"/>
      <c r="M704" s="792"/>
      <c r="N704" s="687"/>
      <c r="O704" s="792"/>
      <c r="P704" s="687"/>
      <c r="Q704" s="792"/>
      <c r="R704" s="687"/>
      <c r="S704" s="792"/>
      <c r="T704" s="687"/>
      <c r="U704" s="792"/>
    </row>
    <row r="705" spans="4:21">
      <c r="D705" s="791"/>
      <c r="E705" s="672"/>
      <c r="F705" s="672"/>
      <c r="G705" s="672"/>
      <c r="H705" s="791"/>
      <c r="I705" s="791"/>
      <c r="J705" s="791"/>
      <c r="K705" s="791"/>
      <c r="L705" s="687"/>
      <c r="M705" s="792"/>
      <c r="N705" s="687"/>
      <c r="O705" s="792"/>
      <c r="P705" s="687"/>
      <c r="Q705" s="792"/>
      <c r="R705" s="687"/>
      <c r="S705" s="792"/>
      <c r="T705" s="687"/>
      <c r="U705" s="792"/>
    </row>
    <row r="706" spans="4:21">
      <c r="D706" s="791"/>
      <c r="E706" s="672"/>
      <c r="F706" s="672"/>
      <c r="G706" s="672"/>
      <c r="H706" s="791"/>
      <c r="I706" s="791"/>
      <c r="J706" s="791"/>
      <c r="K706" s="791"/>
      <c r="L706" s="687"/>
      <c r="M706" s="792"/>
      <c r="N706" s="687"/>
      <c r="O706" s="792"/>
      <c r="P706" s="687"/>
      <c r="Q706" s="792"/>
      <c r="R706" s="687"/>
      <c r="S706" s="792"/>
      <c r="T706" s="687"/>
      <c r="U706" s="792"/>
    </row>
    <row r="707" spans="4:21">
      <c r="D707" s="791"/>
      <c r="E707" s="672"/>
      <c r="F707" s="672"/>
      <c r="G707" s="672"/>
      <c r="H707" s="791"/>
      <c r="I707" s="791"/>
      <c r="J707" s="791"/>
      <c r="K707" s="791"/>
      <c r="L707" s="687"/>
      <c r="M707" s="792"/>
      <c r="N707" s="687"/>
      <c r="O707" s="792"/>
      <c r="P707" s="687"/>
      <c r="Q707" s="792"/>
      <c r="R707" s="687"/>
      <c r="S707" s="792"/>
      <c r="T707" s="687"/>
      <c r="U707" s="792"/>
    </row>
    <row r="708" spans="4:21">
      <c r="D708" s="791"/>
      <c r="E708" s="672"/>
      <c r="F708" s="672"/>
      <c r="G708" s="672"/>
      <c r="H708" s="791"/>
      <c r="I708" s="791"/>
      <c r="J708" s="791"/>
      <c r="K708" s="791"/>
      <c r="L708" s="687"/>
      <c r="M708" s="792"/>
      <c r="N708" s="687"/>
      <c r="O708" s="792"/>
      <c r="P708" s="687"/>
      <c r="Q708" s="792"/>
      <c r="R708" s="687"/>
      <c r="S708" s="792"/>
      <c r="T708" s="687"/>
      <c r="U708" s="792"/>
    </row>
    <row r="709" spans="4:21">
      <c r="D709" s="791"/>
      <c r="E709" s="672"/>
      <c r="F709" s="672"/>
      <c r="G709" s="672"/>
      <c r="H709" s="791"/>
      <c r="I709" s="791"/>
      <c r="J709" s="791"/>
      <c r="K709" s="791"/>
      <c r="L709" s="687"/>
      <c r="M709" s="792"/>
      <c r="N709" s="687"/>
      <c r="O709" s="792"/>
      <c r="P709" s="687"/>
      <c r="Q709" s="792"/>
      <c r="R709" s="687"/>
      <c r="S709" s="792"/>
      <c r="T709" s="687"/>
      <c r="U709" s="792"/>
    </row>
    <row r="710" spans="4:21">
      <c r="D710" s="791"/>
      <c r="E710" s="672"/>
      <c r="F710" s="672"/>
      <c r="G710" s="672"/>
      <c r="H710" s="791"/>
      <c r="I710" s="791"/>
      <c r="J710" s="791"/>
      <c r="K710" s="791"/>
      <c r="L710" s="687"/>
      <c r="M710" s="792"/>
      <c r="N710" s="687"/>
      <c r="O710" s="792"/>
      <c r="P710" s="687"/>
      <c r="Q710" s="792"/>
      <c r="R710" s="687"/>
      <c r="S710" s="792"/>
      <c r="T710" s="687"/>
      <c r="U710" s="792"/>
    </row>
    <row r="711" spans="4:21">
      <c r="D711" s="791"/>
      <c r="E711" s="672"/>
      <c r="F711" s="672"/>
      <c r="G711" s="672"/>
      <c r="H711" s="791"/>
      <c r="I711" s="791"/>
      <c r="J711" s="791"/>
      <c r="K711" s="791"/>
      <c r="L711" s="687"/>
      <c r="M711" s="792"/>
      <c r="N711" s="687"/>
      <c r="O711" s="792"/>
      <c r="P711" s="687"/>
      <c r="Q711" s="792"/>
      <c r="R711" s="687"/>
      <c r="S711" s="792"/>
      <c r="T711" s="687"/>
      <c r="U711" s="792"/>
    </row>
    <row r="712" spans="4:21">
      <c r="D712" s="791"/>
      <c r="E712" s="672"/>
      <c r="F712" s="672"/>
      <c r="G712" s="672"/>
      <c r="H712" s="791"/>
      <c r="I712" s="791"/>
      <c r="J712" s="791"/>
      <c r="K712" s="791"/>
      <c r="L712" s="687"/>
      <c r="M712" s="792"/>
      <c r="N712" s="687"/>
      <c r="O712" s="792"/>
      <c r="P712" s="687"/>
      <c r="Q712" s="792"/>
      <c r="R712" s="687"/>
      <c r="S712" s="792"/>
      <c r="T712" s="687"/>
      <c r="U712" s="792"/>
    </row>
    <row r="713" spans="4:21">
      <c r="D713" s="791"/>
      <c r="E713" s="672"/>
      <c r="F713" s="672"/>
      <c r="G713" s="672"/>
      <c r="H713" s="791"/>
      <c r="I713" s="791"/>
      <c r="J713" s="791"/>
      <c r="K713" s="791"/>
      <c r="L713" s="687"/>
      <c r="M713" s="792"/>
      <c r="N713" s="687"/>
      <c r="O713" s="792"/>
      <c r="P713" s="687"/>
      <c r="Q713" s="792"/>
      <c r="R713" s="687"/>
      <c r="S713" s="792"/>
      <c r="T713" s="687"/>
      <c r="U713" s="792"/>
    </row>
    <row r="714" spans="4:21">
      <c r="D714" s="791"/>
      <c r="E714" s="672"/>
      <c r="F714" s="672"/>
      <c r="G714" s="672"/>
      <c r="H714" s="791"/>
      <c r="I714" s="791"/>
      <c r="J714" s="791"/>
      <c r="K714" s="791"/>
      <c r="L714" s="687"/>
      <c r="M714" s="792"/>
      <c r="N714" s="687"/>
      <c r="O714" s="792"/>
      <c r="P714" s="687"/>
      <c r="Q714" s="792"/>
      <c r="R714" s="687"/>
      <c r="S714" s="792"/>
      <c r="T714" s="687"/>
      <c r="U714" s="792"/>
    </row>
    <row r="715" spans="4:21">
      <c r="D715" s="791"/>
      <c r="E715" s="672"/>
      <c r="F715" s="672"/>
      <c r="G715" s="672"/>
      <c r="H715" s="791"/>
      <c r="I715" s="791"/>
      <c r="J715" s="791"/>
      <c r="K715" s="791"/>
      <c r="L715" s="687"/>
      <c r="M715" s="792"/>
      <c r="N715" s="687"/>
      <c r="O715" s="792"/>
      <c r="P715" s="687"/>
      <c r="Q715" s="792"/>
      <c r="R715" s="687"/>
      <c r="S715" s="792"/>
      <c r="T715" s="687"/>
      <c r="U715" s="792"/>
    </row>
    <row r="716" spans="4:21">
      <c r="D716" s="791"/>
      <c r="E716" s="672"/>
      <c r="F716" s="672"/>
      <c r="G716" s="672"/>
      <c r="H716" s="791"/>
      <c r="I716" s="791"/>
      <c r="J716" s="791"/>
      <c r="K716" s="791"/>
      <c r="L716" s="687"/>
      <c r="M716" s="792"/>
      <c r="N716" s="687"/>
      <c r="O716" s="792"/>
      <c r="P716" s="687"/>
      <c r="Q716" s="792"/>
      <c r="R716" s="687"/>
      <c r="S716" s="792"/>
      <c r="T716" s="687"/>
      <c r="U716" s="792"/>
    </row>
    <row r="717" spans="4:21">
      <c r="D717" s="791"/>
      <c r="E717" s="672"/>
      <c r="F717" s="672"/>
      <c r="G717" s="672"/>
      <c r="H717" s="791"/>
      <c r="I717" s="791"/>
      <c r="J717" s="791"/>
      <c r="K717" s="791"/>
      <c r="L717" s="687"/>
      <c r="M717" s="792"/>
      <c r="N717" s="687"/>
      <c r="O717" s="792"/>
      <c r="P717" s="687"/>
      <c r="Q717" s="792"/>
      <c r="R717" s="687"/>
      <c r="S717" s="792"/>
      <c r="T717" s="687"/>
      <c r="U717" s="792"/>
    </row>
    <row r="718" spans="4:21">
      <c r="D718" s="791"/>
      <c r="E718" s="672"/>
      <c r="F718" s="672"/>
      <c r="G718" s="672"/>
      <c r="H718" s="791"/>
      <c r="I718" s="791"/>
      <c r="J718" s="791"/>
      <c r="K718" s="791"/>
      <c r="L718" s="687"/>
      <c r="M718" s="792"/>
      <c r="N718" s="687"/>
      <c r="O718" s="792"/>
      <c r="P718" s="687"/>
      <c r="Q718" s="792"/>
      <c r="R718" s="687"/>
      <c r="S718" s="792"/>
      <c r="T718" s="687"/>
      <c r="U718" s="792"/>
    </row>
    <row r="719" spans="4:21">
      <c r="D719" s="791"/>
      <c r="E719" s="672"/>
      <c r="F719" s="672"/>
      <c r="G719" s="672"/>
      <c r="H719" s="791"/>
      <c r="I719" s="791"/>
      <c r="J719" s="791"/>
      <c r="K719" s="791"/>
      <c r="L719" s="687"/>
      <c r="M719" s="792"/>
      <c r="N719" s="687"/>
      <c r="O719" s="792"/>
      <c r="P719" s="687"/>
      <c r="Q719" s="792"/>
      <c r="R719" s="687"/>
      <c r="S719" s="792"/>
      <c r="T719" s="687"/>
      <c r="U719" s="792"/>
    </row>
    <row r="720" spans="4:21">
      <c r="D720" s="791"/>
      <c r="E720" s="672"/>
      <c r="F720" s="672"/>
      <c r="G720" s="672"/>
      <c r="H720" s="791"/>
      <c r="I720" s="791"/>
      <c r="J720" s="791"/>
      <c r="K720" s="791"/>
      <c r="L720" s="687"/>
      <c r="M720" s="792"/>
      <c r="N720" s="687"/>
      <c r="O720" s="792"/>
      <c r="P720" s="687"/>
      <c r="Q720" s="792"/>
      <c r="R720" s="687"/>
      <c r="S720" s="792"/>
      <c r="T720" s="687"/>
      <c r="U720" s="792"/>
    </row>
    <row r="721" spans="4:21">
      <c r="D721" s="791"/>
      <c r="E721" s="672"/>
      <c r="F721" s="672"/>
      <c r="G721" s="672"/>
      <c r="H721" s="791"/>
      <c r="I721" s="791"/>
      <c r="J721" s="791"/>
      <c r="K721" s="791"/>
      <c r="L721" s="687"/>
      <c r="M721" s="792"/>
      <c r="N721" s="687"/>
      <c r="O721" s="792"/>
      <c r="P721" s="687"/>
      <c r="Q721" s="792"/>
      <c r="R721" s="687"/>
      <c r="S721" s="792"/>
      <c r="T721" s="687"/>
      <c r="U721" s="792"/>
    </row>
    <row r="722" spans="4:21">
      <c r="D722" s="791"/>
      <c r="E722" s="672"/>
      <c r="F722" s="672"/>
      <c r="G722" s="672"/>
      <c r="H722" s="791"/>
      <c r="I722" s="791"/>
      <c r="J722" s="791"/>
      <c r="K722" s="791"/>
      <c r="L722" s="687"/>
      <c r="M722" s="792"/>
      <c r="N722" s="687"/>
      <c r="O722" s="792"/>
      <c r="P722" s="687"/>
      <c r="Q722" s="792"/>
      <c r="R722" s="687"/>
      <c r="S722" s="792"/>
      <c r="T722" s="687"/>
      <c r="U722" s="792"/>
    </row>
    <row r="723" spans="4:21">
      <c r="D723" s="791"/>
      <c r="E723" s="672"/>
      <c r="F723" s="672"/>
      <c r="G723" s="672"/>
      <c r="H723" s="791"/>
      <c r="I723" s="791"/>
      <c r="J723" s="791"/>
      <c r="K723" s="791"/>
      <c r="L723" s="687"/>
      <c r="M723" s="792"/>
      <c r="N723" s="687"/>
      <c r="O723" s="792"/>
      <c r="P723" s="687"/>
      <c r="Q723" s="792"/>
      <c r="R723" s="687"/>
      <c r="S723" s="792"/>
      <c r="T723" s="687"/>
      <c r="U723" s="792"/>
    </row>
    <row r="724" spans="4:21">
      <c r="D724" s="791"/>
      <c r="E724" s="672"/>
      <c r="F724" s="672"/>
      <c r="G724" s="672"/>
      <c r="H724" s="791"/>
      <c r="I724" s="791"/>
      <c r="J724" s="791"/>
      <c r="K724" s="791"/>
      <c r="L724" s="687"/>
      <c r="M724" s="792"/>
      <c r="N724" s="687"/>
      <c r="O724" s="792"/>
      <c r="P724" s="687"/>
      <c r="Q724" s="792"/>
      <c r="R724" s="687"/>
      <c r="S724" s="792"/>
      <c r="T724" s="687"/>
      <c r="U724" s="792"/>
    </row>
    <row r="725" spans="4:21">
      <c r="D725" s="791"/>
      <c r="E725" s="672"/>
      <c r="F725" s="672"/>
      <c r="G725" s="672"/>
      <c r="H725" s="791"/>
      <c r="I725" s="791"/>
      <c r="J725" s="791"/>
      <c r="K725" s="791"/>
      <c r="L725" s="687"/>
      <c r="M725" s="792"/>
      <c r="N725" s="687"/>
      <c r="O725" s="792"/>
      <c r="P725" s="687"/>
      <c r="Q725" s="792"/>
      <c r="R725" s="687"/>
      <c r="S725" s="792"/>
      <c r="T725" s="687"/>
      <c r="U725" s="792"/>
    </row>
    <row r="726" spans="4:21">
      <c r="D726" s="791"/>
      <c r="E726" s="672"/>
      <c r="F726" s="672"/>
      <c r="G726" s="672"/>
      <c r="H726" s="791"/>
      <c r="I726" s="791"/>
      <c r="J726" s="791"/>
      <c r="K726" s="791"/>
      <c r="L726" s="687"/>
      <c r="M726" s="792"/>
      <c r="N726" s="687"/>
      <c r="O726" s="792"/>
      <c r="P726" s="687"/>
      <c r="Q726" s="792"/>
      <c r="R726" s="687"/>
      <c r="S726" s="792"/>
      <c r="T726" s="687"/>
      <c r="U726" s="792"/>
    </row>
    <row r="727" spans="4:21">
      <c r="D727" s="791"/>
      <c r="E727" s="672"/>
      <c r="F727" s="672"/>
      <c r="G727" s="672"/>
      <c r="H727" s="791"/>
      <c r="I727" s="791"/>
      <c r="J727" s="791"/>
      <c r="K727" s="791"/>
      <c r="L727" s="687"/>
      <c r="M727" s="792"/>
      <c r="N727" s="687"/>
      <c r="O727" s="792"/>
      <c r="P727" s="687"/>
      <c r="Q727" s="792"/>
      <c r="R727" s="687"/>
      <c r="S727" s="792"/>
      <c r="T727" s="687"/>
      <c r="U727" s="792"/>
    </row>
    <row r="728" spans="4:21">
      <c r="D728" s="791"/>
      <c r="E728" s="672"/>
      <c r="F728" s="672"/>
      <c r="G728" s="672"/>
      <c r="H728" s="791"/>
      <c r="I728" s="791"/>
      <c r="J728" s="791"/>
      <c r="K728" s="791"/>
      <c r="L728" s="687"/>
      <c r="M728" s="792"/>
      <c r="N728" s="687"/>
      <c r="O728" s="792"/>
      <c r="P728" s="687"/>
      <c r="Q728" s="792"/>
      <c r="R728" s="687"/>
      <c r="S728" s="792"/>
      <c r="T728" s="687"/>
      <c r="U728" s="792"/>
    </row>
    <row r="729" spans="4:21">
      <c r="D729" s="791"/>
      <c r="E729" s="672"/>
      <c r="F729" s="672"/>
      <c r="G729" s="672"/>
      <c r="H729" s="791"/>
      <c r="I729" s="791"/>
      <c r="J729" s="791"/>
      <c r="K729" s="791"/>
      <c r="L729" s="687"/>
      <c r="M729" s="792"/>
      <c r="N729" s="687"/>
      <c r="O729" s="792"/>
      <c r="P729" s="687"/>
      <c r="Q729" s="792"/>
      <c r="R729" s="687"/>
      <c r="S729" s="792"/>
      <c r="T729" s="687"/>
      <c r="U729" s="792"/>
    </row>
    <row r="730" spans="4:21">
      <c r="D730" s="791"/>
      <c r="E730" s="672"/>
      <c r="F730" s="672"/>
      <c r="G730" s="672"/>
      <c r="H730" s="791"/>
      <c r="I730" s="791"/>
      <c r="J730" s="791"/>
      <c r="K730" s="791"/>
      <c r="L730" s="687"/>
      <c r="M730" s="792"/>
      <c r="N730" s="687"/>
      <c r="O730" s="792"/>
      <c r="P730" s="687"/>
      <c r="Q730" s="792"/>
      <c r="R730" s="687"/>
      <c r="S730" s="792"/>
      <c r="T730" s="687"/>
      <c r="U730" s="792"/>
    </row>
    <row r="731" spans="4:21">
      <c r="D731" s="791"/>
      <c r="E731" s="672"/>
      <c r="F731" s="672"/>
      <c r="G731" s="672"/>
      <c r="H731" s="791"/>
      <c r="I731" s="791"/>
      <c r="J731" s="791"/>
      <c r="K731" s="791"/>
      <c r="L731" s="687"/>
      <c r="M731" s="792"/>
      <c r="N731" s="687"/>
      <c r="O731" s="792"/>
      <c r="P731" s="687"/>
      <c r="Q731" s="792"/>
      <c r="R731" s="687"/>
      <c r="S731" s="792"/>
      <c r="T731" s="687"/>
      <c r="U731" s="792"/>
    </row>
    <row r="732" spans="4:21">
      <c r="D732" s="791"/>
      <c r="E732" s="672"/>
      <c r="F732" s="672"/>
      <c r="G732" s="672"/>
      <c r="H732" s="791"/>
      <c r="I732" s="791"/>
      <c r="J732" s="791"/>
      <c r="K732" s="791"/>
      <c r="L732" s="687"/>
      <c r="M732" s="792"/>
      <c r="N732" s="687"/>
      <c r="O732" s="792"/>
      <c r="P732" s="687"/>
      <c r="Q732" s="792"/>
      <c r="R732" s="687"/>
      <c r="S732" s="792"/>
      <c r="T732" s="687"/>
      <c r="U732" s="792"/>
    </row>
    <row r="733" spans="4:21">
      <c r="D733" s="791"/>
      <c r="E733" s="672"/>
      <c r="F733" s="672"/>
      <c r="G733" s="672"/>
      <c r="H733" s="791"/>
      <c r="I733" s="791"/>
      <c r="J733" s="791"/>
      <c r="K733" s="791"/>
      <c r="L733" s="687"/>
      <c r="M733" s="792"/>
      <c r="N733" s="687"/>
      <c r="O733" s="792"/>
      <c r="P733" s="687"/>
      <c r="Q733" s="792"/>
      <c r="R733" s="687"/>
      <c r="S733" s="792"/>
      <c r="T733" s="687"/>
      <c r="U733" s="792"/>
    </row>
    <row r="734" spans="4:21">
      <c r="D734" s="791"/>
      <c r="E734" s="672"/>
      <c r="F734" s="672"/>
      <c r="G734" s="672"/>
      <c r="H734" s="791"/>
      <c r="I734" s="791"/>
      <c r="J734" s="791"/>
      <c r="K734" s="791"/>
      <c r="L734" s="687"/>
      <c r="M734" s="792"/>
      <c r="N734" s="687"/>
      <c r="O734" s="792"/>
      <c r="P734" s="687"/>
      <c r="Q734" s="792"/>
      <c r="R734" s="687"/>
      <c r="S734" s="792"/>
      <c r="T734" s="687"/>
      <c r="U734" s="792"/>
    </row>
    <row r="735" spans="4:21">
      <c r="D735" s="791"/>
      <c r="E735" s="672"/>
      <c r="F735" s="672"/>
      <c r="G735" s="672"/>
      <c r="H735" s="791"/>
      <c r="I735" s="791"/>
      <c r="J735" s="791"/>
      <c r="K735" s="791"/>
      <c r="L735" s="687"/>
      <c r="M735" s="792"/>
      <c r="N735" s="687"/>
      <c r="O735" s="792"/>
      <c r="P735" s="687"/>
      <c r="Q735" s="792"/>
      <c r="R735" s="687"/>
      <c r="S735" s="792"/>
      <c r="T735" s="687"/>
      <c r="U735" s="792"/>
    </row>
    <row r="736" spans="4:21">
      <c r="D736" s="791"/>
      <c r="E736" s="672"/>
      <c r="F736" s="672"/>
      <c r="G736" s="672"/>
      <c r="H736" s="791"/>
      <c r="I736" s="791"/>
      <c r="J736" s="791"/>
      <c r="K736" s="791"/>
      <c r="L736" s="687"/>
      <c r="M736" s="792"/>
      <c r="N736" s="687"/>
      <c r="O736" s="792"/>
      <c r="P736" s="687"/>
      <c r="Q736" s="792"/>
      <c r="R736" s="687"/>
      <c r="S736" s="792"/>
      <c r="T736" s="687"/>
      <c r="U736" s="792"/>
    </row>
    <row r="737" spans="4:21">
      <c r="D737" s="791"/>
      <c r="E737" s="672"/>
      <c r="F737" s="672"/>
      <c r="G737" s="672"/>
      <c r="H737" s="791"/>
      <c r="I737" s="791"/>
      <c r="J737" s="791"/>
      <c r="K737" s="791"/>
      <c r="L737" s="687"/>
      <c r="M737" s="792"/>
      <c r="N737" s="687"/>
      <c r="O737" s="792"/>
      <c r="P737" s="687"/>
      <c r="Q737" s="792"/>
      <c r="R737" s="687"/>
      <c r="S737" s="792"/>
      <c r="T737" s="687"/>
      <c r="U737" s="792"/>
    </row>
    <row r="738" spans="4:21">
      <c r="D738" s="791"/>
      <c r="E738" s="672"/>
      <c r="F738" s="672"/>
      <c r="G738" s="672"/>
      <c r="H738" s="791"/>
      <c r="I738" s="791"/>
      <c r="J738" s="791"/>
      <c r="K738" s="791"/>
      <c r="L738" s="687"/>
      <c r="M738" s="792"/>
      <c r="N738" s="687"/>
      <c r="O738" s="792"/>
      <c r="P738" s="687"/>
      <c r="Q738" s="792"/>
      <c r="R738" s="687"/>
      <c r="S738" s="792"/>
      <c r="T738" s="687"/>
      <c r="U738" s="792"/>
    </row>
    <row r="739" spans="4:21">
      <c r="D739" s="791"/>
      <c r="E739" s="672"/>
      <c r="F739" s="672"/>
      <c r="G739" s="672"/>
      <c r="H739" s="791"/>
      <c r="I739" s="791"/>
      <c r="J739" s="791"/>
      <c r="K739" s="791"/>
      <c r="L739" s="687"/>
      <c r="M739" s="792"/>
      <c r="N739" s="687"/>
      <c r="O739" s="792"/>
      <c r="P739" s="687"/>
      <c r="Q739" s="792"/>
      <c r="R739" s="687"/>
      <c r="S739" s="792"/>
      <c r="T739" s="687"/>
      <c r="U739" s="792"/>
    </row>
    <row r="740" spans="4:21">
      <c r="D740" s="791"/>
      <c r="E740" s="672"/>
      <c r="F740" s="672"/>
      <c r="G740" s="672"/>
      <c r="H740" s="791"/>
      <c r="I740" s="791"/>
      <c r="J740" s="791"/>
      <c r="K740" s="791"/>
      <c r="L740" s="687"/>
      <c r="M740" s="792"/>
      <c r="N740" s="687"/>
      <c r="O740" s="792"/>
      <c r="P740" s="687"/>
      <c r="Q740" s="792"/>
      <c r="R740" s="687"/>
      <c r="S740" s="792"/>
      <c r="T740" s="687"/>
      <c r="U740" s="792"/>
    </row>
    <row r="741" spans="4:21">
      <c r="D741" s="791"/>
      <c r="E741" s="672"/>
      <c r="F741" s="672"/>
      <c r="G741" s="672"/>
      <c r="H741" s="791"/>
      <c r="I741" s="791"/>
      <c r="J741" s="791"/>
      <c r="K741" s="791"/>
      <c r="L741" s="687"/>
      <c r="M741" s="792"/>
      <c r="N741" s="687"/>
      <c r="O741" s="792"/>
      <c r="P741" s="687"/>
      <c r="Q741" s="792"/>
      <c r="R741" s="687"/>
      <c r="S741" s="792"/>
      <c r="T741" s="687"/>
      <c r="U741" s="792"/>
    </row>
    <row r="742" spans="4:21">
      <c r="D742" s="791"/>
      <c r="E742" s="672"/>
      <c r="F742" s="672"/>
      <c r="G742" s="672"/>
      <c r="H742" s="791"/>
      <c r="I742" s="791"/>
      <c r="J742" s="791"/>
      <c r="K742" s="791"/>
      <c r="L742" s="687"/>
      <c r="M742" s="792"/>
      <c r="N742" s="687"/>
      <c r="O742" s="792"/>
      <c r="P742" s="687"/>
      <c r="Q742" s="792"/>
      <c r="R742" s="687"/>
      <c r="S742" s="792"/>
      <c r="T742" s="687"/>
      <c r="U742" s="792"/>
    </row>
    <row r="743" spans="4:21">
      <c r="D743" s="791"/>
      <c r="E743" s="672"/>
      <c r="F743" s="672"/>
      <c r="G743" s="672"/>
      <c r="H743" s="791"/>
      <c r="I743" s="791"/>
      <c r="J743" s="791"/>
      <c r="K743" s="791"/>
      <c r="L743" s="687"/>
      <c r="M743" s="792"/>
      <c r="N743" s="687"/>
      <c r="O743" s="792"/>
      <c r="P743" s="687"/>
      <c r="Q743" s="792"/>
      <c r="R743" s="687"/>
      <c r="S743" s="792"/>
      <c r="T743" s="687"/>
      <c r="U743" s="792"/>
    </row>
    <row r="744" spans="4:21">
      <c r="D744" s="791"/>
      <c r="E744" s="672"/>
      <c r="F744" s="672"/>
      <c r="G744" s="672"/>
      <c r="H744" s="791"/>
      <c r="I744" s="791"/>
      <c r="J744" s="791"/>
      <c r="K744" s="791"/>
      <c r="L744" s="687"/>
      <c r="M744" s="792"/>
      <c r="N744" s="687"/>
      <c r="O744" s="792"/>
      <c r="P744" s="687"/>
      <c r="Q744" s="792"/>
      <c r="R744" s="687"/>
      <c r="S744" s="792"/>
      <c r="T744" s="687"/>
      <c r="U744" s="792"/>
    </row>
    <row r="745" spans="4:21">
      <c r="D745" s="791"/>
      <c r="E745" s="672"/>
      <c r="F745" s="672"/>
      <c r="G745" s="672"/>
      <c r="H745" s="791"/>
      <c r="I745" s="791"/>
      <c r="J745" s="791"/>
      <c r="K745" s="791"/>
      <c r="L745" s="687"/>
      <c r="M745" s="792"/>
      <c r="N745" s="687"/>
      <c r="O745" s="792"/>
      <c r="P745" s="687"/>
      <c r="Q745" s="792"/>
      <c r="R745" s="687"/>
      <c r="S745" s="792"/>
      <c r="T745" s="687"/>
      <c r="U745" s="792"/>
    </row>
    <row r="746" spans="4:21">
      <c r="D746" s="791"/>
      <c r="E746" s="672"/>
      <c r="F746" s="672"/>
      <c r="G746" s="672"/>
      <c r="H746" s="791"/>
      <c r="I746" s="791"/>
      <c r="J746" s="791"/>
      <c r="K746" s="791"/>
      <c r="L746" s="687"/>
      <c r="M746" s="792"/>
      <c r="N746" s="687"/>
      <c r="O746" s="792"/>
      <c r="P746" s="687"/>
      <c r="Q746" s="792"/>
      <c r="R746" s="687"/>
      <c r="S746" s="792"/>
      <c r="T746" s="687"/>
      <c r="U746" s="792"/>
    </row>
    <row r="747" spans="4:21">
      <c r="D747" s="791"/>
      <c r="E747" s="672"/>
      <c r="F747" s="672"/>
      <c r="G747" s="672"/>
      <c r="H747" s="791"/>
      <c r="I747" s="791"/>
      <c r="J747" s="791"/>
      <c r="K747" s="791"/>
      <c r="L747" s="687"/>
      <c r="M747" s="792"/>
      <c r="N747" s="687"/>
      <c r="O747" s="792"/>
      <c r="P747" s="687"/>
      <c r="Q747" s="792"/>
      <c r="R747" s="687"/>
      <c r="S747" s="792"/>
      <c r="T747" s="687"/>
      <c r="U747" s="792"/>
    </row>
    <row r="748" spans="4:21">
      <c r="D748" s="791"/>
      <c r="E748" s="672"/>
      <c r="F748" s="672"/>
      <c r="G748" s="672"/>
      <c r="H748" s="791"/>
      <c r="I748" s="791"/>
      <c r="J748" s="791"/>
      <c r="K748" s="791"/>
      <c r="L748" s="687"/>
      <c r="M748" s="792"/>
      <c r="N748" s="687"/>
      <c r="O748" s="792"/>
      <c r="P748" s="687"/>
      <c r="Q748" s="792"/>
      <c r="R748" s="687"/>
      <c r="S748" s="792"/>
      <c r="T748" s="687"/>
      <c r="U748" s="792"/>
    </row>
    <row r="749" spans="4:21">
      <c r="D749" s="791"/>
      <c r="E749" s="672"/>
      <c r="F749" s="672"/>
      <c r="G749" s="672"/>
      <c r="H749" s="791"/>
      <c r="I749" s="791"/>
      <c r="J749" s="791"/>
      <c r="K749" s="791"/>
      <c r="L749" s="687"/>
      <c r="M749" s="792"/>
      <c r="N749" s="687"/>
      <c r="O749" s="792"/>
      <c r="P749" s="687"/>
      <c r="Q749" s="792"/>
      <c r="R749" s="687"/>
      <c r="S749" s="792"/>
      <c r="T749" s="687"/>
      <c r="U749" s="792"/>
    </row>
    <row r="750" spans="4:21">
      <c r="D750" s="791"/>
      <c r="E750" s="672"/>
      <c r="F750" s="672"/>
      <c r="G750" s="672"/>
      <c r="H750" s="791"/>
      <c r="I750" s="791"/>
      <c r="J750" s="791"/>
      <c r="K750" s="791"/>
      <c r="L750" s="687"/>
      <c r="M750" s="792"/>
      <c r="N750" s="687"/>
      <c r="O750" s="792"/>
      <c r="P750" s="687"/>
      <c r="Q750" s="792"/>
      <c r="R750" s="687"/>
      <c r="S750" s="792"/>
      <c r="T750" s="687"/>
      <c r="U750" s="792"/>
    </row>
    <row r="751" spans="4:21">
      <c r="D751" s="791"/>
      <c r="E751" s="672"/>
      <c r="F751" s="672"/>
      <c r="G751" s="672"/>
      <c r="H751" s="791"/>
      <c r="I751" s="791"/>
      <c r="J751" s="791"/>
      <c r="K751" s="791"/>
      <c r="L751" s="687"/>
      <c r="M751" s="792"/>
      <c r="N751" s="687"/>
      <c r="O751" s="792"/>
      <c r="P751" s="687"/>
      <c r="Q751" s="792"/>
      <c r="R751" s="687"/>
      <c r="S751" s="792"/>
      <c r="T751" s="687"/>
      <c r="U751" s="792"/>
    </row>
    <row r="752" spans="4:21">
      <c r="D752" s="791"/>
      <c r="E752" s="672"/>
      <c r="F752" s="672"/>
      <c r="G752" s="672"/>
      <c r="H752" s="791"/>
      <c r="I752" s="791"/>
      <c r="J752" s="791"/>
      <c r="K752" s="791"/>
      <c r="L752" s="687"/>
      <c r="M752" s="792"/>
      <c r="N752" s="687"/>
      <c r="O752" s="792"/>
      <c r="P752" s="687"/>
      <c r="Q752" s="792"/>
      <c r="R752" s="687"/>
      <c r="S752" s="792"/>
      <c r="T752" s="687"/>
      <c r="U752" s="792"/>
    </row>
    <row r="753" spans="4:21">
      <c r="D753" s="791"/>
      <c r="E753" s="672"/>
      <c r="F753" s="672"/>
      <c r="G753" s="672"/>
      <c r="H753" s="791"/>
      <c r="I753" s="791"/>
      <c r="J753" s="791"/>
      <c r="K753" s="791"/>
      <c r="L753" s="687"/>
      <c r="M753" s="792"/>
      <c r="N753" s="687"/>
      <c r="O753" s="792"/>
      <c r="P753" s="687"/>
      <c r="Q753" s="792"/>
      <c r="R753" s="687"/>
      <c r="S753" s="792"/>
      <c r="T753" s="687"/>
      <c r="U753" s="792"/>
    </row>
    <row r="754" spans="4:21">
      <c r="D754" s="791"/>
      <c r="E754" s="672"/>
      <c r="F754" s="672"/>
      <c r="G754" s="672"/>
      <c r="H754" s="791"/>
      <c r="I754" s="791"/>
      <c r="J754" s="791"/>
      <c r="K754" s="791"/>
      <c r="L754" s="687"/>
      <c r="M754" s="792"/>
      <c r="N754" s="687"/>
      <c r="O754" s="792"/>
      <c r="P754" s="687"/>
      <c r="Q754" s="792"/>
      <c r="R754" s="687"/>
      <c r="S754" s="792"/>
      <c r="T754" s="687"/>
      <c r="U754" s="792"/>
    </row>
    <row r="755" spans="4:21">
      <c r="D755" s="791"/>
      <c r="E755" s="672"/>
      <c r="F755" s="672"/>
      <c r="G755" s="672"/>
      <c r="H755" s="791"/>
      <c r="I755" s="791"/>
      <c r="J755" s="791"/>
      <c r="K755" s="791"/>
      <c r="L755" s="687"/>
      <c r="M755" s="792"/>
      <c r="N755" s="687"/>
      <c r="O755" s="792"/>
      <c r="P755" s="687"/>
      <c r="Q755" s="792"/>
      <c r="R755" s="687"/>
      <c r="S755" s="792"/>
      <c r="T755" s="687"/>
      <c r="U755" s="792"/>
    </row>
    <row r="756" spans="4:21">
      <c r="D756" s="791"/>
      <c r="E756" s="672"/>
      <c r="F756" s="672"/>
      <c r="G756" s="672"/>
      <c r="H756" s="791"/>
      <c r="I756" s="791"/>
      <c r="J756" s="791"/>
      <c r="K756" s="791"/>
      <c r="L756" s="687"/>
      <c r="M756" s="792"/>
      <c r="N756" s="687"/>
      <c r="O756" s="792"/>
      <c r="P756" s="687"/>
      <c r="Q756" s="792"/>
      <c r="R756" s="687"/>
      <c r="S756" s="792"/>
      <c r="T756" s="687"/>
      <c r="U756" s="792"/>
    </row>
    <row r="757" spans="4:21">
      <c r="D757" s="791"/>
      <c r="E757" s="672"/>
      <c r="F757" s="672"/>
      <c r="G757" s="672"/>
      <c r="H757" s="791"/>
      <c r="I757" s="791"/>
      <c r="J757" s="791"/>
      <c r="K757" s="791"/>
      <c r="L757" s="687"/>
      <c r="M757" s="792"/>
      <c r="N757" s="687"/>
      <c r="O757" s="792"/>
      <c r="P757" s="687"/>
      <c r="Q757" s="792"/>
      <c r="R757" s="687"/>
      <c r="S757" s="792"/>
      <c r="T757" s="687"/>
      <c r="U757" s="792"/>
    </row>
    <row r="758" spans="4:21">
      <c r="D758" s="791"/>
      <c r="E758" s="672"/>
      <c r="F758" s="672"/>
      <c r="G758" s="672"/>
      <c r="H758" s="791"/>
      <c r="I758" s="791"/>
      <c r="J758" s="791"/>
      <c r="K758" s="791"/>
      <c r="L758" s="687"/>
      <c r="M758" s="792"/>
      <c r="N758" s="687"/>
      <c r="O758" s="792"/>
      <c r="P758" s="687"/>
      <c r="Q758" s="792"/>
      <c r="R758" s="687"/>
      <c r="S758" s="792"/>
      <c r="T758" s="687"/>
      <c r="U758" s="792"/>
    </row>
    <row r="759" spans="4:21">
      <c r="D759" s="791"/>
      <c r="E759" s="672"/>
      <c r="F759" s="672"/>
      <c r="G759" s="672"/>
      <c r="H759" s="791"/>
      <c r="I759" s="791"/>
      <c r="J759" s="791"/>
      <c r="K759" s="791"/>
      <c r="L759" s="687"/>
      <c r="M759" s="792"/>
      <c r="N759" s="687"/>
      <c r="O759" s="792"/>
      <c r="P759" s="687"/>
      <c r="Q759" s="792"/>
      <c r="R759" s="687"/>
      <c r="S759" s="792"/>
      <c r="T759" s="687"/>
      <c r="U759" s="792"/>
    </row>
    <row r="760" spans="4:21">
      <c r="D760" s="791"/>
      <c r="E760" s="672"/>
      <c r="F760" s="672"/>
      <c r="G760" s="672"/>
      <c r="H760" s="791"/>
      <c r="I760" s="791"/>
      <c r="J760" s="791"/>
      <c r="K760" s="791"/>
      <c r="L760" s="687"/>
      <c r="M760" s="792"/>
      <c r="N760" s="687"/>
      <c r="O760" s="792"/>
      <c r="P760" s="687"/>
      <c r="Q760" s="792"/>
      <c r="R760" s="687"/>
      <c r="S760" s="792"/>
      <c r="T760" s="687"/>
      <c r="U760" s="792"/>
    </row>
    <row r="761" spans="4:21">
      <c r="D761" s="791"/>
      <c r="E761" s="672"/>
      <c r="F761" s="672"/>
      <c r="G761" s="672"/>
      <c r="H761" s="791"/>
      <c r="I761" s="791"/>
      <c r="J761" s="791"/>
      <c r="K761" s="791"/>
      <c r="L761" s="687"/>
      <c r="M761" s="792"/>
      <c r="N761" s="687"/>
      <c r="O761" s="792"/>
      <c r="P761" s="687"/>
      <c r="Q761" s="792"/>
      <c r="R761" s="687"/>
      <c r="S761" s="792"/>
      <c r="T761" s="687"/>
      <c r="U761" s="792"/>
    </row>
    <row r="762" spans="4:21">
      <c r="D762" s="791"/>
      <c r="E762" s="672"/>
      <c r="F762" s="672"/>
      <c r="G762" s="672"/>
      <c r="H762" s="791"/>
      <c r="I762" s="791"/>
      <c r="J762" s="791"/>
      <c r="K762" s="791"/>
      <c r="L762" s="687"/>
      <c r="M762" s="792"/>
      <c r="N762" s="687"/>
      <c r="O762" s="792"/>
      <c r="P762" s="687"/>
      <c r="Q762" s="792"/>
      <c r="R762" s="687"/>
      <c r="S762" s="792"/>
      <c r="T762" s="687"/>
      <c r="U762" s="792"/>
    </row>
    <row r="763" spans="4:21">
      <c r="D763" s="791"/>
      <c r="E763" s="672"/>
      <c r="F763" s="672"/>
      <c r="G763" s="672"/>
      <c r="H763" s="791"/>
      <c r="I763" s="791"/>
      <c r="J763" s="791"/>
      <c r="K763" s="791"/>
      <c r="L763" s="687"/>
      <c r="M763" s="792"/>
      <c r="N763" s="687"/>
      <c r="O763" s="792"/>
      <c r="P763" s="687"/>
      <c r="Q763" s="792"/>
      <c r="R763" s="687"/>
      <c r="S763" s="792"/>
      <c r="T763" s="687"/>
      <c r="U763" s="792"/>
    </row>
    <row r="764" spans="4:21">
      <c r="D764" s="791"/>
      <c r="E764" s="672"/>
      <c r="F764" s="672"/>
      <c r="G764" s="672"/>
      <c r="H764" s="791"/>
      <c r="I764" s="791"/>
      <c r="J764" s="791"/>
      <c r="K764" s="791"/>
      <c r="L764" s="687"/>
      <c r="M764" s="792"/>
      <c r="N764" s="687"/>
      <c r="O764" s="792"/>
      <c r="P764" s="687"/>
      <c r="Q764" s="792"/>
      <c r="R764" s="687"/>
      <c r="S764" s="792"/>
      <c r="T764" s="687"/>
      <c r="U764" s="792"/>
    </row>
    <row r="765" spans="4:21">
      <c r="D765" s="791"/>
      <c r="E765" s="672"/>
      <c r="F765" s="672"/>
      <c r="G765" s="672"/>
      <c r="H765" s="791"/>
      <c r="I765" s="791"/>
      <c r="J765" s="791"/>
      <c r="K765" s="791"/>
      <c r="L765" s="687"/>
      <c r="M765" s="792"/>
      <c r="N765" s="687"/>
      <c r="O765" s="792"/>
      <c r="P765" s="687"/>
      <c r="Q765" s="792"/>
      <c r="R765" s="687"/>
      <c r="S765" s="792"/>
      <c r="T765" s="687"/>
      <c r="U765" s="792"/>
    </row>
    <row r="766" spans="4:21">
      <c r="D766" s="791"/>
      <c r="E766" s="672"/>
      <c r="F766" s="672"/>
      <c r="G766" s="672"/>
      <c r="H766" s="791"/>
      <c r="I766" s="791"/>
      <c r="J766" s="791"/>
      <c r="K766" s="791"/>
      <c r="L766" s="687"/>
      <c r="M766" s="792"/>
      <c r="N766" s="687"/>
      <c r="O766" s="792"/>
      <c r="P766" s="687"/>
      <c r="Q766" s="792"/>
      <c r="R766" s="687"/>
      <c r="S766" s="792"/>
      <c r="T766" s="687"/>
      <c r="U766" s="792"/>
    </row>
    <row r="767" spans="4:21">
      <c r="D767" s="791"/>
      <c r="E767" s="672"/>
      <c r="F767" s="672"/>
      <c r="G767" s="672"/>
      <c r="H767" s="791"/>
      <c r="I767" s="791"/>
      <c r="J767" s="791"/>
      <c r="K767" s="791"/>
      <c r="L767" s="687"/>
      <c r="M767" s="792"/>
      <c r="N767" s="687"/>
      <c r="O767" s="792"/>
      <c r="P767" s="687"/>
      <c r="Q767" s="792"/>
      <c r="R767" s="687"/>
      <c r="S767" s="792"/>
      <c r="T767" s="687"/>
      <c r="U767" s="792"/>
    </row>
    <row r="768" spans="4:21">
      <c r="D768" s="791"/>
      <c r="E768" s="672"/>
      <c r="F768" s="672"/>
      <c r="G768" s="672"/>
      <c r="H768" s="791"/>
      <c r="I768" s="791"/>
      <c r="J768" s="791"/>
      <c r="K768" s="791"/>
      <c r="L768" s="687"/>
      <c r="M768" s="792"/>
      <c r="N768" s="687"/>
      <c r="O768" s="792"/>
      <c r="P768" s="687"/>
      <c r="Q768" s="792"/>
      <c r="R768" s="687"/>
      <c r="S768" s="792"/>
      <c r="T768" s="687"/>
      <c r="U768" s="792"/>
    </row>
    <row r="769" spans="4:21">
      <c r="D769" s="791"/>
      <c r="E769" s="672"/>
      <c r="F769" s="672"/>
      <c r="G769" s="672"/>
      <c r="H769" s="791"/>
      <c r="I769" s="791"/>
      <c r="J769" s="791"/>
      <c r="K769" s="791"/>
      <c r="L769" s="687"/>
      <c r="M769" s="792"/>
      <c r="N769" s="687"/>
      <c r="O769" s="792"/>
      <c r="P769" s="687"/>
      <c r="Q769" s="792"/>
      <c r="R769" s="687"/>
      <c r="S769" s="792"/>
      <c r="T769" s="687"/>
      <c r="U769" s="792"/>
    </row>
    <row r="770" spans="4:21">
      <c r="D770" s="791"/>
      <c r="E770" s="672"/>
      <c r="F770" s="672"/>
      <c r="G770" s="672"/>
      <c r="H770" s="791"/>
      <c r="I770" s="791"/>
      <c r="J770" s="791"/>
      <c r="K770" s="791"/>
      <c r="L770" s="687"/>
      <c r="M770" s="792"/>
      <c r="N770" s="687"/>
      <c r="O770" s="792"/>
      <c r="P770" s="687"/>
      <c r="Q770" s="792"/>
      <c r="R770" s="687"/>
      <c r="S770" s="792"/>
      <c r="T770" s="687"/>
      <c r="U770" s="792"/>
    </row>
    <row r="771" spans="4:21">
      <c r="D771" s="791"/>
      <c r="E771" s="672"/>
      <c r="F771" s="672"/>
      <c r="G771" s="672"/>
      <c r="H771" s="791"/>
      <c r="I771" s="791"/>
      <c r="J771" s="791"/>
      <c r="K771" s="791"/>
      <c r="L771" s="687"/>
      <c r="M771" s="792"/>
      <c r="N771" s="687"/>
      <c r="O771" s="792"/>
      <c r="P771" s="687"/>
      <c r="Q771" s="792"/>
      <c r="R771" s="687"/>
      <c r="S771" s="792"/>
      <c r="T771" s="687"/>
      <c r="U771" s="792"/>
    </row>
    <row r="772" spans="4:21">
      <c r="D772" s="791"/>
      <c r="E772" s="672"/>
      <c r="F772" s="672"/>
      <c r="G772" s="672"/>
      <c r="H772" s="791"/>
      <c r="I772" s="791"/>
      <c r="J772" s="791"/>
      <c r="K772" s="791"/>
      <c r="L772" s="687"/>
      <c r="M772" s="792"/>
      <c r="N772" s="687"/>
      <c r="O772" s="792"/>
      <c r="P772" s="687"/>
      <c r="Q772" s="792"/>
      <c r="R772" s="687"/>
      <c r="S772" s="792"/>
      <c r="T772" s="687"/>
      <c r="U772" s="792"/>
    </row>
    <row r="773" spans="4:21">
      <c r="D773" s="791"/>
      <c r="E773" s="672"/>
      <c r="F773" s="672"/>
      <c r="G773" s="672"/>
      <c r="H773" s="791"/>
      <c r="I773" s="791"/>
      <c r="J773" s="791"/>
      <c r="K773" s="791"/>
      <c r="L773" s="687"/>
      <c r="M773" s="792"/>
      <c r="N773" s="687"/>
      <c r="O773" s="792"/>
      <c r="P773" s="687"/>
      <c r="Q773" s="792"/>
      <c r="R773" s="687"/>
      <c r="S773" s="792"/>
      <c r="T773" s="687"/>
      <c r="U773" s="792"/>
    </row>
    <row r="774" spans="4:21">
      <c r="D774" s="791"/>
      <c r="E774" s="672"/>
      <c r="F774" s="672"/>
      <c r="G774" s="672"/>
      <c r="H774" s="791"/>
      <c r="I774" s="791"/>
      <c r="J774" s="791"/>
      <c r="K774" s="791"/>
      <c r="L774" s="687"/>
      <c r="M774" s="792"/>
      <c r="N774" s="687"/>
      <c r="O774" s="792"/>
      <c r="P774" s="687"/>
      <c r="Q774" s="792"/>
      <c r="R774" s="687"/>
      <c r="S774" s="792"/>
      <c r="T774" s="687"/>
      <c r="U774" s="792"/>
    </row>
    <row r="775" spans="4:21">
      <c r="D775" s="791"/>
      <c r="E775" s="672"/>
      <c r="F775" s="672"/>
      <c r="G775" s="672"/>
      <c r="H775" s="791"/>
      <c r="I775" s="791"/>
      <c r="J775" s="791"/>
      <c r="K775" s="791"/>
      <c r="L775" s="687"/>
      <c r="M775" s="792"/>
      <c r="N775" s="687"/>
      <c r="O775" s="792"/>
      <c r="P775" s="687"/>
      <c r="Q775" s="792"/>
      <c r="R775" s="687"/>
      <c r="S775" s="792"/>
      <c r="T775" s="687"/>
      <c r="U775" s="792"/>
    </row>
    <row r="776" spans="4:21">
      <c r="D776" s="791"/>
      <c r="E776" s="672"/>
      <c r="F776" s="672"/>
      <c r="G776" s="672"/>
      <c r="H776" s="791"/>
      <c r="I776" s="791"/>
      <c r="J776" s="791"/>
      <c r="K776" s="791"/>
      <c r="L776" s="687"/>
      <c r="M776" s="792"/>
      <c r="N776" s="687"/>
      <c r="O776" s="792"/>
      <c r="P776" s="687"/>
      <c r="Q776" s="792"/>
      <c r="R776" s="687"/>
      <c r="S776" s="792"/>
      <c r="T776" s="687"/>
      <c r="U776" s="792"/>
    </row>
    <row r="777" spans="4:21">
      <c r="D777" s="791"/>
      <c r="E777" s="672"/>
      <c r="F777" s="672"/>
      <c r="G777" s="672"/>
      <c r="H777" s="791"/>
      <c r="I777" s="791"/>
      <c r="J777" s="791"/>
      <c r="K777" s="791"/>
      <c r="L777" s="687"/>
      <c r="M777" s="792"/>
      <c r="N777" s="687"/>
      <c r="O777" s="792"/>
      <c r="P777" s="687"/>
      <c r="Q777" s="792"/>
      <c r="R777" s="687"/>
      <c r="S777" s="792"/>
      <c r="T777" s="687"/>
      <c r="U777" s="792"/>
    </row>
    <row r="778" spans="4:21">
      <c r="D778" s="791"/>
      <c r="E778" s="672"/>
      <c r="F778" s="672"/>
      <c r="G778" s="672"/>
      <c r="H778" s="791"/>
      <c r="I778" s="791"/>
      <c r="J778" s="791"/>
      <c r="K778" s="791"/>
      <c r="L778" s="687"/>
      <c r="M778" s="792"/>
      <c r="N778" s="687"/>
      <c r="O778" s="792"/>
      <c r="P778" s="687"/>
      <c r="Q778" s="792"/>
      <c r="R778" s="687"/>
      <c r="S778" s="792"/>
      <c r="T778" s="687"/>
      <c r="U778" s="792"/>
    </row>
    <row r="779" spans="4:21">
      <c r="D779" s="791"/>
      <c r="E779" s="672"/>
      <c r="F779" s="672"/>
      <c r="G779" s="672"/>
      <c r="H779" s="791"/>
      <c r="I779" s="791"/>
      <c r="J779" s="791"/>
      <c r="K779" s="791"/>
      <c r="L779" s="687"/>
      <c r="M779" s="792"/>
      <c r="N779" s="687"/>
      <c r="O779" s="792"/>
      <c r="P779" s="687"/>
      <c r="Q779" s="792"/>
      <c r="R779" s="687"/>
      <c r="S779" s="792"/>
      <c r="T779" s="687"/>
      <c r="U779" s="792"/>
    </row>
    <row r="780" spans="4:21">
      <c r="D780" s="791"/>
      <c r="E780" s="672"/>
      <c r="F780" s="672"/>
      <c r="G780" s="672"/>
      <c r="H780" s="791"/>
      <c r="I780" s="791"/>
      <c r="J780" s="791"/>
      <c r="K780" s="791"/>
      <c r="L780" s="687"/>
      <c r="M780" s="792"/>
      <c r="N780" s="687"/>
      <c r="O780" s="792"/>
      <c r="P780" s="687"/>
      <c r="Q780" s="792"/>
      <c r="R780" s="687"/>
      <c r="S780" s="792"/>
      <c r="T780" s="687"/>
      <c r="U780" s="792"/>
    </row>
    <row r="781" spans="4:21">
      <c r="D781" s="791"/>
      <c r="E781" s="672"/>
      <c r="F781" s="672"/>
      <c r="G781" s="672"/>
      <c r="H781" s="791"/>
      <c r="I781" s="791"/>
      <c r="J781" s="791"/>
      <c r="K781" s="791"/>
      <c r="L781" s="687"/>
      <c r="M781" s="792"/>
      <c r="N781" s="687"/>
      <c r="O781" s="792"/>
      <c r="P781" s="687"/>
      <c r="Q781" s="792"/>
      <c r="R781" s="687"/>
      <c r="S781" s="792"/>
      <c r="T781" s="687"/>
      <c r="U781" s="792"/>
    </row>
    <row r="782" spans="4:21">
      <c r="D782" s="791"/>
      <c r="E782" s="672"/>
      <c r="F782" s="672"/>
      <c r="G782" s="672"/>
      <c r="H782" s="791"/>
      <c r="I782" s="791"/>
      <c r="J782" s="791"/>
      <c r="K782" s="791"/>
      <c r="L782" s="687"/>
      <c r="M782" s="792"/>
      <c r="N782" s="687"/>
      <c r="O782" s="792"/>
      <c r="P782" s="687"/>
      <c r="Q782" s="792"/>
      <c r="R782" s="687"/>
      <c r="S782" s="792"/>
      <c r="T782" s="687"/>
      <c r="U782" s="792"/>
    </row>
    <row r="783" spans="4:21">
      <c r="D783" s="791"/>
      <c r="E783" s="672"/>
      <c r="F783" s="672"/>
      <c r="G783" s="672"/>
      <c r="H783" s="791"/>
      <c r="I783" s="791"/>
      <c r="J783" s="791"/>
      <c r="K783" s="791"/>
      <c r="L783" s="687"/>
      <c r="M783" s="792"/>
      <c r="N783" s="687"/>
      <c r="O783" s="792"/>
      <c r="P783" s="687"/>
      <c r="Q783" s="792"/>
      <c r="R783" s="687"/>
      <c r="S783" s="792"/>
      <c r="T783" s="687"/>
      <c r="U783" s="792"/>
    </row>
    <row r="784" spans="4:21">
      <c r="D784" s="791"/>
      <c r="E784" s="672"/>
      <c r="F784" s="672"/>
      <c r="G784" s="672"/>
      <c r="H784" s="791"/>
      <c r="I784" s="791"/>
      <c r="J784" s="791"/>
      <c r="K784" s="791"/>
      <c r="L784" s="687"/>
      <c r="M784" s="792"/>
      <c r="N784" s="687"/>
      <c r="O784" s="792"/>
      <c r="P784" s="687"/>
      <c r="Q784" s="792"/>
      <c r="R784" s="687"/>
      <c r="S784" s="792"/>
      <c r="T784" s="687"/>
      <c r="U784" s="792"/>
    </row>
    <row r="785" spans="4:21">
      <c r="D785" s="791"/>
      <c r="E785" s="672"/>
      <c r="F785" s="672"/>
      <c r="G785" s="672"/>
      <c r="H785" s="791"/>
      <c r="I785" s="791"/>
      <c r="J785" s="791"/>
      <c r="K785" s="791"/>
      <c r="L785" s="687"/>
      <c r="M785" s="792"/>
      <c r="N785" s="687"/>
      <c r="O785" s="792"/>
      <c r="P785" s="687"/>
      <c r="Q785" s="792"/>
      <c r="R785" s="687"/>
      <c r="S785" s="792"/>
      <c r="T785" s="687"/>
      <c r="U785" s="792"/>
    </row>
    <row r="786" spans="4:21">
      <c r="D786" s="791"/>
      <c r="E786" s="672"/>
      <c r="F786" s="672"/>
      <c r="G786" s="672"/>
      <c r="H786" s="791"/>
      <c r="I786" s="791"/>
      <c r="J786" s="791"/>
      <c r="K786" s="791"/>
      <c r="L786" s="687"/>
      <c r="M786" s="792"/>
      <c r="N786" s="687"/>
      <c r="O786" s="792"/>
      <c r="P786" s="687"/>
      <c r="Q786" s="792"/>
      <c r="R786" s="687"/>
      <c r="S786" s="792"/>
      <c r="T786" s="687"/>
      <c r="U786" s="792"/>
    </row>
    <row r="787" spans="4:21">
      <c r="D787" s="791"/>
      <c r="E787" s="672"/>
      <c r="F787" s="672"/>
      <c r="G787" s="672"/>
      <c r="H787" s="791"/>
      <c r="I787" s="791"/>
      <c r="J787" s="791"/>
      <c r="K787" s="791"/>
      <c r="L787" s="687"/>
      <c r="M787" s="792"/>
      <c r="N787" s="687"/>
      <c r="O787" s="792"/>
      <c r="P787" s="687"/>
      <c r="Q787" s="792"/>
      <c r="R787" s="687"/>
      <c r="S787" s="792"/>
      <c r="T787" s="687"/>
      <c r="U787" s="792"/>
    </row>
    <row r="788" spans="4:21">
      <c r="D788" s="791"/>
      <c r="E788" s="672"/>
      <c r="F788" s="672"/>
      <c r="G788" s="672"/>
      <c r="H788" s="791"/>
      <c r="I788" s="791"/>
      <c r="J788" s="791"/>
      <c r="K788" s="791"/>
      <c r="L788" s="687"/>
      <c r="M788" s="792"/>
      <c r="N788" s="687"/>
      <c r="O788" s="792"/>
      <c r="P788" s="687"/>
      <c r="Q788" s="792"/>
      <c r="R788" s="687"/>
      <c r="S788" s="792"/>
      <c r="T788" s="687"/>
      <c r="U788" s="792"/>
    </row>
    <row r="789" spans="4:21">
      <c r="D789" s="791"/>
      <c r="E789" s="672"/>
      <c r="F789" s="672"/>
      <c r="G789" s="672"/>
      <c r="H789" s="791"/>
      <c r="I789" s="791"/>
      <c r="J789" s="791"/>
      <c r="K789" s="791"/>
      <c r="L789" s="687"/>
      <c r="M789" s="792"/>
      <c r="N789" s="687"/>
      <c r="O789" s="792"/>
      <c r="P789" s="687"/>
      <c r="Q789" s="792"/>
      <c r="R789" s="687"/>
      <c r="S789" s="792"/>
      <c r="T789" s="687"/>
      <c r="U789" s="792"/>
    </row>
    <row r="790" spans="4:21">
      <c r="D790" s="791"/>
      <c r="E790" s="672"/>
      <c r="F790" s="672"/>
      <c r="G790" s="672"/>
      <c r="H790" s="791"/>
      <c r="I790" s="791"/>
      <c r="J790" s="791"/>
      <c r="K790" s="791"/>
      <c r="L790" s="687"/>
      <c r="M790" s="792"/>
      <c r="N790" s="687"/>
      <c r="O790" s="792"/>
      <c r="P790" s="687"/>
      <c r="Q790" s="792"/>
      <c r="R790" s="687"/>
      <c r="S790" s="792"/>
      <c r="T790" s="687"/>
      <c r="U790" s="792"/>
    </row>
    <row r="791" spans="4:21">
      <c r="D791" s="791"/>
      <c r="E791" s="672"/>
      <c r="F791" s="672"/>
      <c r="G791" s="672"/>
      <c r="H791" s="791"/>
      <c r="I791" s="791"/>
      <c r="J791" s="791"/>
      <c r="K791" s="791"/>
      <c r="L791" s="687"/>
      <c r="M791" s="792"/>
      <c r="N791" s="687"/>
      <c r="O791" s="792"/>
      <c r="P791" s="687"/>
      <c r="Q791" s="792"/>
      <c r="R791" s="687"/>
      <c r="S791" s="792"/>
      <c r="T791" s="687"/>
      <c r="U791" s="792"/>
    </row>
    <row r="792" spans="4:21">
      <c r="D792" s="791"/>
      <c r="E792" s="672"/>
      <c r="F792" s="672"/>
      <c r="G792" s="672"/>
      <c r="H792" s="791"/>
      <c r="I792" s="791"/>
      <c r="J792" s="791"/>
      <c r="K792" s="791"/>
      <c r="L792" s="687"/>
      <c r="M792" s="792"/>
      <c r="N792" s="687"/>
      <c r="O792" s="792"/>
      <c r="P792" s="687"/>
      <c r="Q792" s="792"/>
      <c r="R792" s="687"/>
      <c r="S792" s="792"/>
      <c r="T792" s="687"/>
      <c r="U792" s="792"/>
    </row>
    <row r="793" spans="4:21">
      <c r="D793" s="791"/>
      <c r="E793" s="672"/>
      <c r="F793" s="672"/>
      <c r="G793" s="672"/>
      <c r="H793" s="791"/>
      <c r="I793" s="791"/>
      <c r="J793" s="791"/>
      <c r="K793" s="791"/>
      <c r="L793" s="687"/>
      <c r="M793" s="792"/>
      <c r="N793" s="687"/>
      <c r="O793" s="792"/>
      <c r="P793" s="687"/>
      <c r="Q793" s="792"/>
      <c r="R793" s="687"/>
      <c r="S793" s="792"/>
      <c r="T793" s="687"/>
      <c r="U793" s="792"/>
    </row>
    <row r="794" spans="4:21">
      <c r="D794" s="791"/>
      <c r="E794" s="672"/>
      <c r="F794" s="672"/>
      <c r="G794" s="672"/>
      <c r="H794" s="791"/>
      <c r="I794" s="791"/>
      <c r="J794" s="791"/>
      <c r="K794" s="791"/>
      <c r="L794" s="687"/>
      <c r="M794" s="792"/>
      <c r="N794" s="687"/>
      <c r="O794" s="792"/>
      <c r="P794" s="687"/>
      <c r="Q794" s="792"/>
      <c r="R794" s="687"/>
      <c r="S794" s="792"/>
      <c r="T794" s="687"/>
      <c r="U794" s="792"/>
    </row>
    <row r="795" spans="4:21">
      <c r="D795" s="791"/>
      <c r="E795" s="672"/>
      <c r="F795" s="672"/>
      <c r="G795" s="672"/>
      <c r="H795" s="791"/>
      <c r="I795" s="791"/>
      <c r="J795" s="791"/>
      <c r="K795" s="791"/>
      <c r="L795" s="687"/>
      <c r="M795" s="792"/>
      <c r="N795" s="687"/>
      <c r="O795" s="792"/>
      <c r="P795" s="687"/>
      <c r="Q795" s="792"/>
      <c r="R795" s="687"/>
      <c r="S795" s="792"/>
      <c r="T795" s="687"/>
      <c r="U795" s="792"/>
    </row>
    <row r="796" spans="4:21">
      <c r="D796" s="791"/>
      <c r="E796" s="672"/>
      <c r="F796" s="672"/>
      <c r="G796" s="672"/>
      <c r="H796" s="791"/>
      <c r="I796" s="791"/>
      <c r="J796" s="791"/>
      <c r="K796" s="791"/>
      <c r="L796" s="687"/>
      <c r="M796" s="792"/>
      <c r="N796" s="687"/>
      <c r="O796" s="792"/>
      <c r="P796" s="687"/>
      <c r="Q796" s="792"/>
      <c r="R796" s="687"/>
      <c r="S796" s="792"/>
      <c r="T796" s="687"/>
      <c r="U796" s="792"/>
    </row>
    <row r="797" spans="4:21">
      <c r="D797" s="791"/>
      <c r="E797" s="672"/>
      <c r="F797" s="672"/>
      <c r="G797" s="672"/>
      <c r="H797" s="791"/>
      <c r="I797" s="791"/>
      <c r="J797" s="791"/>
      <c r="K797" s="791"/>
      <c r="L797" s="687"/>
      <c r="M797" s="792"/>
      <c r="N797" s="687"/>
      <c r="O797" s="792"/>
      <c r="P797" s="687"/>
      <c r="Q797" s="792"/>
      <c r="R797" s="687"/>
      <c r="S797" s="792"/>
      <c r="T797" s="687"/>
      <c r="U797" s="792"/>
    </row>
    <row r="798" spans="4:21">
      <c r="D798" s="791"/>
      <c r="E798" s="672"/>
      <c r="F798" s="672"/>
      <c r="G798" s="672"/>
      <c r="H798" s="791"/>
      <c r="I798" s="791"/>
      <c r="J798" s="791"/>
      <c r="K798" s="791"/>
      <c r="L798" s="687"/>
      <c r="M798" s="792"/>
      <c r="N798" s="687"/>
      <c r="O798" s="792"/>
      <c r="P798" s="687"/>
      <c r="Q798" s="792"/>
      <c r="R798" s="687"/>
      <c r="S798" s="792"/>
      <c r="T798" s="687"/>
      <c r="U798" s="792"/>
    </row>
    <row r="799" spans="4:21">
      <c r="D799" s="791"/>
      <c r="E799" s="672"/>
      <c r="F799" s="672"/>
      <c r="G799" s="672"/>
      <c r="H799" s="791"/>
      <c r="I799" s="791"/>
      <c r="J799" s="791"/>
      <c r="K799" s="791"/>
      <c r="L799" s="687"/>
      <c r="M799" s="792"/>
      <c r="N799" s="687"/>
      <c r="O799" s="792"/>
      <c r="P799" s="687"/>
      <c r="Q799" s="792"/>
      <c r="R799" s="687"/>
      <c r="S799" s="792"/>
      <c r="T799" s="687"/>
      <c r="U799" s="792"/>
    </row>
    <row r="800" spans="4:21">
      <c r="D800" s="791"/>
      <c r="E800" s="672"/>
      <c r="F800" s="672"/>
      <c r="G800" s="672"/>
      <c r="H800" s="791"/>
      <c r="I800" s="791"/>
      <c r="J800" s="791"/>
      <c r="K800" s="791"/>
      <c r="L800" s="687"/>
      <c r="M800" s="792"/>
      <c r="N800" s="687"/>
      <c r="O800" s="792"/>
      <c r="P800" s="687"/>
      <c r="Q800" s="792"/>
      <c r="R800" s="687"/>
      <c r="S800" s="792"/>
      <c r="T800" s="687"/>
      <c r="U800" s="792"/>
    </row>
    <row r="801" spans="4:21">
      <c r="D801" s="791"/>
      <c r="E801" s="672"/>
      <c r="F801" s="672"/>
      <c r="G801" s="672"/>
      <c r="H801" s="791"/>
      <c r="I801" s="791"/>
      <c r="J801" s="791"/>
      <c r="K801" s="791"/>
      <c r="L801" s="687"/>
      <c r="M801" s="792"/>
      <c r="N801" s="687"/>
      <c r="O801" s="792"/>
      <c r="P801" s="687"/>
      <c r="Q801" s="792"/>
      <c r="R801" s="687"/>
      <c r="S801" s="792"/>
      <c r="T801" s="687"/>
      <c r="U801" s="792"/>
    </row>
    <row r="802" spans="4:21">
      <c r="D802" s="791"/>
      <c r="E802" s="672"/>
      <c r="F802" s="672"/>
      <c r="G802" s="672"/>
      <c r="H802" s="791"/>
      <c r="I802" s="791"/>
      <c r="J802" s="791"/>
      <c r="K802" s="791"/>
      <c r="L802" s="687"/>
      <c r="M802" s="792"/>
      <c r="N802" s="687"/>
      <c r="O802" s="792"/>
      <c r="P802" s="687"/>
      <c r="Q802" s="792"/>
      <c r="R802" s="687"/>
      <c r="S802" s="792"/>
      <c r="T802" s="687"/>
      <c r="U802" s="792"/>
    </row>
    <row r="803" spans="4:21">
      <c r="D803" s="791"/>
      <c r="E803" s="672"/>
      <c r="F803" s="672"/>
      <c r="G803" s="672"/>
      <c r="H803" s="791"/>
      <c r="I803" s="791"/>
      <c r="J803" s="791"/>
      <c r="K803" s="791"/>
      <c r="L803" s="687"/>
      <c r="M803" s="792"/>
      <c r="N803" s="687"/>
      <c r="O803" s="792"/>
      <c r="P803" s="687"/>
      <c r="Q803" s="792"/>
      <c r="R803" s="687"/>
      <c r="S803" s="792"/>
      <c r="T803" s="687"/>
      <c r="U803" s="792"/>
    </row>
    <row r="804" spans="4:21">
      <c r="D804" s="791"/>
      <c r="E804" s="672"/>
      <c r="F804" s="672"/>
      <c r="G804" s="672"/>
      <c r="H804" s="791"/>
      <c r="I804" s="791"/>
      <c r="J804" s="791"/>
      <c r="K804" s="791"/>
      <c r="L804" s="687"/>
      <c r="M804" s="792"/>
      <c r="N804" s="687"/>
      <c r="O804" s="792"/>
      <c r="P804" s="687"/>
      <c r="Q804" s="792"/>
      <c r="R804" s="687"/>
      <c r="S804" s="792"/>
      <c r="T804" s="687"/>
      <c r="U804" s="792"/>
    </row>
    <row r="805" spans="4:21">
      <c r="D805" s="791"/>
      <c r="E805" s="672"/>
      <c r="F805" s="672"/>
      <c r="G805" s="672"/>
      <c r="H805" s="791"/>
      <c r="I805" s="791"/>
      <c r="J805" s="791"/>
      <c r="K805" s="791"/>
      <c r="L805" s="687"/>
      <c r="M805" s="792"/>
      <c r="N805" s="687"/>
      <c r="O805" s="792"/>
      <c r="P805" s="687"/>
      <c r="Q805" s="792"/>
      <c r="R805" s="687"/>
      <c r="S805" s="792"/>
      <c r="T805" s="687"/>
      <c r="U805" s="792"/>
    </row>
    <row r="806" spans="4:21">
      <c r="D806" s="791"/>
      <c r="E806" s="672"/>
      <c r="F806" s="672"/>
      <c r="G806" s="672"/>
      <c r="H806" s="791"/>
      <c r="I806" s="791"/>
      <c r="J806" s="791"/>
      <c r="K806" s="791"/>
      <c r="L806" s="687"/>
      <c r="M806" s="792"/>
      <c r="N806" s="687"/>
      <c r="O806" s="792"/>
      <c r="P806" s="687"/>
      <c r="Q806" s="792"/>
      <c r="R806" s="687"/>
      <c r="S806" s="792"/>
      <c r="T806" s="687"/>
      <c r="U806" s="792"/>
    </row>
    <row r="807" spans="4:21">
      <c r="D807" s="791"/>
      <c r="E807" s="672"/>
      <c r="F807" s="672"/>
      <c r="G807" s="672"/>
      <c r="H807" s="791"/>
      <c r="I807" s="791"/>
      <c r="J807" s="791"/>
      <c r="K807" s="791"/>
      <c r="L807" s="687"/>
      <c r="M807" s="792"/>
      <c r="N807" s="687"/>
      <c r="O807" s="792"/>
      <c r="P807" s="687"/>
      <c r="Q807" s="792"/>
      <c r="R807" s="687"/>
      <c r="S807" s="792"/>
      <c r="T807" s="687"/>
      <c r="U807" s="792"/>
    </row>
    <row r="808" spans="4:21">
      <c r="D808" s="791"/>
      <c r="E808" s="672"/>
      <c r="F808" s="672"/>
      <c r="G808" s="672"/>
      <c r="H808" s="791"/>
      <c r="I808" s="791"/>
      <c r="J808" s="791"/>
      <c r="K808" s="791"/>
      <c r="L808" s="687"/>
      <c r="M808" s="792"/>
      <c r="N808" s="687"/>
      <c r="O808" s="792"/>
      <c r="P808" s="687"/>
      <c r="Q808" s="792"/>
      <c r="R808" s="687"/>
      <c r="S808" s="792"/>
      <c r="T808" s="687"/>
      <c r="U808" s="792"/>
    </row>
    <row r="809" spans="4:21">
      <c r="D809" s="791"/>
      <c r="E809" s="672"/>
      <c r="F809" s="672"/>
      <c r="G809" s="672"/>
      <c r="H809" s="791"/>
      <c r="I809" s="791"/>
      <c r="J809" s="791"/>
      <c r="K809" s="791"/>
      <c r="L809" s="687"/>
      <c r="M809" s="792"/>
      <c r="N809" s="687"/>
      <c r="O809" s="792"/>
      <c r="P809" s="687"/>
      <c r="Q809" s="792"/>
      <c r="R809" s="687"/>
      <c r="S809" s="792"/>
      <c r="T809" s="687"/>
      <c r="U809" s="792"/>
    </row>
    <row r="810" spans="4:21">
      <c r="D810" s="791"/>
      <c r="E810" s="672"/>
      <c r="F810" s="672"/>
      <c r="G810" s="672"/>
      <c r="H810" s="791"/>
      <c r="I810" s="791"/>
      <c r="J810" s="791"/>
      <c r="K810" s="791"/>
      <c r="L810" s="687"/>
      <c r="M810" s="792"/>
      <c r="N810" s="687"/>
      <c r="O810" s="792"/>
      <c r="P810" s="687"/>
      <c r="Q810" s="792"/>
      <c r="R810" s="687"/>
      <c r="S810" s="792"/>
      <c r="T810" s="687"/>
      <c r="U810" s="792"/>
    </row>
    <row r="811" spans="4:21">
      <c r="D811" s="791"/>
      <c r="E811" s="672"/>
      <c r="F811" s="672"/>
      <c r="G811" s="672"/>
      <c r="H811" s="791"/>
      <c r="I811" s="791"/>
      <c r="J811" s="791"/>
      <c r="K811" s="791"/>
      <c r="L811" s="687"/>
      <c r="M811" s="792"/>
      <c r="N811" s="687"/>
      <c r="O811" s="792"/>
      <c r="P811" s="687"/>
      <c r="Q811" s="792"/>
      <c r="R811" s="687"/>
      <c r="S811" s="792"/>
      <c r="T811" s="687"/>
      <c r="U811" s="792"/>
    </row>
    <row r="812" spans="4:21">
      <c r="D812" s="791"/>
      <c r="E812" s="672"/>
      <c r="F812" s="672"/>
      <c r="G812" s="672"/>
      <c r="H812" s="791"/>
      <c r="I812" s="791"/>
      <c r="J812" s="791"/>
      <c r="K812" s="791"/>
      <c r="L812" s="687"/>
      <c r="M812" s="792"/>
      <c r="N812" s="687"/>
      <c r="O812" s="792"/>
      <c r="P812" s="687"/>
      <c r="Q812" s="792"/>
      <c r="R812" s="687"/>
      <c r="S812" s="792"/>
      <c r="T812" s="687"/>
      <c r="U812" s="792"/>
    </row>
    <row r="813" spans="4:21">
      <c r="D813" s="791"/>
      <c r="E813" s="672"/>
      <c r="F813" s="672"/>
      <c r="G813" s="672"/>
      <c r="H813" s="791"/>
      <c r="I813" s="791"/>
      <c r="J813" s="791"/>
      <c r="K813" s="791"/>
      <c r="L813" s="687"/>
      <c r="M813" s="792"/>
      <c r="N813" s="687"/>
      <c r="O813" s="792"/>
      <c r="P813" s="687"/>
      <c r="Q813" s="792"/>
      <c r="R813" s="687"/>
      <c r="S813" s="792"/>
      <c r="T813" s="687"/>
      <c r="U813" s="792"/>
    </row>
    <row r="814" spans="4:21">
      <c r="D814" s="791"/>
      <c r="E814" s="672"/>
      <c r="F814" s="672"/>
      <c r="G814" s="672"/>
      <c r="H814" s="791"/>
      <c r="I814" s="791"/>
      <c r="J814" s="791"/>
      <c r="K814" s="791"/>
      <c r="L814" s="687"/>
      <c r="M814" s="792"/>
      <c r="N814" s="687"/>
      <c r="O814" s="792"/>
      <c r="P814" s="687"/>
      <c r="Q814" s="792"/>
      <c r="R814" s="687"/>
      <c r="S814" s="792"/>
      <c r="T814" s="687"/>
      <c r="U814" s="792"/>
    </row>
    <row r="815" spans="4:21">
      <c r="D815" s="791"/>
      <c r="E815" s="672"/>
      <c r="F815" s="672"/>
      <c r="G815" s="672"/>
      <c r="H815" s="791"/>
      <c r="I815" s="791"/>
      <c r="J815" s="791"/>
      <c r="K815" s="791"/>
      <c r="L815" s="687"/>
      <c r="M815" s="792"/>
      <c r="N815" s="687"/>
      <c r="O815" s="792"/>
      <c r="P815" s="687"/>
      <c r="Q815" s="792"/>
      <c r="R815" s="687"/>
      <c r="S815" s="792"/>
      <c r="T815" s="687"/>
      <c r="U815" s="792"/>
    </row>
    <row r="816" spans="4:21">
      <c r="D816" s="791"/>
      <c r="E816" s="672"/>
      <c r="F816" s="672"/>
      <c r="G816" s="672"/>
      <c r="H816" s="791"/>
      <c r="I816" s="791"/>
      <c r="J816" s="791"/>
      <c r="K816" s="791"/>
      <c r="L816" s="687"/>
      <c r="M816" s="792"/>
      <c r="N816" s="687"/>
      <c r="O816" s="792"/>
      <c r="P816" s="687"/>
      <c r="Q816" s="792"/>
      <c r="R816" s="687"/>
      <c r="S816" s="792"/>
      <c r="T816" s="687"/>
      <c r="U816" s="792"/>
    </row>
    <row r="817" spans="4:21">
      <c r="D817" s="791"/>
      <c r="E817" s="672"/>
      <c r="F817" s="672"/>
      <c r="G817" s="672"/>
      <c r="H817" s="791"/>
      <c r="I817" s="791"/>
      <c r="J817" s="791"/>
      <c r="K817" s="791"/>
      <c r="L817" s="687"/>
      <c r="M817" s="792"/>
      <c r="N817" s="687"/>
      <c r="O817" s="792"/>
      <c r="P817" s="687"/>
      <c r="Q817" s="792"/>
      <c r="R817" s="687"/>
      <c r="S817" s="792"/>
      <c r="T817" s="687"/>
      <c r="U817" s="792"/>
    </row>
    <row r="818" spans="4:21">
      <c r="D818" s="791"/>
      <c r="E818" s="672"/>
      <c r="F818" s="672"/>
      <c r="G818" s="672"/>
      <c r="H818" s="791"/>
      <c r="I818" s="791"/>
      <c r="J818" s="791"/>
      <c r="K818" s="791"/>
      <c r="L818" s="687"/>
      <c r="M818" s="792"/>
      <c r="N818" s="687"/>
      <c r="O818" s="792"/>
      <c r="P818" s="687"/>
      <c r="Q818" s="792"/>
      <c r="R818" s="687"/>
      <c r="S818" s="792"/>
      <c r="T818" s="687"/>
      <c r="U818" s="792"/>
    </row>
    <row r="819" spans="4:21">
      <c r="D819" s="791"/>
      <c r="E819" s="672"/>
      <c r="F819" s="672"/>
      <c r="G819" s="672"/>
      <c r="H819" s="791"/>
      <c r="I819" s="791"/>
      <c r="J819" s="791"/>
      <c r="K819" s="791"/>
      <c r="L819" s="687"/>
      <c r="M819" s="792"/>
      <c r="N819" s="687"/>
      <c r="O819" s="792"/>
      <c r="P819" s="687"/>
      <c r="Q819" s="792"/>
      <c r="R819" s="687"/>
      <c r="S819" s="792"/>
      <c r="T819" s="687"/>
      <c r="U819" s="792"/>
    </row>
    <row r="820" spans="4:21">
      <c r="D820" s="791"/>
      <c r="E820" s="672"/>
      <c r="F820" s="672"/>
      <c r="G820" s="672"/>
      <c r="H820" s="791"/>
      <c r="I820" s="791"/>
      <c r="J820" s="791"/>
      <c r="K820" s="791"/>
      <c r="L820" s="687"/>
      <c r="M820" s="792"/>
      <c r="N820" s="687"/>
      <c r="O820" s="792"/>
      <c r="P820" s="687"/>
      <c r="Q820" s="792"/>
      <c r="R820" s="687"/>
      <c r="S820" s="792"/>
      <c r="T820" s="687"/>
      <c r="U820" s="792"/>
    </row>
    <row r="821" spans="4:21">
      <c r="D821" s="791"/>
      <c r="E821" s="672"/>
      <c r="F821" s="672"/>
      <c r="G821" s="672"/>
      <c r="H821" s="791"/>
      <c r="I821" s="791"/>
      <c r="J821" s="791"/>
      <c r="K821" s="791"/>
      <c r="L821" s="687"/>
      <c r="M821" s="792"/>
      <c r="N821" s="687"/>
      <c r="O821" s="792"/>
      <c r="P821" s="687"/>
      <c r="Q821" s="792"/>
      <c r="R821" s="687"/>
      <c r="S821" s="792"/>
      <c r="T821" s="687"/>
      <c r="U821" s="792"/>
    </row>
    <row r="822" spans="4:21">
      <c r="D822" s="791"/>
      <c r="E822" s="672"/>
      <c r="F822" s="672"/>
      <c r="G822" s="672"/>
      <c r="H822" s="791"/>
      <c r="I822" s="791"/>
      <c r="J822" s="791"/>
      <c r="K822" s="791"/>
      <c r="L822" s="687"/>
      <c r="M822" s="792"/>
      <c r="N822" s="687"/>
      <c r="O822" s="792"/>
      <c r="P822" s="687"/>
      <c r="Q822" s="792"/>
      <c r="R822" s="687"/>
      <c r="S822" s="792"/>
      <c r="T822" s="687"/>
      <c r="U822" s="792"/>
    </row>
    <row r="823" spans="4:21">
      <c r="D823" s="791"/>
      <c r="E823" s="672"/>
      <c r="F823" s="672"/>
      <c r="G823" s="672"/>
      <c r="H823" s="791"/>
      <c r="I823" s="791"/>
      <c r="J823" s="791"/>
      <c r="K823" s="791"/>
      <c r="L823" s="687"/>
      <c r="M823" s="792"/>
      <c r="N823" s="687"/>
      <c r="O823" s="792"/>
      <c r="P823" s="687"/>
      <c r="Q823" s="792"/>
      <c r="R823" s="687"/>
      <c r="S823" s="792"/>
      <c r="T823" s="687"/>
      <c r="U823" s="792"/>
    </row>
    <row r="824" spans="4:21">
      <c r="D824" s="791"/>
      <c r="E824" s="672"/>
      <c r="F824" s="672"/>
      <c r="G824" s="672"/>
      <c r="H824" s="791"/>
      <c r="I824" s="791"/>
      <c r="J824" s="791"/>
      <c r="K824" s="791"/>
      <c r="L824" s="687"/>
      <c r="M824" s="792"/>
      <c r="N824" s="687"/>
      <c r="O824" s="792"/>
      <c r="P824" s="687"/>
      <c r="Q824" s="792"/>
      <c r="R824" s="687"/>
      <c r="S824" s="792"/>
      <c r="T824" s="687"/>
      <c r="U824" s="792"/>
    </row>
    <row r="825" spans="4:21">
      <c r="D825" s="791"/>
      <c r="E825" s="672"/>
      <c r="F825" s="672"/>
      <c r="G825" s="672"/>
      <c r="H825" s="791"/>
      <c r="I825" s="791"/>
      <c r="J825" s="791"/>
      <c r="K825" s="791"/>
      <c r="L825" s="687"/>
      <c r="M825" s="792"/>
      <c r="N825" s="687"/>
      <c r="O825" s="792"/>
      <c r="P825" s="687"/>
      <c r="Q825" s="792"/>
      <c r="R825" s="687"/>
      <c r="S825" s="792"/>
      <c r="T825" s="687"/>
      <c r="U825" s="792"/>
    </row>
    <row r="826" spans="4:21">
      <c r="D826" s="791"/>
      <c r="E826" s="672"/>
      <c r="F826" s="672"/>
      <c r="G826" s="672"/>
      <c r="H826" s="791"/>
      <c r="I826" s="791"/>
      <c r="J826" s="791"/>
      <c r="K826" s="791"/>
      <c r="L826" s="687"/>
      <c r="M826" s="792"/>
      <c r="N826" s="687"/>
      <c r="O826" s="792"/>
      <c r="P826" s="687"/>
      <c r="Q826" s="792"/>
      <c r="R826" s="687"/>
      <c r="S826" s="792"/>
      <c r="T826" s="687"/>
      <c r="U826" s="792"/>
    </row>
    <row r="827" spans="4:21">
      <c r="D827" s="791"/>
      <c r="E827" s="672"/>
      <c r="F827" s="672"/>
      <c r="G827" s="672"/>
      <c r="H827" s="791"/>
      <c r="I827" s="791"/>
      <c r="J827" s="791"/>
      <c r="K827" s="791"/>
      <c r="L827" s="687"/>
      <c r="M827" s="792"/>
      <c r="N827" s="687"/>
      <c r="O827" s="792"/>
      <c r="P827" s="687"/>
      <c r="Q827" s="792"/>
      <c r="R827" s="687"/>
      <c r="S827" s="792"/>
      <c r="T827" s="687"/>
      <c r="U827" s="792"/>
    </row>
    <row r="828" spans="4:21">
      <c r="D828" s="791"/>
      <c r="E828" s="672"/>
      <c r="F828" s="672"/>
      <c r="G828" s="672"/>
      <c r="H828" s="791"/>
      <c r="I828" s="791"/>
      <c r="J828" s="791"/>
      <c r="K828" s="791"/>
      <c r="L828" s="687"/>
      <c r="M828" s="792"/>
      <c r="N828" s="687"/>
      <c r="O828" s="792"/>
      <c r="P828" s="687"/>
      <c r="Q828" s="792"/>
      <c r="R828" s="687"/>
      <c r="S828" s="792"/>
      <c r="T828" s="687"/>
      <c r="U828" s="792"/>
    </row>
    <row r="829" spans="4:21">
      <c r="D829" s="791"/>
      <c r="E829" s="672"/>
      <c r="F829" s="672"/>
      <c r="G829" s="672"/>
      <c r="H829" s="791"/>
      <c r="I829" s="791"/>
      <c r="J829" s="791"/>
      <c r="K829" s="791"/>
      <c r="L829" s="687"/>
      <c r="M829" s="792"/>
      <c r="N829" s="687"/>
      <c r="O829" s="792"/>
      <c r="P829" s="687"/>
      <c r="Q829" s="792"/>
      <c r="R829" s="687"/>
      <c r="S829" s="792"/>
      <c r="T829" s="687"/>
      <c r="U829" s="792"/>
    </row>
    <row r="830" spans="4:21">
      <c r="D830" s="791"/>
      <c r="E830" s="672"/>
      <c r="F830" s="672"/>
      <c r="G830" s="672"/>
      <c r="H830" s="791"/>
      <c r="I830" s="791"/>
      <c r="J830" s="791"/>
      <c r="K830" s="791"/>
      <c r="L830" s="687"/>
      <c r="M830" s="792"/>
      <c r="N830" s="687"/>
      <c r="O830" s="792"/>
      <c r="P830" s="687"/>
      <c r="Q830" s="792"/>
      <c r="R830" s="687"/>
      <c r="S830" s="792"/>
      <c r="T830" s="687"/>
      <c r="U830" s="792"/>
    </row>
    <row r="831" spans="4:21">
      <c r="D831" s="791"/>
      <c r="E831" s="672"/>
      <c r="F831" s="672"/>
      <c r="G831" s="672"/>
      <c r="H831" s="791"/>
      <c r="I831" s="791"/>
      <c r="J831" s="791"/>
      <c r="K831" s="791"/>
      <c r="L831" s="687"/>
      <c r="M831" s="792"/>
      <c r="N831" s="687"/>
      <c r="O831" s="792"/>
      <c r="P831" s="687"/>
      <c r="Q831" s="792"/>
      <c r="R831" s="687"/>
      <c r="S831" s="792"/>
      <c r="T831" s="687"/>
      <c r="U831" s="792"/>
    </row>
    <row r="832" spans="4:21">
      <c r="D832" s="791"/>
      <c r="E832" s="672"/>
      <c r="F832" s="672"/>
      <c r="G832" s="672"/>
      <c r="H832" s="791"/>
      <c r="I832" s="791"/>
      <c r="J832" s="791"/>
      <c r="K832" s="791"/>
      <c r="L832" s="687"/>
      <c r="M832" s="792"/>
      <c r="N832" s="687"/>
      <c r="O832" s="792"/>
      <c r="P832" s="687"/>
      <c r="Q832" s="792"/>
      <c r="R832" s="687"/>
      <c r="S832" s="792"/>
      <c r="T832" s="687"/>
      <c r="U832" s="792"/>
    </row>
    <row r="833" spans="4:21">
      <c r="D833" s="791"/>
      <c r="E833" s="672"/>
      <c r="F833" s="672"/>
      <c r="G833" s="672"/>
      <c r="H833" s="791"/>
      <c r="I833" s="791"/>
      <c r="J833" s="791"/>
      <c r="K833" s="791"/>
      <c r="L833" s="687"/>
      <c r="M833" s="792"/>
      <c r="N833" s="687"/>
      <c r="O833" s="792"/>
      <c r="P833" s="687"/>
      <c r="Q833" s="792"/>
      <c r="R833" s="687"/>
      <c r="S833" s="792"/>
      <c r="T833" s="687"/>
      <c r="U833" s="792"/>
    </row>
    <row r="834" spans="4:21">
      <c r="D834" s="791"/>
      <c r="E834" s="672"/>
      <c r="F834" s="672"/>
      <c r="G834" s="672"/>
      <c r="H834" s="791"/>
      <c r="I834" s="791"/>
      <c r="J834" s="791"/>
      <c r="K834" s="791"/>
      <c r="L834" s="687"/>
      <c r="M834" s="792"/>
      <c r="N834" s="687"/>
      <c r="O834" s="792"/>
      <c r="P834" s="687"/>
      <c r="Q834" s="792"/>
      <c r="R834" s="687"/>
      <c r="S834" s="792"/>
      <c r="T834" s="687"/>
      <c r="U834" s="792"/>
    </row>
    <row r="835" spans="4:21">
      <c r="D835" s="791"/>
      <c r="E835" s="672"/>
      <c r="F835" s="672"/>
      <c r="G835" s="672"/>
      <c r="H835" s="791"/>
      <c r="I835" s="791"/>
      <c r="J835" s="791"/>
      <c r="K835" s="791"/>
      <c r="L835" s="687"/>
      <c r="M835" s="792"/>
      <c r="N835" s="687"/>
      <c r="O835" s="792"/>
      <c r="P835" s="687"/>
      <c r="Q835" s="792"/>
      <c r="R835" s="687"/>
      <c r="S835" s="792"/>
      <c r="T835" s="687"/>
      <c r="U835" s="792"/>
    </row>
    <row r="836" spans="4:21">
      <c r="D836" s="791"/>
      <c r="E836" s="672"/>
      <c r="F836" s="672"/>
      <c r="G836" s="672"/>
      <c r="H836" s="791"/>
      <c r="I836" s="791"/>
      <c r="J836" s="791"/>
      <c r="K836" s="791"/>
      <c r="L836" s="687"/>
      <c r="M836" s="792"/>
      <c r="N836" s="687"/>
      <c r="O836" s="792"/>
      <c r="P836" s="687"/>
      <c r="Q836" s="792"/>
      <c r="R836" s="687"/>
      <c r="S836" s="792"/>
      <c r="T836" s="687"/>
      <c r="U836" s="792"/>
    </row>
    <row r="837" spans="4:21">
      <c r="D837" s="791"/>
      <c r="E837" s="672"/>
      <c r="F837" s="672"/>
      <c r="G837" s="672"/>
      <c r="H837" s="791"/>
      <c r="I837" s="791"/>
      <c r="J837" s="791"/>
      <c r="K837" s="791"/>
      <c r="L837" s="687"/>
      <c r="M837" s="792"/>
      <c r="N837" s="687"/>
      <c r="O837" s="792"/>
      <c r="P837" s="687"/>
      <c r="Q837" s="792"/>
      <c r="R837" s="687"/>
      <c r="S837" s="792"/>
      <c r="T837" s="687"/>
      <c r="U837" s="792"/>
    </row>
    <row r="838" spans="4:21">
      <c r="D838" s="791"/>
      <c r="E838" s="672"/>
      <c r="F838" s="672"/>
      <c r="G838" s="672"/>
      <c r="H838" s="791"/>
      <c r="I838" s="791"/>
      <c r="J838" s="791"/>
      <c r="K838" s="791"/>
      <c r="L838" s="687"/>
      <c r="M838" s="792"/>
      <c r="N838" s="687"/>
      <c r="O838" s="792"/>
      <c r="P838" s="687"/>
      <c r="Q838" s="792"/>
      <c r="R838" s="687"/>
      <c r="S838" s="792"/>
      <c r="T838" s="687"/>
      <c r="U838" s="792"/>
    </row>
    <row r="839" spans="4:21">
      <c r="D839" s="791"/>
      <c r="E839" s="672"/>
      <c r="F839" s="672"/>
      <c r="G839" s="672"/>
      <c r="H839" s="791"/>
      <c r="I839" s="791"/>
      <c r="J839" s="791"/>
      <c r="K839" s="791"/>
      <c r="L839" s="687"/>
      <c r="M839" s="792"/>
      <c r="N839" s="687"/>
      <c r="O839" s="792"/>
      <c r="P839" s="687"/>
      <c r="Q839" s="792"/>
      <c r="R839" s="687"/>
      <c r="S839" s="792"/>
      <c r="T839" s="687"/>
      <c r="U839" s="792"/>
    </row>
    <row r="840" spans="4:21">
      <c r="D840" s="791"/>
      <c r="E840" s="672"/>
      <c r="F840" s="672"/>
      <c r="G840" s="672"/>
      <c r="H840" s="791"/>
      <c r="I840" s="791"/>
      <c r="J840" s="791"/>
      <c r="K840" s="791"/>
      <c r="L840" s="687"/>
      <c r="M840" s="792"/>
      <c r="N840" s="687"/>
      <c r="O840" s="792"/>
      <c r="P840" s="687"/>
      <c r="Q840" s="792"/>
      <c r="R840" s="687"/>
      <c r="S840" s="792"/>
      <c r="T840" s="687"/>
      <c r="U840" s="792"/>
    </row>
    <row r="841" spans="4:21">
      <c r="D841" s="791"/>
      <c r="E841" s="672"/>
      <c r="F841" s="672"/>
      <c r="G841" s="672"/>
      <c r="H841" s="791"/>
      <c r="I841" s="791"/>
      <c r="J841" s="791"/>
      <c r="K841" s="791"/>
      <c r="L841" s="687"/>
      <c r="M841" s="792"/>
      <c r="N841" s="687"/>
      <c r="O841" s="792"/>
      <c r="P841" s="687"/>
      <c r="Q841" s="792"/>
      <c r="R841" s="687"/>
      <c r="S841" s="792"/>
      <c r="T841" s="687"/>
      <c r="U841" s="792"/>
    </row>
    <row r="842" spans="4:21">
      <c r="D842" s="791"/>
      <c r="E842" s="672"/>
      <c r="F842" s="672"/>
      <c r="G842" s="672"/>
      <c r="H842" s="791"/>
      <c r="I842" s="791"/>
      <c r="J842" s="791"/>
      <c r="K842" s="791"/>
      <c r="L842" s="687"/>
      <c r="M842" s="792"/>
      <c r="N842" s="687"/>
      <c r="O842" s="792"/>
      <c r="P842" s="687"/>
      <c r="Q842" s="792"/>
      <c r="R842" s="687"/>
      <c r="S842" s="792"/>
      <c r="T842" s="687"/>
      <c r="U842" s="792"/>
    </row>
    <row r="843" spans="4:21">
      <c r="D843" s="791"/>
      <c r="E843" s="672"/>
      <c r="F843" s="672"/>
      <c r="G843" s="672"/>
      <c r="H843" s="791"/>
      <c r="I843" s="791"/>
      <c r="J843" s="791"/>
      <c r="K843" s="791"/>
      <c r="L843" s="687"/>
      <c r="M843" s="792"/>
      <c r="N843" s="687"/>
      <c r="O843" s="792"/>
      <c r="P843" s="687"/>
      <c r="Q843" s="792"/>
      <c r="R843" s="687"/>
      <c r="S843" s="792"/>
      <c r="T843" s="687"/>
      <c r="U843" s="792"/>
    </row>
    <row r="844" spans="4:21">
      <c r="D844" s="791"/>
      <c r="E844" s="672"/>
      <c r="F844" s="672"/>
      <c r="G844" s="672"/>
      <c r="H844" s="791"/>
      <c r="I844" s="791"/>
      <c r="J844" s="791"/>
      <c r="K844" s="791"/>
      <c r="L844" s="687"/>
      <c r="M844" s="792"/>
      <c r="N844" s="687"/>
      <c r="O844" s="792"/>
      <c r="P844" s="687"/>
      <c r="Q844" s="792"/>
      <c r="R844" s="687"/>
      <c r="S844" s="792"/>
      <c r="T844" s="687"/>
      <c r="U844" s="792"/>
    </row>
    <row r="845" spans="4:21">
      <c r="D845" s="791"/>
      <c r="E845" s="672"/>
      <c r="F845" s="672"/>
      <c r="G845" s="672"/>
      <c r="H845" s="791"/>
      <c r="I845" s="791"/>
      <c r="J845" s="791"/>
      <c r="K845" s="791"/>
      <c r="L845" s="687"/>
      <c r="M845" s="792"/>
      <c r="N845" s="687"/>
      <c r="O845" s="792"/>
      <c r="P845" s="687"/>
      <c r="Q845" s="792"/>
      <c r="R845" s="687"/>
      <c r="S845" s="792"/>
      <c r="T845" s="687"/>
      <c r="U845" s="792"/>
    </row>
    <row r="846" spans="4:21">
      <c r="D846" s="791"/>
      <c r="E846" s="672"/>
      <c r="F846" s="672"/>
      <c r="G846" s="672"/>
      <c r="H846" s="791"/>
      <c r="I846" s="791"/>
      <c r="J846" s="791"/>
      <c r="K846" s="791"/>
      <c r="L846" s="687"/>
      <c r="M846" s="792"/>
      <c r="N846" s="687"/>
      <c r="O846" s="792"/>
      <c r="P846" s="687"/>
      <c r="Q846" s="792"/>
      <c r="R846" s="687"/>
      <c r="S846" s="792"/>
      <c r="T846" s="687"/>
      <c r="U846" s="792"/>
    </row>
    <row r="847" spans="4:21">
      <c r="D847" s="791"/>
      <c r="E847" s="672"/>
      <c r="F847" s="672"/>
      <c r="G847" s="672"/>
      <c r="H847" s="791"/>
      <c r="I847" s="791"/>
      <c r="J847" s="791"/>
      <c r="K847" s="791"/>
      <c r="L847" s="687"/>
      <c r="M847" s="792"/>
      <c r="N847" s="687"/>
      <c r="O847" s="792"/>
      <c r="P847" s="687"/>
      <c r="Q847" s="792"/>
      <c r="R847" s="687"/>
      <c r="S847" s="792"/>
      <c r="T847" s="687"/>
      <c r="U847" s="792"/>
    </row>
    <row r="848" spans="4:21">
      <c r="D848" s="791"/>
      <c r="E848" s="672"/>
      <c r="F848" s="672"/>
      <c r="G848" s="672"/>
      <c r="H848" s="791"/>
      <c r="I848" s="791"/>
      <c r="J848" s="791"/>
      <c r="K848" s="791"/>
      <c r="L848" s="687"/>
      <c r="M848" s="792"/>
      <c r="N848" s="687"/>
      <c r="O848" s="792"/>
      <c r="P848" s="687"/>
      <c r="Q848" s="792"/>
      <c r="R848" s="687"/>
      <c r="S848" s="792"/>
      <c r="T848" s="687"/>
      <c r="U848" s="792"/>
    </row>
    <row r="849" spans="4:21">
      <c r="D849" s="791"/>
      <c r="E849" s="672"/>
      <c r="F849" s="672"/>
      <c r="G849" s="672"/>
      <c r="H849" s="791"/>
      <c r="I849" s="791"/>
      <c r="J849" s="791"/>
      <c r="K849" s="791"/>
      <c r="L849" s="687"/>
      <c r="M849" s="792"/>
      <c r="N849" s="687"/>
      <c r="O849" s="792"/>
      <c r="P849" s="687"/>
      <c r="Q849" s="792"/>
      <c r="R849" s="687"/>
      <c r="S849" s="792"/>
      <c r="T849" s="687"/>
      <c r="U849" s="792"/>
    </row>
    <row r="850" spans="4:21">
      <c r="D850" s="791"/>
      <c r="E850" s="672"/>
      <c r="F850" s="672"/>
      <c r="G850" s="672"/>
      <c r="H850" s="791"/>
      <c r="I850" s="791"/>
      <c r="J850" s="791"/>
      <c r="K850" s="791"/>
      <c r="L850" s="687"/>
      <c r="M850" s="792"/>
      <c r="N850" s="687"/>
      <c r="O850" s="792"/>
      <c r="P850" s="687"/>
      <c r="Q850" s="792"/>
      <c r="R850" s="687"/>
      <c r="S850" s="792"/>
      <c r="T850" s="687"/>
      <c r="U850" s="792"/>
    </row>
    <row r="851" spans="4:21">
      <c r="D851" s="791"/>
      <c r="E851" s="672"/>
      <c r="F851" s="672"/>
      <c r="G851" s="672"/>
      <c r="H851" s="791"/>
      <c r="I851" s="791"/>
      <c r="J851" s="791"/>
      <c r="K851" s="791"/>
      <c r="L851" s="687"/>
      <c r="M851" s="792"/>
      <c r="N851" s="687"/>
      <c r="O851" s="792"/>
      <c r="P851" s="687"/>
      <c r="Q851" s="792"/>
      <c r="R851" s="687"/>
      <c r="S851" s="792"/>
      <c r="T851" s="687"/>
      <c r="U851" s="792"/>
    </row>
    <row r="852" spans="4:21">
      <c r="D852" s="791"/>
      <c r="E852" s="672"/>
      <c r="F852" s="672"/>
      <c r="G852" s="672"/>
      <c r="H852" s="791"/>
      <c r="I852" s="791"/>
      <c r="J852" s="791"/>
      <c r="K852" s="791"/>
      <c r="L852" s="687"/>
      <c r="M852" s="792"/>
      <c r="N852" s="687"/>
      <c r="O852" s="792"/>
      <c r="P852" s="687"/>
      <c r="Q852" s="792"/>
      <c r="R852" s="687"/>
      <c r="S852" s="792"/>
      <c r="T852" s="687"/>
      <c r="U852" s="792"/>
    </row>
    <row r="853" spans="4:21">
      <c r="D853" s="791"/>
      <c r="E853" s="672"/>
      <c r="F853" s="672"/>
      <c r="G853" s="672"/>
      <c r="H853" s="791"/>
      <c r="I853" s="791"/>
      <c r="J853" s="791"/>
      <c r="K853" s="791"/>
      <c r="L853" s="687"/>
      <c r="M853" s="792"/>
      <c r="N853" s="687"/>
      <c r="O853" s="792"/>
      <c r="P853" s="687"/>
      <c r="Q853" s="792"/>
      <c r="R853" s="687"/>
      <c r="S853" s="792"/>
      <c r="T853" s="687"/>
      <c r="U853" s="792"/>
    </row>
    <row r="854" spans="4:21">
      <c r="D854" s="791"/>
      <c r="E854" s="672"/>
      <c r="F854" s="672"/>
      <c r="G854" s="672"/>
      <c r="H854" s="791"/>
      <c r="I854" s="791"/>
      <c r="J854" s="791"/>
      <c r="K854" s="791"/>
      <c r="L854" s="687"/>
      <c r="M854" s="792"/>
      <c r="N854" s="687"/>
      <c r="O854" s="792"/>
      <c r="P854" s="687"/>
      <c r="Q854" s="792"/>
      <c r="R854" s="687"/>
      <c r="S854" s="792"/>
      <c r="T854" s="687"/>
      <c r="U854" s="792"/>
    </row>
    <row r="855" spans="4:21">
      <c r="D855" s="791"/>
      <c r="E855" s="672"/>
      <c r="F855" s="672"/>
      <c r="G855" s="672"/>
      <c r="H855" s="791"/>
      <c r="I855" s="791"/>
      <c r="J855" s="791"/>
      <c r="K855" s="791"/>
      <c r="L855" s="687"/>
      <c r="M855" s="792"/>
      <c r="N855" s="687"/>
      <c r="O855" s="792"/>
      <c r="P855" s="687"/>
      <c r="Q855" s="792"/>
      <c r="R855" s="687"/>
      <c r="S855" s="792"/>
      <c r="T855" s="687"/>
      <c r="U855" s="792"/>
    </row>
    <row r="856" spans="4:21">
      <c r="D856" s="791"/>
      <c r="E856" s="672"/>
      <c r="F856" s="672"/>
      <c r="G856" s="672"/>
      <c r="H856" s="791"/>
      <c r="I856" s="791"/>
      <c r="J856" s="791"/>
      <c r="K856" s="791"/>
      <c r="L856" s="687"/>
      <c r="M856" s="792"/>
      <c r="N856" s="687"/>
      <c r="O856" s="792"/>
      <c r="P856" s="687"/>
      <c r="Q856" s="792"/>
      <c r="R856" s="687"/>
      <c r="S856" s="792"/>
      <c r="T856" s="687"/>
      <c r="U856" s="792"/>
    </row>
    <row r="857" spans="4:21">
      <c r="D857" s="791"/>
      <c r="E857" s="672"/>
      <c r="F857" s="672"/>
      <c r="G857" s="672"/>
      <c r="H857" s="791"/>
      <c r="I857" s="791"/>
      <c r="J857" s="791"/>
      <c r="K857" s="791"/>
      <c r="L857" s="687"/>
      <c r="M857" s="792"/>
      <c r="N857" s="687"/>
      <c r="O857" s="792"/>
      <c r="P857" s="687"/>
      <c r="Q857" s="792"/>
      <c r="R857" s="687"/>
      <c r="S857" s="792"/>
      <c r="T857" s="687"/>
      <c r="U857" s="792"/>
    </row>
    <row r="858" spans="4:21">
      <c r="D858" s="791"/>
      <c r="E858" s="672"/>
      <c r="F858" s="672"/>
      <c r="G858" s="672"/>
      <c r="H858" s="791"/>
      <c r="I858" s="791"/>
      <c r="J858" s="791"/>
      <c r="K858" s="791"/>
      <c r="L858" s="687"/>
      <c r="M858" s="792"/>
      <c r="N858" s="687"/>
      <c r="O858" s="792"/>
      <c r="P858" s="687"/>
      <c r="Q858" s="792"/>
      <c r="R858" s="687"/>
      <c r="S858" s="792"/>
      <c r="T858" s="687"/>
      <c r="U858" s="792"/>
    </row>
    <row r="859" spans="4:21">
      <c r="D859" s="791"/>
      <c r="E859" s="672"/>
      <c r="F859" s="672"/>
      <c r="G859" s="672"/>
      <c r="H859" s="791"/>
      <c r="I859" s="791"/>
      <c r="J859" s="791"/>
      <c r="K859" s="791"/>
      <c r="L859" s="687"/>
      <c r="M859" s="792"/>
      <c r="N859" s="687"/>
      <c r="O859" s="792"/>
      <c r="P859" s="687"/>
      <c r="Q859" s="792"/>
      <c r="R859" s="687"/>
      <c r="S859" s="792"/>
      <c r="T859" s="687"/>
      <c r="U859" s="792"/>
    </row>
    <row r="860" spans="4:21">
      <c r="D860" s="791"/>
      <c r="E860" s="672"/>
      <c r="F860" s="672"/>
      <c r="G860" s="672"/>
      <c r="H860" s="791"/>
      <c r="I860" s="791"/>
      <c r="J860" s="791"/>
      <c r="K860" s="791"/>
      <c r="L860" s="687"/>
      <c r="M860" s="792"/>
      <c r="N860" s="687"/>
      <c r="O860" s="792"/>
      <c r="P860" s="687"/>
      <c r="Q860" s="792"/>
      <c r="R860" s="687"/>
      <c r="S860" s="792"/>
      <c r="T860" s="687"/>
      <c r="U860" s="792"/>
    </row>
    <row r="861" spans="4:21">
      <c r="D861" s="791"/>
      <c r="E861" s="672"/>
      <c r="F861" s="672"/>
      <c r="G861" s="672"/>
      <c r="H861" s="791"/>
      <c r="I861" s="791"/>
      <c r="J861" s="791"/>
      <c r="K861" s="791"/>
      <c r="L861" s="687"/>
      <c r="M861" s="792"/>
      <c r="N861" s="687"/>
      <c r="O861" s="792"/>
      <c r="P861" s="687"/>
      <c r="Q861" s="792"/>
      <c r="R861" s="687"/>
      <c r="S861" s="792"/>
      <c r="T861" s="687"/>
      <c r="U861" s="792"/>
    </row>
    <row r="862" spans="4:21">
      <c r="D862" s="791"/>
      <c r="E862" s="672"/>
      <c r="F862" s="672"/>
      <c r="G862" s="672"/>
      <c r="H862" s="791"/>
      <c r="I862" s="791"/>
      <c r="J862" s="791"/>
      <c r="K862" s="791"/>
      <c r="L862" s="687"/>
      <c r="M862" s="792"/>
      <c r="N862" s="687"/>
      <c r="O862" s="792"/>
      <c r="P862" s="687"/>
      <c r="Q862" s="792"/>
      <c r="R862" s="687"/>
      <c r="S862" s="792"/>
      <c r="T862" s="687"/>
      <c r="U862" s="792"/>
    </row>
    <row r="863" spans="4:21">
      <c r="D863" s="791"/>
      <c r="E863" s="672"/>
      <c r="F863" s="672"/>
      <c r="G863" s="672"/>
      <c r="H863" s="791"/>
      <c r="I863" s="791"/>
      <c r="J863" s="791"/>
      <c r="K863" s="791"/>
      <c r="L863" s="687"/>
      <c r="M863" s="792"/>
      <c r="N863" s="687"/>
      <c r="O863" s="792"/>
      <c r="P863" s="687"/>
      <c r="Q863" s="792"/>
      <c r="R863" s="687"/>
      <c r="S863" s="792"/>
      <c r="T863" s="687"/>
      <c r="U863" s="792"/>
    </row>
    <row r="864" spans="4:21">
      <c r="D864" s="791"/>
      <c r="E864" s="672"/>
      <c r="F864" s="672"/>
      <c r="G864" s="672"/>
      <c r="H864" s="791"/>
      <c r="I864" s="791"/>
      <c r="J864" s="791"/>
      <c r="K864" s="791"/>
      <c r="L864" s="687"/>
      <c r="M864" s="792"/>
      <c r="N864" s="687"/>
      <c r="O864" s="792"/>
      <c r="P864" s="687"/>
      <c r="Q864" s="792"/>
      <c r="R864" s="687"/>
      <c r="S864" s="792"/>
      <c r="T864" s="687"/>
      <c r="U864" s="792"/>
    </row>
    <row r="865" spans="4:21">
      <c r="D865" s="791"/>
      <c r="E865" s="672"/>
      <c r="F865" s="672"/>
      <c r="G865" s="672"/>
      <c r="H865" s="791"/>
      <c r="I865" s="791"/>
      <c r="J865" s="791"/>
      <c r="K865" s="791"/>
      <c r="L865" s="687"/>
      <c r="M865" s="792"/>
      <c r="N865" s="687"/>
      <c r="O865" s="792"/>
      <c r="P865" s="687"/>
      <c r="Q865" s="792"/>
      <c r="R865" s="687"/>
      <c r="S865" s="792"/>
      <c r="T865" s="687"/>
      <c r="U865" s="792"/>
    </row>
    <row r="866" spans="4:21">
      <c r="D866" s="791"/>
      <c r="E866" s="672"/>
      <c r="F866" s="672"/>
      <c r="G866" s="672"/>
      <c r="H866" s="791"/>
      <c r="I866" s="791"/>
      <c r="J866" s="791"/>
      <c r="K866" s="791"/>
      <c r="L866" s="687"/>
      <c r="M866" s="792"/>
      <c r="N866" s="687"/>
      <c r="O866" s="792"/>
      <c r="P866" s="687"/>
      <c r="Q866" s="792"/>
      <c r="R866" s="687"/>
      <c r="S866" s="792"/>
      <c r="T866" s="687"/>
      <c r="U866" s="792"/>
    </row>
    <row r="867" spans="4:21">
      <c r="D867" s="791"/>
      <c r="E867" s="672"/>
      <c r="F867" s="672"/>
      <c r="G867" s="672"/>
      <c r="H867" s="791"/>
      <c r="I867" s="791"/>
      <c r="J867" s="791"/>
      <c r="K867" s="791"/>
      <c r="L867" s="687"/>
      <c r="M867" s="792"/>
      <c r="N867" s="687"/>
      <c r="O867" s="792"/>
      <c r="P867" s="687"/>
      <c r="Q867" s="792"/>
      <c r="R867" s="687"/>
      <c r="S867" s="792"/>
      <c r="T867" s="687"/>
      <c r="U867" s="792"/>
    </row>
    <row r="868" spans="4:21">
      <c r="D868" s="791"/>
      <c r="E868" s="672"/>
      <c r="F868" s="672"/>
      <c r="G868" s="672"/>
      <c r="H868" s="791"/>
      <c r="I868" s="791"/>
      <c r="J868" s="791"/>
      <c r="K868" s="791"/>
      <c r="L868" s="687"/>
      <c r="M868" s="792"/>
      <c r="N868" s="687"/>
      <c r="O868" s="792"/>
      <c r="P868" s="687"/>
      <c r="Q868" s="792"/>
      <c r="R868" s="687"/>
      <c r="S868" s="792"/>
      <c r="T868" s="687"/>
      <c r="U868" s="792"/>
    </row>
    <row r="869" spans="4:21">
      <c r="D869" s="791"/>
      <c r="E869" s="672"/>
      <c r="F869" s="672"/>
      <c r="G869" s="672"/>
      <c r="H869" s="791"/>
      <c r="I869" s="791"/>
      <c r="J869" s="791"/>
      <c r="K869" s="791"/>
      <c r="L869" s="687"/>
      <c r="M869" s="792"/>
      <c r="N869" s="687"/>
      <c r="O869" s="792"/>
      <c r="P869" s="687"/>
      <c r="Q869" s="792"/>
      <c r="R869" s="687"/>
      <c r="S869" s="792"/>
      <c r="T869" s="687"/>
      <c r="U869" s="792"/>
    </row>
    <row r="870" spans="4:21">
      <c r="D870" s="791"/>
      <c r="E870" s="672"/>
      <c r="F870" s="672"/>
      <c r="G870" s="672"/>
      <c r="H870" s="791"/>
      <c r="I870" s="791"/>
      <c r="J870" s="791"/>
      <c r="K870" s="791"/>
      <c r="L870" s="687"/>
      <c r="M870" s="792"/>
      <c r="N870" s="687"/>
      <c r="O870" s="792"/>
      <c r="P870" s="687"/>
      <c r="Q870" s="792"/>
      <c r="R870" s="687"/>
      <c r="S870" s="792"/>
      <c r="T870" s="687"/>
      <c r="U870" s="792"/>
    </row>
    <row r="871" spans="4:21">
      <c r="D871" s="791"/>
      <c r="E871" s="672"/>
      <c r="F871" s="672"/>
      <c r="G871" s="672"/>
      <c r="H871" s="791"/>
      <c r="I871" s="791"/>
      <c r="J871" s="791"/>
      <c r="K871" s="791"/>
      <c r="L871" s="687"/>
      <c r="M871" s="792"/>
      <c r="N871" s="687"/>
      <c r="O871" s="792"/>
      <c r="P871" s="687"/>
      <c r="Q871" s="792"/>
      <c r="R871" s="687"/>
      <c r="S871" s="792"/>
      <c r="T871" s="687"/>
      <c r="U871" s="792"/>
    </row>
    <row r="872" spans="4:21">
      <c r="D872" s="791"/>
      <c r="E872" s="672"/>
      <c r="F872" s="672"/>
      <c r="G872" s="672"/>
      <c r="H872" s="791"/>
      <c r="I872" s="791"/>
      <c r="J872" s="791"/>
      <c r="K872" s="791"/>
      <c r="L872" s="687"/>
      <c r="M872" s="792"/>
      <c r="N872" s="687"/>
      <c r="O872" s="792"/>
      <c r="P872" s="687"/>
      <c r="Q872" s="792"/>
      <c r="R872" s="687"/>
      <c r="S872" s="792"/>
      <c r="T872" s="687"/>
      <c r="U872" s="792"/>
    </row>
    <row r="873" spans="4:21">
      <c r="D873" s="791"/>
      <c r="E873" s="672"/>
      <c r="F873" s="672"/>
      <c r="G873" s="672"/>
      <c r="H873" s="791"/>
      <c r="I873" s="791"/>
      <c r="J873" s="791"/>
      <c r="K873" s="791"/>
      <c r="L873" s="687"/>
      <c r="M873" s="792"/>
      <c r="N873" s="687"/>
      <c r="O873" s="792"/>
      <c r="P873" s="687"/>
      <c r="Q873" s="792"/>
      <c r="R873" s="687"/>
      <c r="S873" s="792"/>
      <c r="T873" s="687"/>
      <c r="U873" s="792"/>
    </row>
    <row r="874" spans="4:21">
      <c r="D874" s="791"/>
      <c r="E874" s="672"/>
      <c r="F874" s="672"/>
      <c r="G874" s="672"/>
      <c r="H874" s="791"/>
      <c r="I874" s="791"/>
      <c r="J874" s="791"/>
      <c r="K874" s="791"/>
      <c r="L874" s="687"/>
      <c r="M874" s="792"/>
      <c r="N874" s="687"/>
      <c r="O874" s="792"/>
      <c r="P874" s="687"/>
      <c r="Q874" s="792"/>
      <c r="R874" s="687"/>
      <c r="S874" s="792"/>
      <c r="T874" s="687"/>
      <c r="U874" s="792"/>
    </row>
    <row r="875" spans="4:21">
      <c r="D875" s="791"/>
      <c r="E875" s="672"/>
      <c r="F875" s="672"/>
      <c r="G875" s="672"/>
      <c r="H875" s="791"/>
      <c r="I875" s="791"/>
      <c r="J875" s="791"/>
      <c r="K875" s="791"/>
      <c r="L875" s="687"/>
      <c r="M875" s="792"/>
      <c r="N875" s="687"/>
      <c r="O875" s="792"/>
      <c r="P875" s="687"/>
      <c r="Q875" s="792"/>
      <c r="R875" s="687"/>
      <c r="S875" s="792"/>
      <c r="T875" s="687"/>
      <c r="U875" s="792"/>
    </row>
    <row r="876" spans="4:21">
      <c r="D876" s="791"/>
      <c r="E876" s="672"/>
      <c r="F876" s="672"/>
      <c r="G876" s="672"/>
      <c r="H876" s="791"/>
      <c r="I876" s="791"/>
      <c r="J876" s="791"/>
      <c r="K876" s="791"/>
      <c r="L876" s="687"/>
      <c r="M876" s="792"/>
      <c r="N876" s="687"/>
      <c r="O876" s="792"/>
      <c r="P876" s="687"/>
      <c r="Q876" s="792"/>
      <c r="R876" s="687"/>
      <c r="S876" s="792"/>
      <c r="T876" s="687"/>
      <c r="U876" s="792"/>
    </row>
    <row r="877" spans="4:21">
      <c r="D877" s="791"/>
      <c r="E877" s="672"/>
      <c r="F877" s="672"/>
      <c r="G877" s="672"/>
      <c r="H877" s="791"/>
      <c r="I877" s="791"/>
      <c r="J877" s="791"/>
      <c r="K877" s="791"/>
      <c r="L877" s="687"/>
      <c r="M877" s="792"/>
      <c r="N877" s="687"/>
      <c r="O877" s="792"/>
      <c r="P877" s="687"/>
      <c r="Q877" s="792"/>
      <c r="R877" s="687"/>
      <c r="S877" s="792"/>
      <c r="T877" s="687"/>
      <c r="U877" s="792"/>
    </row>
    <row r="878" spans="4:21">
      <c r="D878" s="791"/>
      <c r="E878" s="672"/>
      <c r="F878" s="672"/>
      <c r="G878" s="672"/>
      <c r="H878" s="791"/>
      <c r="I878" s="791"/>
      <c r="J878" s="791"/>
      <c r="K878" s="791"/>
      <c r="L878" s="687"/>
      <c r="M878" s="792"/>
      <c r="N878" s="687"/>
      <c r="O878" s="792"/>
      <c r="P878" s="687"/>
      <c r="Q878" s="792"/>
      <c r="R878" s="687"/>
      <c r="S878" s="792"/>
      <c r="T878" s="687"/>
      <c r="U878" s="792"/>
    </row>
    <row r="879" spans="4:21">
      <c r="D879" s="791"/>
      <c r="E879" s="672"/>
      <c r="F879" s="672"/>
      <c r="G879" s="672"/>
      <c r="H879" s="791"/>
      <c r="I879" s="791"/>
      <c r="J879" s="791"/>
      <c r="K879" s="791"/>
      <c r="L879" s="687"/>
      <c r="M879" s="792"/>
      <c r="N879" s="687"/>
      <c r="O879" s="792"/>
      <c r="P879" s="687"/>
      <c r="Q879" s="792"/>
      <c r="R879" s="687"/>
      <c r="S879" s="792"/>
      <c r="T879" s="687"/>
      <c r="U879" s="792"/>
    </row>
    <row r="880" spans="4:21">
      <c r="D880" s="791"/>
      <c r="E880" s="672"/>
      <c r="F880" s="672"/>
      <c r="G880" s="672"/>
      <c r="H880" s="791"/>
      <c r="I880" s="791"/>
      <c r="J880" s="791"/>
      <c r="K880" s="791"/>
      <c r="L880" s="687"/>
      <c r="M880" s="792"/>
      <c r="N880" s="687"/>
      <c r="O880" s="792"/>
      <c r="P880" s="687"/>
      <c r="Q880" s="792"/>
      <c r="R880" s="687"/>
      <c r="S880" s="792"/>
      <c r="T880" s="687"/>
      <c r="U880" s="792"/>
    </row>
    <row r="881" spans="4:21">
      <c r="D881" s="791"/>
      <c r="E881" s="672"/>
      <c r="F881" s="672"/>
      <c r="G881" s="672"/>
      <c r="H881" s="791"/>
      <c r="I881" s="791"/>
      <c r="J881" s="791"/>
      <c r="K881" s="791"/>
      <c r="L881" s="687"/>
      <c r="M881" s="792"/>
      <c r="N881" s="687"/>
      <c r="O881" s="792"/>
      <c r="P881" s="687"/>
      <c r="Q881" s="792"/>
      <c r="R881" s="687"/>
      <c r="S881" s="792"/>
      <c r="T881" s="687"/>
      <c r="U881" s="792"/>
    </row>
    <row r="882" spans="4:21">
      <c r="D882" s="791"/>
      <c r="E882" s="672"/>
      <c r="F882" s="672"/>
      <c r="G882" s="672"/>
      <c r="H882" s="791"/>
      <c r="I882" s="791"/>
      <c r="J882" s="791"/>
      <c r="K882" s="791"/>
      <c r="L882" s="687"/>
      <c r="M882" s="792"/>
      <c r="N882" s="687"/>
      <c r="O882" s="792"/>
      <c r="P882" s="687"/>
      <c r="Q882" s="792"/>
      <c r="R882" s="687"/>
      <c r="S882" s="792"/>
      <c r="T882" s="687"/>
      <c r="U882" s="792"/>
    </row>
    <row r="883" spans="4:21">
      <c r="D883" s="791"/>
      <c r="E883" s="672"/>
      <c r="F883" s="672"/>
      <c r="G883" s="672"/>
      <c r="H883" s="791"/>
      <c r="I883" s="791"/>
      <c r="J883" s="791"/>
      <c r="K883" s="791"/>
      <c r="L883" s="687"/>
      <c r="M883" s="792"/>
      <c r="N883" s="687"/>
      <c r="O883" s="792"/>
      <c r="P883" s="687"/>
      <c r="Q883" s="792"/>
      <c r="R883" s="687"/>
      <c r="S883" s="792"/>
      <c r="T883" s="687"/>
      <c r="U883" s="792"/>
    </row>
    <row r="884" spans="4:21">
      <c r="D884" s="791"/>
      <c r="E884" s="672"/>
      <c r="F884" s="672"/>
      <c r="G884" s="672"/>
      <c r="H884" s="791"/>
      <c r="I884" s="791"/>
      <c r="J884" s="791"/>
      <c r="K884" s="791"/>
      <c r="L884" s="687"/>
      <c r="M884" s="792"/>
      <c r="N884" s="687"/>
      <c r="O884" s="792"/>
      <c r="P884" s="687"/>
      <c r="Q884" s="792"/>
      <c r="R884" s="687"/>
      <c r="S884" s="792"/>
      <c r="T884" s="687"/>
      <c r="U884" s="792"/>
    </row>
    <row r="885" spans="4:21">
      <c r="D885" s="791"/>
      <c r="E885" s="672"/>
      <c r="F885" s="672"/>
      <c r="G885" s="672"/>
      <c r="H885" s="791"/>
      <c r="I885" s="791"/>
      <c r="J885" s="791"/>
      <c r="K885" s="791"/>
      <c r="L885" s="687"/>
      <c r="M885" s="792"/>
      <c r="N885" s="687"/>
      <c r="O885" s="792"/>
      <c r="P885" s="687"/>
      <c r="Q885" s="792"/>
      <c r="R885" s="687"/>
      <c r="S885" s="792"/>
      <c r="T885" s="687"/>
      <c r="U885" s="792"/>
    </row>
    <row r="886" spans="4:21">
      <c r="D886" s="791"/>
      <c r="E886" s="672"/>
      <c r="F886" s="672"/>
      <c r="G886" s="672"/>
      <c r="H886" s="791"/>
      <c r="I886" s="791"/>
      <c r="J886" s="791"/>
      <c r="K886" s="791"/>
      <c r="L886" s="687"/>
      <c r="M886" s="792"/>
      <c r="N886" s="687"/>
      <c r="O886" s="792"/>
      <c r="P886" s="687"/>
      <c r="Q886" s="792"/>
      <c r="R886" s="687"/>
      <c r="S886" s="792"/>
      <c r="T886" s="687"/>
      <c r="U886" s="792"/>
    </row>
    <row r="887" spans="4:21">
      <c r="D887" s="791"/>
      <c r="E887" s="672"/>
      <c r="F887" s="672"/>
      <c r="G887" s="672"/>
      <c r="H887" s="791"/>
      <c r="I887" s="791"/>
      <c r="J887" s="791"/>
      <c r="K887" s="791"/>
      <c r="L887" s="687"/>
      <c r="M887" s="792"/>
      <c r="N887" s="687"/>
      <c r="O887" s="792"/>
      <c r="P887" s="687"/>
      <c r="Q887" s="792"/>
      <c r="R887" s="687"/>
      <c r="S887" s="792"/>
      <c r="T887" s="687"/>
      <c r="U887" s="792"/>
    </row>
    <row r="888" spans="4:21">
      <c r="D888" s="791"/>
      <c r="E888" s="672"/>
      <c r="F888" s="672"/>
      <c r="G888" s="672"/>
      <c r="H888" s="791"/>
      <c r="I888" s="791"/>
      <c r="J888" s="791"/>
      <c r="K888" s="791"/>
      <c r="L888" s="687"/>
      <c r="M888" s="792"/>
      <c r="N888" s="687"/>
      <c r="O888" s="792"/>
      <c r="P888" s="687"/>
      <c r="Q888" s="792"/>
      <c r="R888" s="687"/>
      <c r="S888" s="792"/>
      <c r="T888" s="687"/>
      <c r="U888" s="792"/>
    </row>
    <row r="889" spans="4:21">
      <c r="D889" s="791"/>
      <c r="E889" s="672"/>
      <c r="F889" s="672"/>
      <c r="G889" s="672"/>
      <c r="H889" s="791"/>
      <c r="I889" s="791"/>
      <c r="J889" s="791"/>
      <c r="K889" s="791"/>
      <c r="L889" s="687"/>
      <c r="M889" s="792"/>
      <c r="N889" s="687"/>
      <c r="O889" s="792"/>
      <c r="P889" s="687"/>
      <c r="Q889" s="792"/>
      <c r="R889" s="687"/>
      <c r="S889" s="792"/>
      <c r="T889" s="687"/>
      <c r="U889" s="792"/>
    </row>
    <row r="890" spans="4:21">
      <c r="D890" s="791"/>
      <c r="E890" s="672"/>
      <c r="F890" s="672"/>
      <c r="G890" s="672"/>
      <c r="H890" s="791"/>
      <c r="I890" s="791"/>
      <c r="J890" s="791"/>
      <c r="K890" s="791"/>
      <c r="L890" s="687"/>
      <c r="M890" s="792"/>
      <c r="N890" s="687"/>
      <c r="O890" s="792"/>
      <c r="P890" s="687"/>
      <c r="Q890" s="792"/>
      <c r="R890" s="687"/>
      <c r="S890" s="792"/>
      <c r="T890" s="687"/>
      <c r="U890" s="792"/>
    </row>
    <row r="891" spans="4:21">
      <c r="D891" s="791"/>
      <c r="E891" s="672"/>
      <c r="F891" s="672"/>
      <c r="G891" s="672"/>
      <c r="H891" s="791"/>
      <c r="I891" s="791"/>
      <c r="J891" s="791"/>
      <c r="K891" s="791"/>
      <c r="L891" s="687"/>
      <c r="M891" s="792"/>
      <c r="N891" s="687"/>
      <c r="O891" s="792"/>
      <c r="P891" s="687"/>
      <c r="Q891" s="792"/>
      <c r="R891" s="687"/>
      <c r="S891" s="792"/>
      <c r="T891" s="687"/>
      <c r="U891" s="792"/>
    </row>
    <row r="892" spans="4:21">
      <c r="D892" s="791"/>
      <c r="E892" s="672"/>
      <c r="F892" s="672"/>
      <c r="G892" s="672"/>
      <c r="H892" s="791"/>
      <c r="I892" s="791"/>
      <c r="J892" s="791"/>
      <c r="K892" s="791"/>
      <c r="L892" s="687"/>
      <c r="M892" s="792"/>
      <c r="N892" s="687"/>
      <c r="O892" s="792"/>
      <c r="P892" s="687"/>
      <c r="Q892" s="792"/>
      <c r="R892" s="687"/>
      <c r="S892" s="792"/>
      <c r="T892" s="687"/>
      <c r="U892" s="792"/>
    </row>
    <row r="893" spans="4:21">
      <c r="D893" s="791"/>
      <c r="E893" s="672"/>
      <c r="F893" s="672"/>
      <c r="G893" s="672"/>
      <c r="H893" s="791"/>
      <c r="I893" s="791"/>
      <c r="J893" s="791"/>
      <c r="K893" s="791"/>
      <c r="L893" s="687"/>
      <c r="M893" s="792"/>
      <c r="N893" s="687"/>
      <c r="O893" s="792"/>
      <c r="P893" s="687"/>
      <c r="Q893" s="792"/>
      <c r="R893" s="687"/>
      <c r="S893" s="792"/>
      <c r="T893" s="687"/>
      <c r="U893" s="792"/>
    </row>
    <row r="894" spans="4:21">
      <c r="D894" s="791"/>
      <c r="E894" s="672"/>
      <c r="F894" s="672"/>
      <c r="G894" s="672"/>
      <c r="H894" s="791"/>
      <c r="I894" s="791"/>
      <c r="J894" s="791"/>
      <c r="K894" s="791"/>
      <c r="L894" s="687"/>
      <c r="M894" s="792"/>
      <c r="N894" s="687"/>
      <c r="O894" s="792"/>
      <c r="P894" s="687"/>
      <c r="Q894" s="792"/>
      <c r="R894" s="687"/>
      <c r="S894" s="792"/>
      <c r="T894" s="687"/>
      <c r="U894" s="792"/>
    </row>
    <row r="895" spans="4:21">
      <c r="D895" s="791"/>
      <c r="E895" s="672"/>
      <c r="F895" s="672"/>
      <c r="G895" s="672"/>
      <c r="H895" s="791"/>
      <c r="I895" s="791"/>
      <c r="J895" s="791"/>
      <c r="K895" s="791"/>
      <c r="L895" s="687"/>
      <c r="M895" s="792"/>
      <c r="N895" s="687"/>
      <c r="O895" s="792"/>
      <c r="P895" s="687"/>
      <c r="Q895" s="792"/>
      <c r="R895" s="687"/>
      <c r="S895" s="792"/>
      <c r="T895" s="687"/>
      <c r="U895" s="792"/>
    </row>
    <row r="896" spans="4:21">
      <c r="D896" s="791"/>
      <c r="E896" s="672"/>
      <c r="F896" s="672"/>
      <c r="G896" s="672"/>
      <c r="H896" s="791"/>
      <c r="I896" s="791"/>
      <c r="J896" s="791"/>
      <c r="K896" s="791"/>
      <c r="L896" s="687"/>
      <c r="M896" s="792"/>
      <c r="N896" s="687"/>
      <c r="O896" s="792"/>
      <c r="P896" s="687"/>
      <c r="Q896" s="792"/>
      <c r="R896" s="687"/>
      <c r="S896" s="792"/>
      <c r="T896" s="687"/>
      <c r="U896" s="792"/>
    </row>
    <row r="897" spans="4:21">
      <c r="D897" s="791"/>
      <c r="E897" s="672"/>
      <c r="F897" s="672"/>
      <c r="G897" s="672"/>
      <c r="H897" s="791"/>
      <c r="I897" s="791"/>
      <c r="J897" s="791"/>
      <c r="K897" s="791"/>
      <c r="L897" s="687"/>
      <c r="M897" s="792"/>
      <c r="N897" s="687"/>
      <c r="O897" s="792"/>
      <c r="P897" s="687"/>
      <c r="Q897" s="792"/>
      <c r="R897" s="687"/>
      <c r="S897" s="792"/>
      <c r="T897" s="687"/>
      <c r="U897" s="792"/>
    </row>
    <row r="898" spans="4:21">
      <c r="D898" s="791"/>
      <c r="E898" s="672"/>
      <c r="F898" s="672"/>
      <c r="G898" s="672"/>
      <c r="H898" s="791"/>
      <c r="I898" s="791"/>
      <c r="J898" s="791"/>
      <c r="K898" s="791"/>
      <c r="L898" s="687"/>
      <c r="M898" s="792"/>
      <c r="N898" s="687"/>
      <c r="O898" s="792"/>
      <c r="P898" s="687"/>
      <c r="Q898" s="792"/>
      <c r="R898" s="687"/>
      <c r="S898" s="792"/>
      <c r="T898" s="687"/>
      <c r="U898" s="792"/>
    </row>
    <row r="899" spans="4:21">
      <c r="D899" s="791"/>
      <c r="E899" s="672"/>
      <c r="F899" s="672"/>
      <c r="G899" s="672"/>
      <c r="H899" s="791"/>
      <c r="I899" s="791"/>
      <c r="J899" s="791"/>
      <c r="K899" s="791"/>
      <c r="L899" s="687"/>
      <c r="M899" s="792"/>
      <c r="N899" s="687"/>
      <c r="O899" s="792"/>
      <c r="P899" s="687"/>
      <c r="Q899" s="792"/>
      <c r="R899" s="687"/>
      <c r="S899" s="792"/>
      <c r="T899" s="687"/>
      <c r="U899" s="792"/>
    </row>
    <row r="900" spans="4:21">
      <c r="D900" s="791"/>
      <c r="E900" s="672"/>
      <c r="F900" s="672"/>
      <c r="G900" s="672"/>
      <c r="H900" s="791"/>
      <c r="I900" s="791"/>
      <c r="J900" s="791"/>
      <c r="K900" s="791"/>
      <c r="L900" s="687"/>
      <c r="M900" s="792"/>
      <c r="N900" s="687"/>
      <c r="O900" s="792"/>
      <c r="P900" s="687"/>
      <c r="Q900" s="792"/>
      <c r="R900" s="687"/>
      <c r="S900" s="792"/>
      <c r="T900" s="687"/>
      <c r="U900" s="792"/>
    </row>
    <row r="901" spans="4:21">
      <c r="D901" s="791"/>
      <c r="E901" s="672"/>
      <c r="F901" s="672"/>
      <c r="G901" s="672"/>
      <c r="H901" s="791"/>
      <c r="I901" s="791"/>
      <c r="J901" s="791"/>
      <c r="K901" s="791"/>
      <c r="L901" s="687"/>
      <c r="M901" s="792"/>
      <c r="N901" s="687"/>
      <c r="O901" s="792"/>
      <c r="P901" s="687"/>
      <c r="Q901" s="792"/>
      <c r="R901" s="687"/>
      <c r="S901" s="792"/>
      <c r="T901" s="687"/>
      <c r="U901" s="792"/>
    </row>
    <row r="902" spans="4:21">
      <c r="D902" s="791"/>
      <c r="E902" s="672"/>
      <c r="F902" s="672"/>
      <c r="G902" s="672"/>
      <c r="H902" s="791"/>
      <c r="I902" s="791"/>
      <c r="J902" s="791"/>
      <c r="K902" s="791"/>
      <c r="L902" s="687"/>
      <c r="M902" s="792"/>
      <c r="N902" s="687"/>
      <c r="O902" s="792"/>
      <c r="P902" s="687"/>
      <c r="Q902" s="792"/>
      <c r="R902" s="687"/>
      <c r="S902" s="792"/>
      <c r="T902" s="687"/>
      <c r="U902" s="792"/>
    </row>
    <row r="903" spans="4:21">
      <c r="D903" s="791"/>
      <c r="E903" s="672"/>
      <c r="F903" s="672"/>
      <c r="G903" s="672"/>
      <c r="H903" s="791"/>
      <c r="I903" s="791"/>
      <c r="J903" s="791"/>
      <c r="K903" s="791"/>
      <c r="L903" s="687"/>
      <c r="M903" s="792"/>
      <c r="N903" s="687"/>
      <c r="O903" s="792"/>
      <c r="P903" s="687"/>
      <c r="Q903" s="792"/>
      <c r="R903" s="687"/>
      <c r="S903" s="792"/>
      <c r="T903" s="687"/>
      <c r="U903" s="792"/>
    </row>
    <row r="904" spans="4:21">
      <c r="D904" s="791"/>
      <c r="E904" s="672"/>
      <c r="F904" s="672"/>
      <c r="G904" s="672"/>
      <c r="H904" s="791"/>
      <c r="I904" s="791"/>
      <c r="J904" s="791"/>
      <c r="K904" s="791"/>
      <c r="L904" s="687"/>
      <c r="M904" s="792"/>
      <c r="N904" s="687"/>
      <c r="O904" s="792"/>
      <c r="P904" s="687"/>
      <c r="Q904" s="792"/>
      <c r="R904" s="687"/>
      <c r="S904" s="792"/>
      <c r="T904" s="687"/>
      <c r="U904" s="792"/>
    </row>
    <row r="905" spans="4:21">
      <c r="D905" s="791"/>
      <c r="E905" s="672"/>
      <c r="F905" s="672"/>
      <c r="G905" s="672"/>
      <c r="H905" s="791"/>
      <c r="I905" s="791"/>
      <c r="J905" s="791"/>
      <c r="K905" s="791"/>
      <c r="L905" s="687"/>
      <c r="M905" s="792"/>
      <c r="N905" s="687"/>
      <c r="O905" s="792"/>
      <c r="P905" s="687"/>
      <c r="Q905" s="792"/>
      <c r="R905" s="687"/>
      <c r="S905" s="792"/>
      <c r="T905" s="687"/>
      <c r="U905" s="792"/>
    </row>
    <row r="906" spans="4:21">
      <c r="D906" s="791"/>
      <c r="E906" s="672"/>
      <c r="F906" s="672"/>
      <c r="G906" s="672"/>
      <c r="H906" s="791"/>
      <c r="I906" s="791"/>
      <c r="J906" s="791"/>
      <c r="K906" s="791"/>
      <c r="L906" s="687"/>
      <c r="M906" s="792"/>
      <c r="N906" s="687"/>
      <c r="O906" s="792"/>
      <c r="P906" s="687"/>
      <c r="Q906" s="792"/>
      <c r="R906" s="687"/>
      <c r="S906" s="792"/>
      <c r="T906" s="687"/>
      <c r="U906" s="792"/>
    </row>
    <row r="907" spans="4:21">
      <c r="D907" s="791"/>
      <c r="E907" s="672"/>
      <c r="F907" s="672"/>
      <c r="G907" s="672"/>
      <c r="H907" s="791"/>
      <c r="I907" s="791"/>
      <c r="J907" s="791"/>
      <c r="K907" s="791"/>
      <c r="L907" s="687"/>
      <c r="M907" s="792"/>
      <c r="N907" s="687"/>
      <c r="O907" s="792"/>
      <c r="P907" s="687"/>
      <c r="Q907" s="792"/>
      <c r="R907" s="687"/>
      <c r="S907" s="792"/>
      <c r="T907" s="687"/>
      <c r="U907" s="792"/>
    </row>
    <row r="908" spans="4:21">
      <c r="D908" s="791"/>
      <c r="E908" s="672"/>
      <c r="F908" s="672"/>
      <c r="G908" s="672"/>
      <c r="H908" s="791"/>
      <c r="I908" s="791"/>
      <c r="J908" s="791"/>
      <c r="K908" s="791"/>
      <c r="L908" s="687"/>
      <c r="M908" s="792"/>
      <c r="N908" s="687"/>
      <c r="O908" s="792"/>
      <c r="P908" s="687"/>
      <c r="Q908" s="792"/>
      <c r="R908" s="687"/>
      <c r="S908" s="792"/>
      <c r="T908" s="687"/>
      <c r="U908" s="792"/>
    </row>
    <row r="909" spans="4:21">
      <c r="D909" s="791"/>
      <c r="E909" s="672"/>
      <c r="F909" s="672"/>
      <c r="G909" s="672"/>
      <c r="H909" s="791"/>
      <c r="I909" s="791"/>
      <c r="J909" s="791"/>
      <c r="K909" s="791"/>
      <c r="L909" s="687"/>
      <c r="M909" s="792"/>
      <c r="N909" s="687"/>
      <c r="O909" s="792"/>
      <c r="P909" s="687"/>
      <c r="Q909" s="792"/>
      <c r="R909" s="687"/>
      <c r="S909" s="792"/>
      <c r="T909" s="687"/>
      <c r="U909" s="792"/>
    </row>
    <row r="910" spans="4:21">
      <c r="D910" s="791"/>
      <c r="E910" s="672"/>
      <c r="F910" s="672"/>
      <c r="G910" s="672"/>
      <c r="H910" s="791"/>
      <c r="I910" s="791"/>
      <c r="J910" s="791"/>
      <c r="K910" s="791"/>
      <c r="L910" s="687"/>
      <c r="M910" s="792"/>
      <c r="N910" s="687"/>
      <c r="O910" s="792"/>
      <c r="P910" s="687"/>
      <c r="Q910" s="792"/>
      <c r="R910" s="687"/>
      <c r="S910" s="792"/>
      <c r="T910" s="687"/>
      <c r="U910" s="792"/>
    </row>
    <row r="911" spans="4:21">
      <c r="D911" s="791"/>
      <c r="E911" s="672"/>
      <c r="F911" s="672"/>
      <c r="G911" s="672"/>
      <c r="H911" s="791"/>
      <c r="I911" s="791"/>
      <c r="J911" s="791"/>
      <c r="K911" s="791"/>
      <c r="L911" s="687"/>
      <c r="M911" s="792"/>
      <c r="N911" s="687"/>
      <c r="O911" s="792"/>
      <c r="P911" s="687"/>
      <c r="Q911" s="792"/>
      <c r="R911" s="687"/>
      <c r="S911" s="792"/>
      <c r="T911" s="687"/>
      <c r="U911" s="792"/>
    </row>
    <row r="912" spans="4:21">
      <c r="D912" s="791"/>
      <c r="E912" s="672"/>
      <c r="F912" s="672"/>
      <c r="G912" s="672"/>
      <c r="H912" s="791"/>
      <c r="I912" s="791"/>
      <c r="J912" s="791"/>
      <c r="K912" s="791"/>
      <c r="L912" s="687"/>
      <c r="M912" s="792"/>
      <c r="N912" s="687"/>
      <c r="O912" s="792"/>
      <c r="P912" s="687"/>
      <c r="Q912" s="792"/>
      <c r="R912" s="687"/>
      <c r="S912" s="792"/>
      <c r="T912" s="687"/>
      <c r="U912" s="792"/>
    </row>
    <row r="913" spans="4:21">
      <c r="D913" s="791"/>
      <c r="E913" s="672"/>
      <c r="F913" s="672"/>
      <c r="G913" s="672"/>
      <c r="H913" s="791"/>
      <c r="I913" s="791"/>
      <c r="J913" s="791"/>
      <c r="K913" s="791"/>
      <c r="L913" s="687"/>
      <c r="M913" s="792"/>
      <c r="N913" s="687"/>
      <c r="O913" s="792"/>
      <c r="P913" s="687"/>
      <c r="Q913" s="792"/>
      <c r="R913" s="687"/>
      <c r="S913" s="792"/>
      <c r="T913" s="687"/>
      <c r="U913" s="792"/>
    </row>
    <row r="914" spans="4:21">
      <c r="D914" s="791"/>
      <c r="E914" s="672"/>
      <c r="F914" s="672"/>
      <c r="G914" s="672"/>
      <c r="H914" s="791"/>
      <c r="I914" s="791"/>
      <c r="J914" s="791"/>
      <c r="K914" s="791"/>
      <c r="L914" s="687"/>
      <c r="M914" s="792"/>
      <c r="N914" s="687"/>
      <c r="O914" s="792"/>
      <c r="P914" s="687"/>
      <c r="Q914" s="792"/>
      <c r="R914" s="687"/>
      <c r="S914" s="792"/>
      <c r="T914" s="687"/>
      <c r="U914" s="792"/>
    </row>
    <row r="915" spans="4:21">
      <c r="D915" s="791"/>
      <c r="E915" s="672"/>
      <c r="F915" s="672"/>
      <c r="G915" s="672"/>
      <c r="H915" s="791"/>
      <c r="I915" s="791"/>
      <c r="J915" s="791"/>
      <c r="K915" s="791"/>
      <c r="L915" s="687"/>
      <c r="M915" s="792"/>
      <c r="N915" s="687"/>
      <c r="O915" s="792"/>
      <c r="P915" s="687"/>
      <c r="Q915" s="792"/>
      <c r="R915" s="687"/>
      <c r="S915" s="792"/>
      <c r="T915" s="687"/>
      <c r="U915" s="792"/>
    </row>
    <row r="916" spans="4:21">
      <c r="D916" s="791"/>
      <c r="E916" s="672"/>
      <c r="F916" s="672"/>
      <c r="G916" s="672"/>
      <c r="H916" s="791"/>
      <c r="I916" s="791"/>
      <c r="J916" s="791"/>
      <c r="K916" s="791"/>
      <c r="L916" s="687"/>
      <c r="M916" s="792"/>
      <c r="N916" s="687"/>
      <c r="O916" s="792"/>
      <c r="P916" s="687"/>
      <c r="Q916" s="792"/>
      <c r="R916" s="687"/>
      <c r="S916" s="792"/>
      <c r="T916" s="687"/>
      <c r="U916" s="792"/>
    </row>
    <row r="917" spans="4:21">
      <c r="D917" s="791"/>
      <c r="E917" s="672"/>
      <c r="F917" s="672"/>
      <c r="G917" s="672"/>
      <c r="H917" s="791"/>
      <c r="I917" s="791"/>
      <c r="J917" s="791"/>
      <c r="K917" s="791"/>
      <c r="L917" s="687"/>
      <c r="M917" s="792"/>
      <c r="N917" s="687"/>
      <c r="O917" s="792"/>
      <c r="P917" s="687"/>
      <c r="Q917" s="792"/>
      <c r="R917" s="687"/>
      <c r="S917" s="792"/>
      <c r="T917" s="687"/>
      <c r="U917" s="792"/>
    </row>
    <row r="918" spans="4:21">
      <c r="D918" s="791"/>
      <c r="E918" s="672"/>
      <c r="F918" s="672"/>
      <c r="G918" s="672"/>
      <c r="H918" s="791"/>
      <c r="I918" s="791"/>
      <c r="J918" s="791"/>
      <c r="K918" s="791"/>
      <c r="L918" s="687"/>
      <c r="M918" s="792"/>
      <c r="N918" s="687"/>
      <c r="O918" s="792"/>
      <c r="P918" s="687"/>
      <c r="Q918" s="792"/>
      <c r="R918" s="687"/>
      <c r="S918" s="792"/>
      <c r="T918" s="687"/>
      <c r="U918" s="792"/>
    </row>
    <row r="919" spans="4:21">
      <c r="D919" s="791"/>
      <c r="E919" s="672"/>
      <c r="F919" s="672"/>
      <c r="G919" s="672"/>
      <c r="H919" s="791"/>
      <c r="I919" s="791"/>
      <c r="J919" s="791"/>
      <c r="K919" s="791"/>
      <c r="L919" s="687"/>
      <c r="M919" s="792"/>
      <c r="N919" s="687"/>
      <c r="O919" s="792"/>
      <c r="P919" s="687"/>
      <c r="Q919" s="792"/>
      <c r="R919" s="687"/>
      <c r="S919" s="792"/>
      <c r="T919" s="687"/>
      <c r="U919" s="792"/>
    </row>
    <row r="920" spans="4:21">
      <c r="D920" s="791"/>
      <c r="E920" s="672"/>
      <c r="F920" s="672"/>
      <c r="G920" s="672"/>
      <c r="H920" s="791"/>
      <c r="I920" s="791"/>
      <c r="J920" s="791"/>
      <c r="K920" s="791"/>
      <c r="L920" s="687"/>
      <c r="M920" s="792"/>
      <c r="N920" s="687"/>
      <c r="O920" s="792"/>
      <c r="P920" s="687"/>
      <c r="Q920" s="792"/>
      <c r="R920" s="687"/>
      <c r="S920" s="792"/>
      <c r="T920" s="687"/>
      <c r="U920" s="792"/>
    </row>
    <row r="921" spans="4:21">
      <c r="D921" s="791"/>
      <c r="E921" s="672"/>
      <c r="F921" s="672"/>
      <c r="G921" s="672"/>
      <c r="H921" s="791"/>
      <c r="I921" s="791"/>
      <c r="J921" s="791"/>
      <c r="K921" s="791"/>
      <c r="L921" s="687"/>
      <c r="M921" s="792"/>
      <c r="N921" s="687"/>
      <c r="O921" s="792"/>
      <c r="P921" s="687"/>
      <c r="Q921" s="792"/>
      <c r="R921" s="687"/>
      <c r="S921" s="792"/>
      <c r="T921" s="687"/>
      <c r="U921" s="792"/>
    </row>
    <row r="922" spans="4:21">
      <c r="D922" s="791"/>
      <c r="E922" s="672"/>
      <c r="F922" s="672"/>
      <c r="G922" s="672"/>
      <c r="H922" s="791"/>
      <c r="I922" s="791"/>
      <c r="J922" s="791"/>
      <c r="K922" s="791"/>
      <c r="L922" s="687"/>
      <c r="M922" s="792"/>
      <c r="N922" s="687"/>
      <c r="O922" s="792"/>
      <c r="P922" s="687"/>
      <c r="Q922" s="792"/>
      <c r="R922" s="687"/>
      <c r="S922" s="792"/>
      <c r="T922" s="687"/>
      <c r="U922" s="792"/>
    </row>
    <row r="923" spans="4:21">
      <c r="D923" s="791"/>
      <c r="E923" s="672"/>
      <c r="F923" s="672"/>
      <c r="G923" s="672"/>
      <c r="H923" s="791"/>
      <c r="I923" s="791"/>
      <c r="J923" s="791"/>
      <c r="K923" s="791"/>
      <c r="L923" s="687"/>
      <c r="M923" s="792"/>
      <c r="N923" s="687"/>
      <c r="O923" s="792"/>
      <c r="P923" s="687"/>
      <c r="Q923" s="792"/>
      <c r="R923" s="687"/>
      <c r="S923" s="792"/>
      <c r="T923" s="687"/>
      <c r="U923" s="792"/>
    </row>
    <row r="924" spans="4:21">
      <c r="D924" s="791"/>
      <c r="E924" s="672"/>
      <c r="F924" s="672"/>
      <c r="G924" s="672"/>
      <c r="H924" s="791"/>
      <c r="I924" s="791"/>
      <c r="J924" s="791"/>
      <c r="K924" s="791"/>
      <c r="L924" s="687"/>
      <c r="M924" s="792"/>
      <c r="N924" s="687"/>
      <c r="O924" s="792"/>
      <c r="P924" s="687"/>
      <c r="Q924" s="792"/>
      <c r="R924" s="687"/>
      <c r="S924" s="792"/>
      <c r="T924" s="687"/>
      <c r="U924" s="792"/>
    </row>
    <row r="925" spans="4:21">
      <c r="D925" s="791"/>
      <c r="E925" s="672"/>
      <c r="F925" s="672"/>
      <c r="G925" s="672"/>
      <c r="H925" s="791"/>
      <c r="I925" s="791"/>
      <c r="J925" s="791"/>
      <c r="K925" s="791"/>
      <c r="L925" s="687"/>
      <c r="M925" s="792"/>
      <c r="N925" s="687"/>
      <c r="O925" s="792"/>
      <c r="P925" s="687"/>
      <c r="Q925" s="792"/>
      <c r="R925" s="687"/>
      <c r="S925" s="792"/>
      <c r="T925" s="687"/>
      <c r="U925" s="792"/>
    </row>
    <row r="926" spans="4:21">
      <c r="D926" s="791"/>
      <c r="E926" s="672"/>
      <c r="F926" s="672"/>
      <c r="G926" s="672"/>
      <c r="H926" s="791"/>
      <c r="I926" s="791"/>
      <c r="J926" s="791"/>
      <c r="K926" s="791"/>
      <c r="L926" s="687"/>
      <c r="M926" s="792"/>
      <c r="N926" s="687"/>
      <c r="O926" s="792"/>
      <c r="P926" s="687"/>
      <c r="Q926" s="792"/>
      <c r="R926" s="687"/>
      <c r="S926" s="792"/>
      <c r="T926" s="687"/>
      <c r="U926" s="792"/>
    </row>
    <row r="927" spans="4:21">
      <c r="D927" s="791"/>
      <c r="E927" s="672"/>
      <c r="F927" s="672"/>
      <c r="G927" s="672"/>
      <c r="H927" s="791"/>
      <c r="I927" s="791"/>
      <c r="J927" s="791"/>
      <c r="K927" s="791"/>
      <c r="L927" s="687"/>
      <c r="M927" s="792"/>
      <c r="N927" s="687"/>
      <c r="O927" s="792"/>
      <c r="P927" s="687"/>
      <c r="Q927" s="792"/>
      <c r="R927" s="687"/>
      <c r="S927" s="792"/>
      <c r="T927" s="687"/>
      <c r="U927" s="792"/>
    </row>
    <row r="928" spans="4:21">
      <c r="D928" s="791"/>
      <c r="E928" s="672"/>
      <c r="F928" s="672"/>
      <c r="G928" s="672"/>
      <c r="H928" s="791"/>
      <c r="I928" s="791"/>
      <c r="J928" s="791"/>
      <c r="K928" s="791"/>
      <c r="L928" s="687"/>
      <c r="M928" s="792"/>
      <c r="N928" s="687"/>
      <c r="O928" s="792"/>
      <c r="P928" s="687"/>
      <c r="Q928" s="792"/>
      <c r="R928" s="687"/>
      <c r="S928" s="792"/>
      <c r="T928" s="687"/>
      <c r="U928" s="792"/>
    </row>
    <row r="929" spans="4:21">
      <c r="D929" s="791"/>
      <c r="E929" s="672"/>
      <c r="F929" s="672"/>
      <c r="G929" s="672"/>
      <c r="H929" s="791"/>
      <c r="I929" s="791"/>
      <c r="J929" s="791"/>
      <c r="K929" s="791"/>
      <c r="L929" s="687"/>
      <c r="M929" s="792"/>
      <c r="N929" s="687"/>
      <c r="O929" s="792"/>
      <c r="P929" s="687"/>
      <c r="Q929" s="792"/>
      <c r="R929" s="687"/>
      <c r="S929" s="792"/>
      <c r="T929" s="687"/>
      <c r="U929" s="792"/>
    </row>
    <row r="930" spans="4:21">
      <c r="D930" s="791"/>
      <c r="E930" s="672"/>
      <c r="F930" s="672"/>
      <c r="G930" s="672"/>
      <c r="H930" s="791"/>
      <c r="I930" s="791"/>
      <c r="J930" s="791"/>
      <c r="K930" s="791"/>
      <c r="L930" s="687"/>
      <c r="M930" s="792"/>
      <c r="N930" s="687"/>
      <c r="O930" s="792"/>
      <c r="P930" s="687"/>
      <c r="Q930" s="792"/>
      <c r="R930" s="687"/>
      <c r="S930" s="792"/>
      <c r="T930" s="687"/>
      <c r="U930" s="792"/>
    </row>
    <row r="931" spans="4:21">
      <c r="D931" s="791"/>
      <c r="E931" s="672"/>
      <c r="F931" s="672"/>
      <c r="G931" s="672"/>
      <c r="H931" s="791"/>
      <c r="I931" s="791"/>
      <c r="J931" s="791"/>
      <c r="K931" s="791"/>
      <c r="L931" s="687"/>
      <c r="M931" s="792"/>
      <c r="N931" s="687"/>
      <c r="O931" s="792"/>
      <c r="P931" s="687"/>
      <c r="Q931" s="792"/>
      <c r="R931" s="687"/>
      <c r="S931" s="792"/>
      <c r="T931" s="687"/>
      <c r="U931" s="792"/>
    </row>
    <row r="932" spans="4:21">
      <c r="D932" s="791"/>
      <c r="E932" s="672"/>
      <c r="F932" s="672"/>
      <c r="G932" s="672"/>
      <c r="H932" s="791"/>
      <c r="I932" s="791"/>
      <c r="J932" s="791"/>
      <c r="K932" s="791"/>
      <c r="L932" s="687"/>
      <c r="M932" s="792"/>
      <c r="N932" s="687"/>
      <c r="O932" s="792"/>
      <c r="P932" s="687"/>
      <c r="Q932" s="792"/>
      <c r="R932" s="687"/>
      <c r="S932" s="792"/>
      <c r="T932" s="687"/>
      <c r="U932" s="792"/>
    </row>
    <row r="933" spans="4:21">
      <c r="D933" s="791"/>
      <c r="E933" s="672"/>
      <c r="F933" s="672"/>
      <c r="G933" s="672"/>
      <c r="H933" s="791"/>
      <c r="I933" s="791"/>
      <c r="J933" s="791"/>
      <c r="K933" s="791"/>
      <c r="L933" s="687"/>
      <c r="M933" s="792"/>
      <c r="N933" s="687"/>
      <c r="O933" s="792"/>
      <c r="P933" s="687"/>
      <c r="Q933" s="792"/>
      <c r="R933" s="687"/>
      <c r="S933" s="792"/>
      <c r="T933" s="687"/>
      <c r="U933" s="792"/>
    </row>
    <row r="934" spans="4:21">
      <c r="D934" s="791"/>
      <c r="E934" s="672"/>
      <c r="F934" s="672"/>
      <c r="G934" s="672"/>
      <c r="H934" s="791"/>
      <c r="I934" s="791"/>
      <c r="J934" s="791"/>
      <c r="K934" s="791"/>
      <c r="L934" s="687"/>
      <c r="M934" s="792"/>
      <c r="N934" s="687"/>
      <c r="O934" s="792"/>
      <c r="P934" s="687"/>
      <c r="Q934" s="792"/>
      <c r="R934" s="687"/>
      <c r="S934" s="792"/>
      <c r="T934" s="687"/>
      <c r="U934" s="792"/>
    </row>
    <row r="935" spans="4:21">
      <c r="D935" s="791"/>
      <c r="E935" s="672"/>
      <c r="F935" s="672"/>
      <c r="G935" s="672"/>
      <c r="H935" s="791"/>
      <c r="I935" s="791"/>
      <c r="J935" s="791"/>
      <c r="K935" s="791"/>
      <c r="L935" s="687"/>
      <c r="M935" s="792"/>
      <c r="N935" s="687"/>
      <c r="O935" s="792"/>
      <c r="P935" s="687"/>
      <c r="Q935" s="792"/>
      <c r="R935" s="687"/>
      <c r="S935" s="792"/>
      <c r="T935" s="687"/>
      <c r="U935" s="792"/>
    </row>
    <row r="936" spans="4:21">
      <c r="D936" s="791"/>
      <c r="E936" s="672"/>
      <c r="F936" s="672"/>
      <c r="G936" s="672"/>
      <c r="H936" s="791"/>
      <c r="I936" s="791"/>
      <c r="J936" s="791"/>
      <c r="K936" s="791"/>
      <c r="L936" s="687"/>
      <c r="M936" s="792"/>
      <c r="N936" s="687"/>
      <c r="O936" s="792"/>
      <c r="P936" s="687"/>
      <c r="Q936" s="792"/>
      <c r="R936" s="687"/>
      <c r="S936" s="792"/>
      <c r="T936" s="687"/>
      <c r="U936" s="792"/>
    </row>
    <row r="937" spans="4:21">
      <c r="D937" s="791"/>
      <c r="E937" s="672"/>
      <c r="F937" s="672"/>
      <c r="G937" s="672"/>
      <c r="H937" s="791"/>
      <c r="I937" s="791"/>
      <c r="J937" s="791"/>
      <c r="K937" s="791"/>
      <c r="L937" s="687"/>
      <c r="M937" s="792"/>
      <c r="N937" s="687"/>
      <c r="O937" s="792"/>
      <c r="P937" s="687"/>
      <c r="Q937" s="792"/>
      <c r="R937" s="687"/>
      <c r="S937" s="792"/>
      <c r="T937" s="687"/>
      <c r="U937" s="792"/>
    </row>
    <row r="938" spans="4:21">
      <c r="D938" s="791"/>
      <c r="E938" s="672"/>
      <c r="F938" s="672"/>
      <c r="G938" s="672"/>
      <c r="H938" s="791"/>
      <c r="I938" s="791"/>
      <c r="J938" s="791"/>
      <c r="K938" s="791"/>
      <c r="L938" s="687"/>
      <c r="M938" s="792"/>
      <c r="N938" s="687"/>
      <c r="O938" s="792"/>
      <c r="P938" s="687"/>
      <c r="Q938" s="792"/>
      <c r="R938" s="687"/>
      <c r="S938" s="792"/>
      <c r="T938" s="687"/>
      <c r="U938" s="792"/>
    </row>
    <row r="939" spans="4:21">
      <c r="D939" s="791"/>
      <c r="E939" s="672"/>
      <c r="F939" s="672"/>
      <c r="G939" s="672"/>
      <c r="H939" s="791"/>
      <c r="I939" s="791"/>
      <c r="J939" s="791"/>
      <c r="K939" s="791"/>
      <c r="L939" s="687"/>
      <c r="M939" s="792"/>
      <c r="N939" s="687"/>
      <c r="O939" s="792"/>
      <c r="P939" s="687"/>
      <c r="Q939" s="792"/>
      <c r="R939" s="687"/>
      <c r="S939" s="792"/>
      <c r="T939" s="687"/>
      <c r="U939" s="792"/>
    </row>
    <row r="940" spans="4:21">
      <c r="D940" s="791"/>
      <c r="E940" s="672"/>
      <c r="F940" s="672"/>
      <c r="G940" s="672"/>
      <c r="H940" s="791"/>
      <c r="I940" s="791"/>
      <c r="J940" s="791"/>
      <c r="K940" s="791"/>
      <c r="L940" s="687"/>
      <c r="M940" s="792"/>
      <c r="N940" s="687"/>
      <c r="O940" s="792"/>
      <c r="P940" s="687"/>
      <c r="Q940" s="792"/>
      <c r="R940" s="687"/>
      <c r="S940" s="792"/>
      <c r="T940" s="687"/>
      <c r="U940" s="792"/>
    </row>
    <row r="941" spans="4:21">
      <c r="D941" s="791"/>
      <c r="E941" s="672"/>
      <c r="F941" s="672"/>
      <c r="G941" s="672"/>
      <c r="H941" s="791"/>
      <c r="I941" s="791"/>
      <c r="J941" s="791"/>
      <c r="K941" s="791"/>
      <c r="L941" s="687"/>
      <c r="M941" s="792"/>
      <c r="N941" s="687"/>
      <c r="O941" s="792"/>
      <c r="P941" s="687"/>
      <c r="Q941" s="792"/>
      <c r="R941" s="687"/>
      <c r="S941" s="792"/>
      <c r="T941" s="687"/>
      <c r="U941" s="792"/>
    </row>
    <row r="942" spans="4:21">
      <c r="D942" s="791"/>
      <c r="E942" s="672"/>
      <c r="F942" s="672"/>
      <c r="G942" s="672"/>
      <c r="H942" s="791"/>
      <c r="I942" s="791"/>
      <c r="J942" s="791"/>
      <c r="K942" s="791"/>
      <c r="L942" s="687"/>
      <c r="M942" s="792"/>
      <c r="N942" s="687"/>
      <c r="O942" s="792"/>
      <c r="P942" s="687"/>
      <c r="Q942" s="792"/>
      <c r="R942" s="687"/>
      <c r="S942" s="792"/>
      <c r="T942" s="687"/>
      <c r="U942" s="792"/>
    </row>
    <row r="943" spans="4:21">
      <c r="D943" s="791"/>
      <c r="E943" s="672"/>
      <c r="F943" s="672"/>
      <c r="G943" s="672"/>
      <c r="H943" s="791"/>
      <c r="I943" s="791"/>
      <c r="J943" s="791"/>
      <c r="K943" s="791"/>
      <c r="L943" s="687"/>
      <c r="M943" s="792"/>
      <c r="N943" s="687"/>
      <c r="O943" s="792"/>
      <c r="P943" s="687"/>
      <c r="Q943" s="792"/>
      <c r="R943" s="687"/>
      <c r="S943" s="792"/>
      <c r="T943" s="687"/>
      <c r="U943" s="792"/>
    </row>
    <row r="944" spans="4:21">
      <c r="D944" s="791"/>
      <c r="E944" s="672"/>
      <c r="F944" s="672"/>
      <c r="G944" s="672"/>
      <c r="H944" s="791"/>
      <c r="I944" s="791"/>
      <c r="J944" s="791"/>
      <c r="K944" s="791"/>
      <c r="L944" s="687"/>
      <c r="M944" s="792"/>
      <c r="N944" s="687"/>
      <c r="O944" s="792"/>
      <c r="P944" s="687"/>
      <c r="Q944" s="792"/>
      <c r="R944" s="687"/>
      <c r="S944" s="792"/>
      <c r="T944" s="687"/>
      <c r="U944" s="792"/>
    </row>
    <row r="945" spans="4:21">
      <c r="D945" s="791"/>
      <c r="E945" s="672"/>
      <c r="F945" s="672"/>
      <c r="G945" s="672"/>
      <c r="H945" s="791"/>
      <c r="I945" s="791"/>
      <c r="J945" s="791"/>
      <c r="K945" s="791"/>
      <c r="L945" s="687"/>
      <c r="M945" s="792"/>
      <c r="N945" s="687"/>
      <c r="O945" s="792"/>
      <c r="P945" s="687"/>
      <c r="Q945" s="792"/>
      <c r="R945" s="687"/>
      <c r="S945" s="792"/>
      <c r="T945" s="687"/>
      <c r="U945" s="792"/>
    </row>
    <row r="946" spans="4:21">
      <c r="D946" s="791"/>
      <c r="E946" s="672"/>
      <c r="F946" s="672"/>
      <c r="G946" s="672"/>
      <c r="H946" s="791"/>
      <c r="I946" s="791"/>
      <c r="J946" s="791"/>
      <c r="K946" s="791"/>
      <c r="L946" s="687"/>
      <c r="M946" s="792"/>
      <c r="N946" s="687"/>
      <c r="O946" s="792"/>
      <c r="P946" s="687"/>
      <c r="Q946" s="792"/>
      <c r="R946" s="687"/>
      <c r="S946" s="792"/>
      <c r="T946" s="687"/>
      <c r="U946" s="792"/>
    </row>
    <row r="947" spans="4:21">
      <c r="D947" s="791"/>
      <c r="E947" s="672"/>
      <c r="F947" s="672"/>
      <c r="G947" s="672"/>
      <c r="H947" s="791"/>
      <c r="I947" s="791"/>
      <c r="J947" s="791"/>
      <c r="K947" s="791"/>
      <c r="L947" s="687"/>
      <c r="M947" s="792"/>
      <c r="N947" s="687"/>
      <c r="O947" s="792"/>
      <c r="P947" s="687"/>
      <c r="Q947" s="792"/>
      <c r="R947" s="687"/>
      <c r="S947" s="792"/>
      <c r="T947" s="687"/>
      <c r="U947" s="792"/>
    </row>
    <row r="948" spans="4:21">
      <c r="D948" s="791"/>
      <c r="E948" s="672"/>
      <c r="F948" s="672"/>
      <c r="G948" s="672"/>
      <c r="H948" s="791"/>
      <c r="I948" s="791"/>
      <c r="J948" s="791"/>
      <c r="K948" s="791"/>
      <c r="L948" s="687"/>
      <c r="M948" s="792"/>
      <c r="N948" s="687"/>
      <c r="O948" s="792"/>
      <c r="P948" s="687"/>
      <c r="Q948" s="792"/>
      <c r="R948" s="687"/>
      <c r="S948" s="792"/>
      <c r="T948" s="687"/>
      <c r="U948" s="792"/>
    </row>
    <row r="949" spans="4:21">
      <c r="D949" s="791"/>
      <c r="E949" s="672"/>
      <c r="F949" s="672"/>
      <c r="G949" s="672"/>
      <c r="H949" s="791"/>
      <c r="I949" s="791"/>
      <c r="J949" s="791"/>
      <c r="K949" s="791"/>
      <c r="L949" s="687"/>
      <c r="M949" s="792"/>
      <c r="N949" s="687"/>
      <c r="O949" s="792"/>
      <c r="P949" s="687"/>
      <c r="Q949" s="792"/>
      <c r="R949" s="687"/>
      <c r="S949" s="792"/>
      <c r="T949" s="687"/>
      <c r="U949" s="792"/>
    </row>
    <row r="950" spans="4:21">
      <c r="D950" s="791"/>
      <c r="E950" s="672"/>
      <c r="F950" s="672"/>
      <c r="G950" s="672"/>
      <c r="H950" s="791"/>
      <c r="I950" s="791"/>
      <c r="J950" s="791"/>
      <c r="K950" s="791"/>
      <c r="L950" s="687"/>
      <c r="M950" s="792"/>
      <c r="N950" s="687"/>
      <c r="O950" s="792"/>
      <c r="P950" s="687"/>
      <c r="Q950" s="792"/>
      <c r="R950" s="687"/>
      <c r="S950" s="792"/>
      <c r="T950" s="687"/>
      <c r="U950" s="792"/>
    </row>
    <row r="951" spans="4:21">
      <c r="D951" s="791"/>
      <c r="E951" s="672"/>
      <c r="F951" s="672"/>
      <c r="G951" s="672"/>
      <c r="H951" s="791"/>
      <c r="I951" s="791"/>
      <c r="J951" s="791"/>
      <c r="K951" s="791"/>
      <c r="L951" s="687"/>
      <c r="M951" s="792"/>
      <c r="N951" s="687"/>
      <c r="O951" s="792"/>
      <c r="P951" s="687"/>
      <c r="Q951" s="792"/>
      <c r="R951" s="687"/>
      <c r="S951" s="792"/>
      <c r="T951" s="687"/>
      <c r="U951" s="792"/>
    </row>
    <row r="952" spans="4:21">
      <c r="D952" s="791"/>
      <c r="E952" s="672"/>
      <c r="F952" s="672"/>
      <c r="G952" s="672"/>
      <c r="H952" s="791"/>
      <c r="I952" s="791"/>
      <c r="J952" s="791"/>
      <c r="K952" s="791"/>
      <c r="L952" s="687"/>
      <c r="M952" s="792"/>
      <c r="N952" s="687"/>
      <c r="O952" s="792"/>
      <c r="P952" s="687"/>
      <c r="Q952" s="792"/>
      <c r="R952" s="687"/>
      <c r="S952" s="792"/>
      <c r="T952" s="687"/>
      <c r="U952" s="792"/>
    </row>
    <row r="953" spans="4:21">
      <c r="D953" s="791"/>
      <c r="E953" s="672"/>
      <c r="F953" s="672"/>
      <c r="G953" s="672"/>
      <c r="H953" s="791"/>
      <c r="I953" s="791"/>
      <c r="J953" s="791"/>
      <c r="K953" s="791"/>
      <c r="L953" s="687"/>
      <c r="M953" s="792"/>
      <c r="N953" s="687"/>
      <c r="O953" s="792"/>
      <c r="P953" s="687"/>
      <c r="Q953" s="792"/>
      <c r="R953" s="687"/>
      <c r="S953" s="792"/>
      <c r="T953" s="687"/>
      <c r="U953" s="792"/>
    </row>
    <row r="954" spans="4:21">
      <c r="D954" s="791"/>
      <c r="E954" s="672"/>
      <c r="F954" s="672"/>
      <c r="G954" s="672"/>
      <c r="H954" s="791"/>
      <c r="I954" s="791"/>
      <c r="J954" s="791"/>
      <c r="K954" s="791"/>
      <c r="L954" s="687"/>
      <c r="M954" s="792"/>
      <c r="N954" s="687"/>
      <c r="O954" s="792"/>
      <c r="P954" s="687"/>
      <c r="Q954" s="792"/>
      <c r="R954" s="687"/>
      <c r="S954" s="792"/>
      <c r="T954" s="687"/>
      <c r="U954" s="792"/>
    </row>
    <row r="955" spans="4:21">
      <c r="D955" s="791"/>
      <c r="E955" s="672"/>
      <c r="F955" s="672"/>
      <c r="G955" s="672"/>
      <c r="H955" s="791"/>
      <c r="I955" s="791"/>
      <c r="J955" s="791"/>
      <c r="K955" s="791"/>
      <c r="L955" s="687"/>
      <c r="M955" s="792"/>
      <c r="N955" s="687"/>
      <c r="O955" s="792"/>
      <c r="P955" s="687"/>
      <c r="Q955" s="792"/>
      <c r="R955" s="687"/>
      <c r="S955" s="792"/>
      <c r="T955" s="687"/>
      <c r="U955" s="792"/>
    </row>
    <row r="956" spans="4:21">
      <c r="D956" s="791"/>
      <c r="E956" s="672"/>
      <c r="F956" s="672"/>
      <c r="G956" s="672"/>
      <c r="H956" s="791"/>
      <c r="I956" s="791"/>
      <c r="J956" s="791"/>
      <c r="K956" s="791"/>
      <c r="L956" s="687"/>
      <c r="M956" s="792"/>
      <c r="N956" s="687"/>
      <c r="O956" s="792"/>
      <c r="P956" s="687"/>
      <c r="Q956" s="792"/>
      <c r="R956" s="687"/>
      <c r="S956" s="792"/>
      <c r="T956" s="687"/>
      <c r="U956" s="792"/>
    </row>
    <row r="957" spans="4:21">
      <c r="D957" s="791"/>
      <c r="E957" s="672"/>
      <c r="F957" s="672"/>
      <c r="G957" s="672"/>
      <c r="H957" s="791"/>
      <c r="I957" s="791"/>
      <c r="J957" s="791"/>
      <c r="K957" s="791"/>
      <c r="L957" s="687"/>
      <c r="M957" s="792"/>
      <c r="N957" s="687"/>
      <c r="O957" s="792"/>
      <c r="P957" s="687"/>
      <c r="Q957" s="792"/>
      <c r="R957" s="687"/>
      <c r="S957" s="792"/>
      <c r="T957" s="687"/>
      <c r="U957" s="792"/>
    </row>
    <row r="958" spans="4:21">
      <c r="D958" s="791"/>
      <c r="E958" s="672"/>
      <c r="F958" s="672"/>
      <c r="G958" s="672"/>
      <c r="H958" s="791"/>
      <c r="I958" s="791"/>
      <c r="J958" s="791"/>
      <c r="K958" s="791"/>
      <c r="L958" s="687"/>
      <c r="M958" s="792"/>
      <c r="N958" s="687"/>
      <c r="O958" s="792"/>
      <c r="P958" s="687"/>
      <c r="Q958" s="792"/>
      <c r="R958" s="687"/>
      <c r="S958" s="792"/>
      <c r="T958" s="687"/>
      <c r="U958" s="792"/>
    </row>
    <row r="959" spans="4:21">
      <c r="D959" s="791"/>
      <c r="E959" s="672"/>
      <c r="F959" s="672"/>
      <c r="G959" s="672"/>
      <c r="H959" s="791"/>
      <c r="I959" s="791"/>
      <c r="J959" s="791"/>
      <c r="K959" s="791"/>
      <c r="L959" s="687"/>
      <c r="M959" s="792"/>
      <c r="N959" s="687"/>
      <c r="O959" s="792"/>
      <c r="P959" s="687"/>
      <c r="Q959" s="792"/>
      <c r="R959" s="687"/>
      <c r="S959" s="792"/>
      <c r="T959" s="687"/>
      <c r="U959" s="792"/>
    </row>
    <row r="960" spans="4:21">
      <c r="D960" s="791"/>
      <c r="E960" s="672"/>
      <c r="F960" s="672"/>
      <c r="G960" s="672"/>
      <c r="H960" s="791"/>
      <c r="I960" s="791"/>
      <c r="J960" s="791"/>
      <c r="K960" s="791"/>
      <c r="L960" s="687"/>
      <c r="M960" s="792"/>
      <c r="N960" s="687"/>
      <c r="O960" s="792"/>
      <c r="P960" s="687"/>
      <c r="Q960" s="792"/>
      <c r="R960" s="687"/>
      <c r="S960" s="792"/>
      <c r="T960" s="687"/>
      <c r="U960" s="792"/>
    </row>
    <row r="961" spans="4:21">
      <c r="D961" s="791"/>
      <c r="E961" s="672"/>
      <c r="F961" s="672"/>
      <c r="G961" s="672"/>
      <c r="H961" s="791"/>
      <c r="I961" s="791"/>
      <c r="J961" s="791"/>
      <c r="K961" s="791"/>
      <c r="L961" s="687"/>
      <c r="M961" s="792"/>
      <c r="N961" s="687"/>
      <c r="O961" s="792"/>
      <c r="P961" s="687"/>
      <c r="Q961" s="792"/>
      <c r="R961" s="687"/>
      <c r="S961" s="792"/>
      <c r="T961" s="687"/>
      <c r="U961" s="792"/>
    </row>
    <row r="962" spans="4:21">
      <c r="D962" s="791"/>
      <c r="E962" s="672"/>
      <c r="F962" s="672"/>
      <c r="G962" s="672"/>
      <c r="H962" s="791"/>
      <c r="I962" s="791"/>
      <c r="J962" s="791"/>
      <c r="K962" s="791"/>
      <c r="L962" s="687"/>
      <c r="M962" s="792"/>
      <c r="N962" s="687"/>
      <c r="O962" s="792"/>
      <c r="P962" s="687"/>
      <c r="Q962" s="792"/>
      <c r="R962" s="687"/>
      <c r="S962" s="792"/>
      <c r="T962" s="687"/>
      <c r="U962" s="792"/>
    </row>
    <row r="963" spans="4:21">
      <c r="D963" s="791"/>
      <c r="E963" s="672"/>
      <c r="F963" s="672"/>
      <c r="G963" s="672"/>
      <c r="H963" s="791"/>
      <c r="I963" s="791"/>
      <c r="J963" s="791"/>
      <c r="K963" s="791"/>
      <c r="L963" s="687"/>
      <c r="M963" s="792"/>
      <c r="N963" s="687"/>
      <c r="O963" s="792"/>
      <c r="P963" s="687"/>
      <c r="Q963" s="792"/>
      <c r="R963" s="687"/>
      <c r="S963" s="792"/>
      <c r="T963" s="687"/>
      <c r="U963" s="792"/>
    </row>
    <row r="964" spans="4:21">
      <c r="D964" s="791"/>
      <c r="E964" s="672"/>
      <c r="F964" s="672"/>
      <c r="G964" s="672"/>
      <c r="H964" s="791"/>
      <c r="I964" s="791"/>
      <c r="J964" s="791"/>
      <c r="K964" s="791"/>
      <c r="L964" s="687"/>
      <c r="M964" s="792"/>
      <c r="N964" s="687"/>
      <c r="O964" s="792"/>
      <c r="P964" s="687"/>
      <c r="Q964" s="792"/>
      <c r="R964" s="687"/>
      <c r="S964" s="792"/>
      <c r="T964" s="687"/>
      <c r="U964" s="792"/>
    </row>
    <row r="965" spans="4:21">
      <c r="D965" s="791"/>
      <c r="E965" s="672"/>
      <c r="F965" s="672"/>
      <c r="G965" s="672"/>
      <c r="H965" s="791"/>
      <c r="I965" s="791"/>
      <c r="J965" s="791"/>
      <c r="K965" s="791"/>
      <c r="L965" s="687"/>
      <c r="M965" s="792"/>
      <c r="N965" s="687"/>
      <c r="O965" s="792"/>
      <c r="P965" s="687"/>
      <c r="Q965" s="792"/>
      <c r="R965" s="687"/>
      <c r="S965" s="792"/>
      <c r="T965" s="687"/>
      <c r="U965" s="792"/>
    </row>
    <row r="966" spans="4:21">
      <c r="D966" s="791"/>
      <c r="E966" s="672"/>
      <c r="F966" s="672"/>
      <c r="G966" s="672"/>
      <c r="H966" s="791"/>
      <c r="I966" s="791"/>
      <c r="J966" s="791"/>
      <c r="K966" s="791"/>
      <c r="L966" s="687"/>
      <c r="M966" s="792"/>
      <c r="N966" s="687"/>
      <c r="O966" s="792"/>
      <c r="P966" s="687"/>
      <c r="Q966" s="792"/>
      <c r="R966" s="687"/>
      <c r="S966" s="792"/>
      <c r="T966" s="687"/>
      <c r="U966" s="792"/>
    </row>
    <row r="967" spans="4:21">
      <c r="D967" s="791"/>
      <c r="E967" s="672"/>
      <c r="F967" s="672"/>
      <c r="G967" s="672"/>
      <c r="H967" s="791"/>
      <c r="I967" s="791"/>
      <c r="J967" s="791"/>
      <c r="K967" s="791"/>
      <c r="L967" s="687"/>
      <c r="M967" s="792"/>
      <c r="N967" s="687"/>
      <c r="O967" s="792"/>
      <c r="P967" s="687"/>
      <c r="Q967" s="792"/>
      <c r="R967" s="687"/>
      <c r="S967" s="792"/>
      <c r="T967" s="687"/>
      <c r="U967" s="792"/>
    </row>
    <row r="968" spans="4:21">
      <c r="D968" s="791"/>
      <c r="E968" s="672"/>
      <c r="F968" s="672"/>
      <c r="G968" s="672"/>
      <c r="H968" s="791"/>
      <c r="I968" s="791"/>
      <c r="J968" s="791"/>
      <c r="K968" s="791"/>
      <c r="L968" s="687"/>
      <c r="M968" s="792"/>
      <c r="N968" s="687"/>
      <c r="O968" s="792"/>
      <c r="P968" s="687"/>
      <c r="Q968" s="792"/>
      <c r="R968" s="687"/>
      <c r="S968" s="792"/>
      <c r="T968" s="687"/>
      <c r="U968" s="792"/>
    </row>
    <row r="969" spans="4:21">
      <c r="D969" s="791"/>
      <c r="E969" s="672"/>
      <c r="F969" s="672"/>
      <c r="G969" s="672"/>
      <c r="H969" s="791"/>
      <c r="I969" s="791"/>
      <c r="J969" s="791"/>
      <c r="K969" s="791"/>
      <c r="L969" s="687"/>
      <c r="M969" s="792"/>
      <c r="N969" s="687"/>
      <c r="O969" s="792"/>
      <c r="P969" s="687"/>
      <c r="Q969" s="792"/>
      <c r="R969" s="687"/>
      <c r="S969" s="792"/>
      <c r="T969" s="687"/>
      <c r="U969" s="792"/>
    </row>
    <row r="970" spans="4:21">
      <c r="D970" s="791"/>
      <c r="E970" s="672"/>
      <c r="F970" s="672"/>
      <c r="G970" s="672"/>
      <c r="H970" s="791"/>
      <c r="I970" s="791"/>
      <c r="J970" s="791"/>
      <c r="K970" s="791"/>
      <c r="L970" s="687"/>
      <c r="M970" s="792"/>
      <c r="N970" s="687"/>
      <c r="O970" s="792"/>
      <c r="P970" s="687"/>
      <c r="Q970" s="792"/>
      <c r="R970" s="687"/>
      <c r="S970" s="792"/>
      <c r="T970" s="687"/>
      <c r="U970" s="792"/>
    </row>
    <row r="971" spans="4:21">
      <c r="D971" s="791"/>
      <c r="E971" s="672"/>
      <c r="F971" s="672"/>
      <c r="G971" s="672"/>
      <c r="H971" s="791"/>
      <c r="I971" s="791"/>
      <c r="J971" s="791"/>
      <c r="K971" s="791"/>
      <c r="L971" s="687"/>
      <c r="M971" s="792"/>
      <c r="N971" s="687"/>
      <c r="O971" s="792"/>
      <c r="P971" s="687"/>
      <c r="Q971" s="792"/>
      <c r="R971" s="687"/>
      <c r="S971" s="792"/>
      <c r="T971" s="687"/>
      <c r="U971" s="792"/>
    </row>
    <row r="972" spans="4:21">
      <c r="D972" s="791"/>
      <c r="E972" s="672"/>
      <c r="F972" s="672"/>
      <c r="G972" s="672"/>
      <c r="H972" s="791"/>
      <c r="I972" s="791"/>
      <c r="J972" s="791"/>
      <c r="K972" s="791"/>
      <c r="L972" s="687"/>
      <c r="M972" s="792"/>
      <c r="N972" s="687"/>
      <c r="O972" s="792"/>
      <c r="P972" s="687"/>
      <c r="Q972" s="792"/>
      <c r="R972" s="687"/>
      <c r="S972" s="792"/>
      <c r="T972" s="687"/>
      <c r="U972" s="792"/>
    </row>
    <row r="973" spans="4:21">
      <c r="D973" s="791"/>
      <c r="E973" s="672"/>
      <c r="F973" s="672"/>
      <c r="G973" s="672"/>
      <c r="H973" s="791"/>
      <c r="I973" s="791"/>
      <c r="J973" s="791"/>
      <c r="K973" s="791"/>
      <c r="L973" s="687"/>
      <c r="M973" s="792"/>
      <c r="N973" s="687"/>
      <c r="O973" s="792"/>
      <c r="P973" s="687"/>
      <c r="Q973" s="792"/>
      <c r="R973" s="687"/>
      <c r="S973" s="792"/>
      <c r="T973" s="687"/>
      <c r="U973" s="792"/>
    </row>
    <row r="974" spans="4:21">
      <c r="D974" s="791"/>
      <c r="E974" s="672"/>
      <c r="F974" s="672"/>
      <c r="G974" s="672"/>
      <c r="H974" s="791"/>
      <c r="I974" s="791"/>
      <c r="J974" s="791"/>
      <c r="K974" s="791"/>
      <c r="L974" s="687"/>
      <c r="M974" s="792"/>
      <c r="N974" s="687"/>
      <c r="O974" s="792"/>
      <c r="P974" s="687"/>
      <c r="Q974" s="792"/>
      <c r="R974" s="687"/>
      <c r="S974" s="792"/>
      <c r="T974" s="687"/>
      <c r="U974" s="792"/>
    </row>
    <row r="975" spans="4:21">
      <c r="D975" s="791"/>
      <c r="E975" s="672"/>
      <c r="F975" s="672"/>
      <c r="G975" s="672"/>
      <c r="H975" s="791"/>
      <c r="I975" s="791"/>
      <c r="J975" s="791"/>
      <c r="K975" s="791"/>
      <c r="L975" s="687"/>
      <c r="M975" s="792"/>
      <c r="N975" s="687"/>
      <c r="O975" s="792"/>
      <c r="P975" s="687"/>
      <c r="Q975" s="792"/>
      <c r="R975" s="687"/>
      <c r="S975" s="792"/>
      <c r="T975" s="687"/>
      <c r="U975" s="792"/>
    </row>
    <row r="976" spans="4:21">
      <c r="D976" s="791"/>
      <c r="E976" s="672"/>
      <c r="F976" s="672"/>
      <c r="G976" s="672"/>
      <c r="H976" s="791"/>
      <c r="I976" s="791"/>
      <c r="J976" s="791"/>
      <c r="K976" s="791"/>
      <c r="L976" s="687"/>
      <c r="M976" s="792"/>
      <c r="N976" s="687"/>
      <c r="O976" s="792"/>
      <c r="P976" s="687"/>
      <c r="Q976" s="792"/>
      <c r="R976" s="687"/>
      <c r="S976" s="792"/>
      <c r="T976" s="687"/>
      <c r="U976" s="792"/>
    </row>
    <row r="977" spans="4:21">
      <c r="D977" s="791"/>
      <c r="E977" s="672"/>
      <c r="F977" s="672"/>
      <c r="G977" s="672"/>
      <c r="H977" s="791"/>
      <c r="I977" s="791"/>
      <c r="J977" s="791"/>
      <c r="K977" s="791"/>
      <c r="L977" s="687"/>
      <c r="M977" s="792"/>
      <c r="N977" s="687"/>
      <c r="O977" s="792"/>
      <c r="P977" s="687"/>
      <c r="Q977" s="792"/>
      <c r="R977" s="687"/>
      <c r="S977" s="792"/>
      <c r="T977" s="687"/>
      <c r="U977" s="792"/>
    </row>
    <row r="978" spans="4:21">
      <c r="D978" s="791"/>
      <c r="E978" s="672"/>
      <c r="F978" s="672"/>
      <c r="G978" s="672"/>
      <c r="H978" s="791"/>
      <c r="I978" s="791"/>
      <c r="J978" s="791"/>
      <c r="K978" s="791"/>
      <c r="L978" s="687"/>
      <c r="M978" s="792"/>
      <c r="N978" s="687"/>
      <c r="O978" s="792"/>
      <c r="P978" s="687"/>
      <c r="Q978" s="792"/>
      <c r="R978" s="687"/>
      <c r="S978" s="792"/>
      <c r="T978" s="687"/>
      <c r="U978" s="792"/>
    </row>
    <row r="979" spans="4:21">
      <c r="D979" s="791"/>
      <c r="E979" s="672"/>
      <c r="F979" s="672"/>
      <c r="G979" s="672"/>
      <c r="H979" s="791"/>
      <c r="I979" s="791"/>
      <c r="J979" s="791"/>
      <c r="K979" s="791"/>
      <c r="L979" s="687"/>
      <c r="M979" s="792"/>
      <c r="N979" s="687"/>
      <c r="O979" s="792"/>
      <c r="P979" s="687"/>
      <c r="Q979" s="792"/>
      <c r="R979" s="687"/>
      <c r="S979" s="792"/>
      <c r="T979" s="687"/>
      <c r="U979" s="792"/>
    </row>
    <row r="980" spans="4:21">
      <c r="D980" s="791"/>
      <c r="E980" s="672"/>
      <c r="F980" s="672"/>
      <c r="G980" s="672"/>
      <c r="H980" s="791"/>
      <c r="I980" s="791"/>
      <c r="J980" s="791"/>
      <c r="K980" s="791"/>
      <c r="L980" s="687"/>
      <c r="M980" s="792"/>
      <c r="N980" s="687"/>
      <c r="O980" s="792"/>
      <c r="P980" s="687"/>
      <c r="Q980" s="792"/>
      <c r="R980" s="687"/>
      <c r="S980" s="792"/>
      <c r="T980" s="687"/>
      <c r="U980" s="792"/>
    </row>
    <row r="981" spans="4:21">
      <c r="D981" s="791"/>
      <c r="E981" s="672"/>
      <c r="F981" s="672"/>
      <c r="G981" s="672"/>
      <c r="H981" s="791"/>
      <c r="I981" s="791"/>
      <c r="J981" s="791"/>
      <c r="K981" s="791"/>
      <c r="L981" s="687"/>
      <c r="M981" s="792"/>
      <c r="N981" s="687"/>
      <c r="O981" s="792"/>
      <c r="P981" s="687"/>
      <c r="Q981" s="792"/>
      <c r="R981" s="687"/>
      <c r="S981" s="792"/>
      <c r="T981" s="687"/>
      <c r="U981" s="792"/>
    </row>
    <row r="982" spans="4:21">
      <c r="D982" s="791"/>
      <c r="E982" s="672"/>
      <c r="F982" s="672"/>
      <c r="G982" s="672"/>
      <c r="H982" s="791"/>
      <c r="I982" s="791"/>
      <c r="J982" s="791"/>
      <c r="K982" s="791"/>
      <c r="L982" s="687"/>
      <c r="M982" s="792"/>
      <c r="N982" s="687"/>
      <c r="O982" s="792"/>
      <c r="P982" s="687"/>
      <c r="Q982" s="792"/>
      <c r="R982" s="687"/>
      <c r="S982" s="792"/>
      <c r="T982" s="687"/>
      <c r="U982" s="792"/>
    </row>
    <row r="983" spans="4:21">
      <c r="D983" s="791"/>
      <c r="E983" s="672"/>
      <c r="F983" s="672"/>
      <c r="G983" s="672"/>
      <c r="H983" s="791"/>
      <c r="I983" s="791"/>
      <c r="J983" s="791"/>
      <c r="K983" s="791"/>
      <c r="L983" s="687"/>
      <c r="M983" s="792"/>
      <c r="N983" s="687"/>
      <c r="O983" s="792"/>
      <c r="P983" s="687"/>
      <c r="Q983" s="792"/>
      <c r="R983" s="687"/>
      <c r="S983" s="792"/>
      <c r="T983" s="687"/>
      <c r="U983" s="792"/>
    </row>
    <row r="984" spans="4:21">
      <c r="D984" s="791"/>
      <c r="E984" s="672"/>
      <c r="F984" s="672"/>
      <c r="G984" s="672"/>
      <c r="H984" s="791"/>
      <c r="I984" s="791"/>
      <c r="J984" s="791"/>
      <c r="K984" s="791"/>
      <c r="L984" s="687"/>
      <c r="M984" s="792"/>
      <c r="N984" s="687"/>
      <c r="O984" s="792"/>
      <c r="P984" s="687"/>
      <c r="Q984" s="792"/>
      <c r="R984" s="687"/>
      <c r="S984" s="792"/>
      <c r="T984" s="687"/>
      <c r="U984" s="792"/>
    </row>
    <row r="985" spans="4:21">
      <c r="D985" s="791"/>
      <c r="E985" s="672"/>
      <c r="F985" s="672"/>
      <c r="G985" s="672"/>
      <c r="H985" s="791"/>
      <c r="I985" s="791"/>
      <c r="J985" s="791"/>
      <c r="K985" s="791"/>
      <c r="L985" s="687"/>
      <c r="M985" s="792"/>
      <c r="N985" s="687"/>
      <c r="O985" s="792"/>
      <c r="P985" s="687"/>
      <c r="Q985" s="792"/>
      <c r="R985" s="687"/>
      <c r="S985" s="792"/>
      <c r="T985" s="687"/>
      <c r="U985" s="792"/>
    </row>
    <row r="986" spans="4:21">
      <c r="D986" s="791"/>
      <c r="E986" s="672"/>
      <c r="F986" s="672"/>
      <c r="G986" s="672"/>
      <c r="H986" s="791"/>
      <c r="I986" s="791"/>
      <c r="J986" s="791"/>
      <c r="K986" s="791"/>
      <c r="L986" s="687"/>
      <c r="M986" s="792"/>
      <c r="N986" s="687"/>
      <c r="O986" s="792"/>
      <c r="P986" s="687"/>
      <c r="Q986" s="792"/>
      <c r="R986" s="687"/>
      <c r="S986" s="792"/>
      <c r="T986" s="687"/>
      <c r="U986" s="792"/>
    </row>
    <row r="987" spans="4:21">
      <c r="D987" s="791"/>
      <c r="E987" s="672"/>
      <c r="F987" s="672"/>
      <c r="G987" s="672"/>
      <c r="H987" s="791"/>
      <c r="I987" s="791"/>
      <c r="J987" s="791"/>
      <c r="K987" s="791"/>
      <c r="L987" s="687"/>
      <c r="M987" s="792"/>
      <c r="N987" s="687"/>
      <c r="O987" s="792"/>
      <c r="P987" s="687"/>
      <c r="Q987" s="792"/>
      <c r="R987" s="687"/>
      <c r="S987" s="792"/>
      <c r="T987" s="687"/>
      <c r="U987" s="792"/>
    </row>
    <row r="988" spans="4:21">
      <c r="D988" s="791"/>
      <c r="E988" s="672"/>
      <c r="F988" s="672"/>
      <c r="G988" s="672"/>
      <c r="H988" s="791"/>
      <c r="I988" s="791"/>
      <c r="J988" s="791"/>
      <c r="K988" s="791"/>
      <c r="L988" s="687"/>
      <c r="M988" s="792"/>
      <c r="N988" s="687"/>
      <c r="O988" s="792"/>
      <c r="P988" s="687"/>
      <c r="Q988" s="792"/>
      <c r="R988" s="687"/>
      <c r="S988" s="792"/>
      <c r="T988" s="687"/>
      <c r="U988" s="792"/>
    </row>
    <row r="989" spans="4:21">
      <c r="D989" s="791"/>
      <c r="E989" s="672"/>
      <c r="F989" s="672"/>
      <c r="G989" s="672"/>
      <c r="H989" s="791"/>
      <c r="I989" s="791"/>
      <c r="J989" s="791"/>
      <c r="K989" s="791"/>
      <c r="L989" s="687"/>
      <c r="M989" s="792"/>
      <c r="N989" s="687"/>
      <c r="O989" s="792"/>
      <c r="P989" s="687"/>
      <c r="Q989" s="792"/>
      <c r="R989" s="687"/>
      <c r="S989" s="792"/>
      <c r="T989" s="687"/>
      <c r="U989" s="792"/>
    </row>
    <row r="990" spans="4:21">
      <c r="D990" s="791"/>
      <c r="E990" s="672"/>
      <c r="F990" s="672"/>
      <c r="G990" s="672"/>
      <c r="H990" s="791"/>
      <c r="I990" s="791"/>
      <c r="J990" s="791"/>
      <c r="K990" s="791"/>
      <c r="L990" s="687"/>
      <c r="M990" s="792"/>
      <c r="N990" s="687"/>
      <c r="O990" s="792"/>
      <c r="P990" s="687"/>
      <c r="Q990" s="792"/>
      <c r="R990" s="687"/>
      <c r="S990" s="792"/>
      <c r="T990" s="687"/>
      <c r="U990" s="792"/>
    </row>
    <row r="991" spans="4:21">
      <c r="D991" s="791"/>
      <c r="E991" s="672"/>
      <c r="F991" s="672"/>
      <c r="G991" s="672"/>
      <c r="H991" s="791"/>
      <c r="I991" s="791"/>
      <c r="J991" s="791"/>
      <c r="K991" s="791"/>
      <c r="L991" s="687"/>
      <c r="M991" s="792"/>
      <c r="N991" s="687"/>
      <c r="O991" s="792"/>
      <c r="P991" s="687"/>
      <c r="Q991" s="792"/>
      <c r="R991" s="687"/>
      <c r="S991" s="792"/>
      <c r="T991" s="687"/>
      <c r="U991" s="792"/>
    </row>
    <row r="992" spans="4:21">
      <c r="D992" s="791"/>
      <c r="E992" s="672"/>
      <c r="F992" s="672"/>
      <c r="G992" s="672"/>
      <c r="H992" s="791"/>
      <c r="I992" s="791"/>
      <c r="J992" s="791"/>
      <c r="K992" s="791"/>
      <c r="L992" s="687"/>
      <c r="M992" s="792"/>
      <c r="N992" s="687"/>
      <c r="O992" s="792"/>
      <c r="P992" s="687"/>
      <c r="Q992" s="792"/>
      <c r="R992" s="687"/>
      <c r="S992" s="792"/>
      <c r="T992" s="687"/>
      <c r="U992" s="792"/>
    </row>
    <row r="993" spans="4:21">
      <c r="D993" s="791"/>
      <c r="E993" s="672"/>
      <c r="F993" s="672"/>
      <c r="G993" s="672"/>
      <c r="H993" s="791"/>
      <c r="I993" s="791"/>
      <c r="J993" s="791"/>
      <c r="K993" s="791"/>
      <c r="L993" s="687"/>
      <c r="M993" s="792"/>
      <c r="N993" s="687"/>
      <c r="O993" s="792"/>
      <c r="P993" s="687"/>
      <c r="Q993" s="792"/>
      <c r="R993" s="687"/>
      <c r="S993" s="792"/>
      <c r="T993" s="687"/>
      <c r="U993" s="792"/>
    </row>
    <row r="994" spans="4:21">
      <c r="D994" s="791"/>
      <c r="E994" s="672"/>
      <c r="F994" s="672"/>
      <c r="G994" s="672"/>
      <c r="H994" s="791"/>
      <c r="I994" s="791"/>
      <c r="J994" s="791"/>
      <c r="K994" s="791"/>
      <c r="L994" s="687"/>
      <c r="M994" s="792"/>
      <c r="N994" s="687"/>
      <c r="O994" s="792"/>
      <c r="P994" s="687"/>
      <c r="Q994" s="792"/>
      <c r="R994" s="687"/>
      <c r="S994" s="792"/>
      <c r="T994" s="687"/>
      <c r="U994" s="792"/>
    </row>
    <row r="995" spans="4:21">
      <c r="D995" s="791"/>
      <c r="E995" s="672"/>
      <c r="F995" s="672"/>
      <c r="G995" s="672"/>
      <c r="H995" s="791"/>
      <c r="I995" s="791"/>
      <c r="J995" s="791"/>
      <c r="K995" s="791"/>
      <c r="L995" s="687"/>
      <c r="M995" s="792"/>
      <c r="N995" s="687"/>
      <c r="O995" s="792"/>
      <c r="P995" s="687"/>
      <c r="Q995" s="792"/>
      <c r="R995" s="687"/>
      <c r="S995" s="792"/>
      <c r="T995" s="687"/>
      <c r="U995" s="792"/>
    </row>
    <row r="996" spans="4:21">
      <c r="D996" s="791"/>
      <c r="E996" s="672"/>
      <c r="F996" s="672"/>
      <c r="G996" s="672"/>
      <c r="H996" s="791"/>
      <c r="I996" s="791"/>
      <c r="J996" s="791"/>
      <c r="K996" s="791"/>
      <c r="L996" s="687"/>
      <c r="M996" s="792"/>
      <c r="N996" s="687"/>
      <c r="O996" s="792"/>
      <c r="P996" s="687"/>
      <c r="Q996" s="792"/>
      <c r="R996" s="687"/>
      <c r="S996" s="792"/>
      <c r="T996" s="687"/>
      <c r="U996" s="792"/>
    </row>
    <row r="997" spans="4:21">
      <c r="D997" s="791"/>
      <c r="E997" s="672"/>
      <c r="F997" s="672"/>
      <c r="G997" s="672"/>
      <c r="H997" s="791"/>
      <c r="I997" s="791"/>
      <c r="J997" s="791"/>
      <c r="K997" s="791"/>
      <c r="L997" s="687"/>
      <c r="M997" s="792"/>
      <c r="N997" s="687"/>
      <c r="O997" s="792"/>
      <c r="P997" s="687"/>
      <c r="Q997" s="792"/>
      <c r="R997" s="687"/>
      <c r="S997" s="792"/>
      <c r="T997" s="687"/>
      <c r="U997" s="792"/>
    </row>
    <row r="998" spans="4:21">
      <c r="D998" s="791"/>
      <c r="E998" s="672"/>
      <c r="F998" s="672"/>
      <c r="G998" s="672"/>
      <c r="H998" s="791"/>
      <c r="I998" s="791"/>
      <c r="J998" s="791"/>
      <c r="K998" s="791"/>
      <c r="L998" s="687"/>
      <c r="M998" s="792"/>
      <c r="N998" s="687"/>
      <c r="O998" s="792"/>
      <c r="P998" s="687"/>
      <c r="Q998" s="792"/>
      <c r="R998" s="687"/>
      <c r="S998" s="792"/>
      <c r="T998" s="687"/>
      <c r="U998" s="792"/>
    </row>
    <row r="999" spans="4:21">
      <c r="D999" s="791"/>
      <c r="E999" s="672"/>
      <c r="F999" s="672"/>
      <c r="G999" s="672"/>
      <c r="H999" s="791"/>
      <c r="I999" s="791"/>
      <c r="J999" s="791"/>
      <c r="K999" s="791"/>
      <c r="L999" s="687"/>
      <c r="M999" s="792"/>
      <c r="N999" s="687"/>
      <c r="O999" s="792"/>
      <c r="P999" s="687"/>
      <c r="Q999" s="792"/>
      <c r="R999" s="687"/>
      <c r="S999" s="792"/>
      <c r="T999" s="687"/>
      <c r="U999" s="792"/>
    </row>
    <row r="1000" spans="4:21">
      <c r="D1000" s="791"/>
      <c r="E1000" s="672"/>
      <c r="F1000" s="672"/>
      <c r="G1000" s="672"/>
      <c r="H1000" s="791"/>
      <c r="I1000" s="791"/>
      <c r="J1000" s="791"/>
      <c r="K1000" s="791"/>
      <c r="L1000" s="687"/>
      <c r="M1000" s="792"/>
      <c r="N1000" s="687"/>
      <c r="O1000" s="792"/>
      <c r="P1000" s="687"/>
      <c r="Q1000" s="792"/>
      <c r="R1000" s="687"/>
      <c r="S1000" s="792"/>
      <c r="T1000" s="687"/>
      <c r="U1000" s="792"/>
    </row>
    <row r="1001" spans="4:21">
      <c r="D1001" s="791"/>
      <c r="E1001" s="672"/>
      <c r="F1001" s="672"/>
      <c r="G1001" s="672"/>
      <c r="H1001" s="791"/>
      <c r="I1001" s="791"/>
      <c r="J1001" s="791"/>
      <c r="K1001" s="791"/>
      <c r="L1001" s="687"/>
      <c r="M1001" s="792"/>
      <c r="N1001" s="687"/>
      <c r="O1001" s="792"/>
      <c r="P1001" s="687"/>
      <c r="Q1001" s="792"/>
      <c r="R1001" s="687"/>
      <c r="S1001" s="792"/>
      <c r="T1001" s="687"/>
      <c r="U1001" s="792"/>
    </row>
    <row r="1002" spans="4:21">
      <c r="D1002" s="791"/>
      <c r="E1002" s="672"/>
      <c r="F1002" s="672"/>
      <c r="G1002" s="672"/>
      <c r="H1002" s="791"/>
      <c r="I1002" s="791"/>
      <c r="J1002" s="791"/>
      <c r="K1002" s="791"/>
      <c r="L1002" s="687"/>
      <c r="M1002" s="792"/>
      <c r="N1002" s="687"/>
      <c r="O1002" s="792"/>
      <c r="P1002" s="687"/>
      <c r="Q1002" s="792"/>
      <c r="R1002" s="687"/>
      <c r="S1002" s="792"/>
      <c r="T1002" s="687"/>
      <c r="U1002" s="792"/>
    </row>
    <row r="1003" spans="4:21">
      <c r="D1003" s="791"/>
      <c r="E1003" s="672"/>
      <c r="F1003" s="672"/>
      <c r="G1003" s="672"/>
      <c r="H1003" s="791"/>
      <c r="I1003" s="791"/>
      <c r="J1003" s="791"/>
      <c r="K1003" s="791"/>
      <c r="L1003" s="687"/>
      <c r="M1003" s="792"/>
      <c r="N1003" s="687"/>
      <c r="O1003" s="792"/>
      <c r="P1003" s="687"/>
      <c r="Q1003" s="792"/>
      <c r="R1003" s="687"/>
      <c r="S1003" s="792"/>
      <c r="T1003" s="687"/>
      <c r="U1003" s="792"/>
    </row>
    <row r="1004" spans="4:21">
      <c r="D1004" s="791"/>
      <c r="E1004" s="672"/>
      <c r="F1004" s="672"/>
      <c r="G1004" s="672"/>
      <c r="H1004" s="791"/>
      <c r="I1004" s="791"/>
      <c r="J1004" s="791"/>
      <c r="K1004" s="791"/>
      <c r="L1004" s="687"/>
      <c r="M1004" s="792"/>
      <c r="N1004" s="687"/>
      <c r="O1004" s="792"/>
      <c r="P1004" s="687"/>
      <c r="Q1004" s="792"/>
      <c r="R1004" s="687"/>
      <c r="S1004" s="792"/>
      <c r="T1004" s="687"/>
      <c r="U1004" s="792"/>
    </row>
    <row r="1005" spans="4:21">
      <c r="D1005" s="791"/>
      <c r="E1005" s="672"/>
      <c r="F1005" s="672"/>
      <c r="G1005" s="672"/>
      <c r="H1005" s="791"/>
      <c r="I1005" s="791"/>
      <c r="J1005" s="791"/>
      <c r="K1005" s="791"/>
      <c r="L1005" s="687"/>
      <c r="M1005" s="792"/>
      <c r="N1005" s="687"/>
      <c r="O1005" s="792"/>
      <c r="P1005" s="687"/>
      <c r="Q1005" s="792"/>
      <c r="R1005" s="687"/>
      <c r="S1005" s="792"/>
      <c r="T1005" s="687"/>
      <c r="U1005" s="792"/>
    </row>
    <row r="1006" spans="4:21">
      <c r="D1006" s="791"/>
      <c r="E1006" s="672"/>
      <c r="F1006" s="672"/>
      <c r="G1006" s="672"/>
      <c r="H1006" s="791"/>
      <c r="I1006" s="791"/>
      <c r="J1006" s="791"/>
      <c r="K1006" s="791"/>
      <c r="L1006" s="687"/>
      <c r="M1006" s="792"/>
      <c r="N1006" s="687"/>
      <c r="O1006" s="792"/>
      <c r="P1006" s="687"/>
      <c r="Q1006" s="792"/>
      <c r="R1006" s="687"/>
      <c r="S1006" s="792"/>
      <c r="T1006" s="687"/>
      <c r="U1006" s="792"/>
    </row>
    <row r="1007" spans="4:21">
      <c r="D1007" s="791"/>
      <c r="E1007" s="672"/>
      <c r="F1007" s="672"/>
      <c r="G1007" s="672"/>
      <c r="H1007" s="791"/>
      <c r="I1007" s="791"/>
      <c r="J1007" s="791"/>
      <c r="K1007" s="791"/>
      <c r="L1007" s="687"/>
      <c r="M1007" s="792"/>
      <c r="N1007" s="687"/>
      <c r="O1007" s="792"/>
      <c r="P1007" s="687"/>
      <c r="Q1007" s="792"/>
      <c r="R1007" s="687"/>
      <c r="S1007" s="792"/>
      <c r="T1007" s="687"/>
      <c r="U1007" s="792"/>
    </row>
    <row r="1008" spans="4:21">
      <c r="D1008" s="791"/>
      <c r="E1008" s="672"/>
      <c r="F1008" s="672"/>
      <c r="G1008" s="672"/>
      <c r="H1008" s="791"/>
      <c r="I1008" s="791"/>
      <c r="J1008" s="791"/>
      <c r="K1008" s="791"/>
      <c r="L1008" s="687"/>
      <c r="M1008" s="792"/>
      <c r="N1008" s="687"/>
      <c r="O1008" s="792"/>
      <c r="P1008" s="687"/>
      <c r="Q1008" s="792"/>
      <c r="R1008" s="687"/>
      <c r="S1008" s="792"/>
      <c r="T1008" s="687"/>
      <c r="U1008" s="792"/>
    </row>
    <row r="1009" spans="4:21">
      <c r="D1009" s="791"/>
      <c r="E1009" s="672"/>
      <c r="F1009" s="672"/>
      <c r="G1009" s="672"/>
      <c r="H1009" s="791"/>
      <c r="I1009" s="791"/>
      <c r="J1009" s="791"/>
      <c r="K1009" s="791"/>
      <c r="L1009" s="687"/>
      <c r="M1009" s="792"/>
      <c r="N1009" s="687"/>
      <c r="O1009" s="792"/>
      <c r="P1009" s="687"/>
      <c r="Q1009" s="792"/>
      <c r="R1009" s="687"/>
      <c r="S1009" s="792"/>
      <c r="T1009" s="687"/>
      <c r="U1009" s="792"/>
    </row>
    <row r="1010" spans="4:21">
      <c r="D1010" s="791"/>
      <c r="E1010" s="672"/>
      <c r="F1010" s="672"/>
      <c r="G1010" s="672"/>
      <c r="H1010" s="791"/>
      <c r="I1010" s="791"/>
      <c r="J1010" s="791"/>
      <c r="K1010" s="791"/>
      <c r="L1010" s="687"/>
      <c r="M1010" s="792"/>
      <c r="N1010" s="687"/>
      <c r="O1010" s="792"/>
      <c r="P1010" s="687"/>
      <c r="Q1010" s="792"/>
      <c r="R1010" s="687"/>
      <c r="S1010" s="792"/>
      <c r="T1010" s="687"/>
      <c r="U1010" s="792"/>
    </row>
    <row r="1011" spans="4:21">
      <c r="D1011" s="791"/>
      <c r="E1011" s="672"/>
      <c r="F1011" s="672"/>
      <c r="G1011" s="672"/>
      <c r="H1011" s="791"/>
      <c r="I1011" s="791"/>
      <c r="J1011" s="791"/>
      <c r="K1011" s="791"/>
      <c r="L1011" s="687"/>
      <c r="M1011" s="792"/>
      <c r="N1011" s="687"/>
      <c r="O1011" s="792"/>
      <c r="P1011" s="687"/>
      <c r="Q1011" s="792"/>
      <c r="R1011" s="687"/>
      <c r="S1011" s="792"/>
      <c r="T1011" s="687"/>
      <c r="U1011" s="792"/>
    </row>
    <row r="1012" spans="4:21">
      <c r="D1012" s="791"/>
      <c r="E1012" s="672"/>
      <c r="F1012" s="672"/>
      <c r="G1012" s="672"/>
      <c r="H1012" s="791"/>
      <c r="I1012" s="791"/>
      <c r="J1012" s="791"/>
      <c r="K1012" s="791"/>
      <c r="L1012" s="687"/>
      <c r="M1012" s="792"/>
      <c r="N1012" s="687"/>
      <c r="O1012" s="792"/>
      <c r="P1012" s="687"/>
      <c r="Q1012" s="792"/>
      <c r="R1012" s="687"/>
      <c r="S1012" s="792"/>
      <c r="T1012" s="687"/>
      <c r="U1012" s="792"/>
    </row>
    <row r="1013" spans="4:21">
      <c r="D1013" s="791"/>
      <c r="E1013" s="672"/>
      <c r="F1013" s="672"/>
      <c r="G1013" s="672"/>
      <c r="H1013" s="791"/>
      <c r="I1013" s="791"/>
      <c r="J1013" s="791"/>
      <c r="K1013" s="791"/>
      <c r="L1013" s="687"/>
      <c r="M1013" s="792"/>
      <c r="N1013" s="687"/>
      <c r="O1013" s="792"/>
      <c r="P1013" s="687"/>
      <c r="Q1013" s="792"/>
      <c r="R1013" s="687"/>
      <c r="S1013" s="792"/>
      <c r="T1013" s="687"/>
      <c r="U1013" s="792"/>
    </row>
    <row r="1014" spans="4:21">
      <c r="D1014" s="791"/>
      <c r="E1014" s="672"/>
      <c r="F1014" s="672"/>
      <c r="G1014" s="672"/>
      <c r="H1014" s="791"/>
      <c r="I1014" s="791"/>
      <c r="J1014" s="791"/>
      <c r="K1014" s="791"/>
      <c r="L1014" s="687"/>
      <c r="M1014" s="792"/>
      <c r="N1014" s="687"/>
      <c r="O1014" s="792"/>
      <c r="P1014" s="687"/>
      <c r="Q1014" s="792"/>
      <c r="R1014" s="687"/>
      <c r="S1014" s="792"/>
      <c r="T1014" s="687"/>
      <c r="U1014" s="792"/>
    </row>
    <row r="1015" spans="4:21">
      <c r="D1015" s="791"/>
      <c r="E1015" s="672"/>
      <c r="F1015" s="672"/>
      <c r="G1015" s="672"/>
      <c r="H1015" s="791"/>
      <c r="I1015" s="791"/>
      <c r="J1015" s="791"/>
      <c r="K1015" s="791"/>
      <c r="L1015" s="687"/>
      <c r="M1015" s="792"/>
      <c r="N1015" s="687"/>
      <c r="O1015" s="792"/>
      <c r="P1015" s="687"/>
      <c r="Q1015" s="792"/>
      <c r="R1015" s="687"/>
      <c r="S1015" s="792"/>
      <c r="T1015" s="687"/>
      <c r="U1015" s="792"/>
    </row>
    <row r="1016" spans="4:21">
      <c r="D1016" s="791"/>
      <c r="E1016" s="672"/>
      <c r="F1016" s="672"/>
      <c r="G1016" s="672"/>
      <c r="H1016" s="791"/>
      <c r="I1016" s="791"/>
      <c r="J1016" s="791"/>
      <c r="K1016" s="791"/>
      <c r="L1016" s="687"/>
      <c r="M1016" s="792"/>
      <c r="N1016" s="687"/>
      <c r="O1016" s="792"/>
      <c r="P1016" s="687"/>
      <c r="Q1016" s="792"/>
      <c r="R1016" s="687"/>
      <c r="S1016" s="792"/>
      <c r="T1016" s="687"/>
      <c r="U1016" s="792"/>
    </row>
    <row r="1017" spans="4:21">
      <c r="D1017" s="791"/>
      <c r="E1017" s="672"/>
      <c r="F1017" s="672"/>
      <c r="G1017" s="672"/>
      <c r="H1017" s="791"/>
      <c r="I1017" s="791"/>
      <c r="J1017" s="791"/>
      <c r="K1017" s="791"/>
      <c r="L1017" s="687"/>
      <c r="M1017" s="792"/>
      <c r="N1017" s="687"/>
      <c r="O1017" s="792"/>
      <c r="P1017" s="687"/>
      <c r="Q1017" s="792"/>
      <c r="R1017" s="687"/>
      <c r="S1017" s="792"/>
      <c r="T1017" s="687"/>
      <c r="U1017" s="792"/>
    </row>
    <row r="1018" spans="4:21">
      <c r="D1018" s="791"/>
      <c r="E1018" s="672"/>
      <c r="F1018" s="672"/>
      <c r="G1018" s="672"/>
      <c r="H1018" s="791"/>
      <c r="I1018" s="791"/>
      <c r="J1018" s="791"/>
      <c r="K1018" s="791"/>
      <c r="L1018" s="687"/>
      <c r="M1018" s="792"/>
      <c r="N1018" s="687"/>
      <c r="O1018" s="792"/>
      <c r="P1018" s="687"/>
      <c r="Q1018" s="792"/>
      <c r="R1018" s="687"/>
      <c r="S1018" s="792"/>
      <c r="T1018" s="687"/>
      <c r="U1018" s="792"/>
    </row>
    <row r="1019" spans="4:21">
      <c r="D1019" s="791"/>
      <c r="E1019" s="672"/>
      <c r="F1019" s="672"/>
      <c r="G1019" s="672"/>
      <c r="H1019" s="791"/>
      <c r="I1019" s="791"/>
      <c r="J1019" s="791"/>
      <c r="K1019" s="791"/>
      <c r="L1019" s="687"/>
      <c r="M1019" s="792"/>
      <c r="N1019" s="687"/>
      <c r="O1019" s="792"/>
      <c r="P1019" s="687"/>
      <c r="Q1019" s="792"/>
      <c r="R1019" s="687"/>
      <c r="S1019" s="792"/>
      <c r="T1019" s="687"/>
      <c r="U1019" s="792"/>
    </row>
    <row r="1020" spans="4:21">
      <c r="D1020" s="791"/>
      <c r="E1020" s="672"/>
      <c r="F1020" s="672"/>
      <c r="G1020" s="672"/>
      <c r="H1020" s="791"/>
      <c r="I1020" s="791"/>
      <c r="J1020" s="791"/>
      <c r="K1020" s="791"/>
      <c r="L1020" s="687"/>
      <c r="M1020" s="792"/>
      <c r="N1020" s="687"/>
      <c r="O1020" s="792"/>
      <c r="P1020" s="687"/>
      <c r="Q1020" s="792"/>
      <c r="R1020" s="687"/>
      <c r="S1020" s="792"/>
      <c r="T1020" s="687"/>
      <c r="U1020" s="792"/>
    </row>
    <row r="1021" spans="4:21">
      <c r="D1021" s="791"/>
      <c r="E1021" s="672"/>
      <c r="F1021" s="672"/>
      <c r="G1021" s="672"/>
      <c r="H1021" s="791"/>
      <c r="I1021" s="791"/>
      <c r="J1021" s="791"/>
      <c r="K1021" s="791"/>
      <c r="L1021" s="687"/>
      <c r="M1021" s="792"/>
      <c r="N1021" s="687"/>
      <c r="O1021" s="792"/>
      <c r="P1021" s="687"/>
      <c r="Q1021" s="792"/>
      <c r="R1021" s="687"/>
      <c r="S1021" s="792"/>
      <c r="T1021" s="687"/>
      <c r="U1021" s="792"/>
    </row>
    <row r="1022" spans="4:21">
      <c r="D1022" s="791"/>
      <c r="E1022" s="672"/>
      <c r="F1022" s="672"/>
      <c r="G1022" s="672"/>
      <c r="H1022" s="791"/>
      <c r="I1022" s="791"/>
      <c r="J1022" s="791"/>
      <c r="K1022" s="791"/>
      <c r="L1022" s="687"/>
      <c r="M1022" s="792"/>
      <c r="N1022" s="687"/>
      <c r="O1022" s="792"/>
      <c r="P1022" s="687"/>
      <c r="Q1022" s="792"/>
      <c r="R1022" s="687"/>
      <c r="S1022" s="792"/>
      <c r="T1022" s="687"/>
      <c r="U1022" s="792"/>
    </row>
    <row r="1023" spans="4:21">
      <c r="D1023" s="791"/>
      <c r="E1023" s="672"/>
      <c r="F1023" s="672"/>
      <c r="G1023" s="672"/>
      <c r="H1023" s="791"/>
      <c r="I1023" s="791"/>
      <c r="J1023" s="791"/>
      <c r="K1023" s="791"/>
      <c r="L1023" s="687"/>
      <c r="M1023" s="792"/>
      <c r="N1023" s="687"/>
      <c r="O1023" s="792"/>
      <c r="P1023" s="687"/>
      <c r="Q1023" s="792"/>
      <c r="R1023" s="687"/>
      <c r="S1023" s="792"/>
      <c r="T1023" s="687"/>
      <c r="U1023" s="792"/>
    </row>
    <row r="1024" spans="4:21">
      <c r="D1024" s="791"/>
      <c r="E1024" s="672"/>
      <c r="F1024" s="672"/>
      <c r="G1024" s="672"/>
      <c r="H1024" s="791"/>
      <c r="I1024" s="791"/>
      <c r="J1024" s="791"/>
      <c r="K1024" s="791"/>
      <c r="L1024" s="687"/>
      <c r="M1024" s="792"/>
      <c r="N1024" s="687"/>
      <c r="O1024" s="792"/>
      <c r="P1024" s="687"/>
      <c r="Q1024" s="792"/>
      <c r="R1024" s="687"/>
      <c r="S1024" s="792"/>
      <c r="T1024" s="687"/>
      <c r="U1024" s="792"/>
    </row>
    <row r="1025" spans="4:21">
      <c r="D1025" s="791"/>
      <c r="E1025" s="672"/>
      <c r="F1025" s="672"/>
      <c r="G1025" s="672"/>
      <c r="H1025" s="791"/>
      <c r="I1025" s="791"/>
      <c r="J1025" s="791"/>
      <c r="K1025" s="791"/>
      <c r="L1025" s="687"/>
      <c r="M1025" s="792"/>
      <c r="N1025" s="687"/>
      <c r="O1025" s="792"/>
      <c r="P1025" s="687"/>
      <c r="Q1025" s="792"/>
      <c r="R1025" s="687"/>
      <c r="S1025" s="792"/>
      <c r="T1025" s="687"/>
      <c r="U1025" s="792"/>
    </row>
    <row r="1026" spans="4:21">
      <c r="D1026" s="791"/>
      <c r="E1026" s="672"/>
      <c r="F1026" s="672"/>
      <c r="G1026" s="672"/>
      <c r="H1026" s="791"/>
      <c r="I1026" s="791"/>
      <c r="J1026" s="791"/>
      <c r="K1026" s="791"/>
      <c r="L1026" s="687"/>
      <c r="M1026" s="792"/>
      <c r="N1026" s="687"/>
      <c r="O1026" s="792"/>
      <c r="P1026" s="687"/>
      <c r="Q1026" s="792"/>
      <c r="R1026" s="687"/>
      <c r="S1026" s="792"/>
      <c r="T1026" s="687"/>
      <c r="U1026" s="792"/>
    </row>
    <row r="1027" spans="4:21">
      <c r="D1027" s="791"/>
      <c r="E1027" s="672"/>
      <c r="F1027" s="672"/>
      <c r="G1027" s="672"/>
      <c r="H1027" s="791"/>
      <c r="I1027" s="791"/>
      <c r="J1027" s="791"/>
      <c r="K1027" s="791"/>
      <c r="L1027" s="687"/>
      <c r="M1027" s="792"/>
      <c r="N1027" s="687"/>
      <c r="O1027" s="792"/>
      <c r="P1027" s="687"/>
      <c r="Q1027" s="792"/>
      <c r="R1027" s="687"/>
      <c r="S1027" s="792"/>
      <c r="T1027" s="687"/>
      <c r="U1027" s="792"/>
    </row>
    <row r="1028" spans="4:21">
      <c r="D1028" s="791"/>
      <c r="E1028" s="672"/>
      <c r="F1028" s="672"/>
      <c r="G1028" s="672"/>
      <c r="H1028" s="791"/>
      <c r="I1028" s="791"/>
      <c r="J1028" s="791"/>
      <c r="K1028" s="791"/>
      <c r="L1028" s="687"/>
      <c r="M1028" s="792"/>
      <c r="N1028" s="687"/>
      <c r="O1028" s="792"/>
      <c r="P1028" s="687"/>
      <c r="Q1028" s="792"/>
      <c r="R1028" s="687"/>
      <c r="S1028" s="792"/>
      <c r="T1028" s="687"/>
      <c r="U1028" s="792"/>
    </row>
    <row r="1029" spans="4:21">
      <c r="D1029" s="791"/>
      <c r="E1029" s="672"/>
      <c r="F1029" s="672"/>
      <c r="G1029" s="672"/>
      <c r="H1029" s="791"/>
      <c r="I1029" s="791"/>
      <c r="J1029" s="791"/>
      <c r="K1029" s="791"/>
      <c r="L1029" s="687"/>
      <c r="M1029" s="792"/>
      <c r="N1029" s="687"/>
      <c r="O1029" s="792"/>
      <c r="P1029" s="687"/>
      <c r="Q1029" s="792"/>
      <c r="R1029" s="687"/>
      <c r="S1029" s="792"/>
      <c r="T1029" s="687"/>
      <c r="U1029" s="792"/>
    </row>
    <row r="1030" spans="4:21">
      <c r="D1030" s="791"/>
      <c r="E1030" s="672"/>
      <c r="F1030" s="672"/>
      <c r="G1030" s="672"/>
      <c r="H1030" s="791"/>
      <c r="I1030" s="791"/>
      <c r="J1030" s="791"/>
      <c r="K1030" s="791"/>
      <c r="L1030" s="687"/>
      <c r="M1030" s="792"/>
      <c r="N1030" s="687"/>
      <c r="O1030" s="792"/>
      <c r="P1030" s="687"/>
      <c r="Q1030" s="792"/>
      <c r="R1030" s="687"/>
      <c r="S1030" s="792"/>
      <c r="T1030" s="687"/>
      <c r="U1030" s="792"/>
    </row>
    <row r="1031" spans="4:21">
      <c r="D1031" s="791"/>
      <c r="E1031" s="672"/>
      <c r="F1031" s="672"/>
      <c r="G1031" s="672"/>
      <c r="H1031" s="791"/>
      <c r="I1031" s="791"/>
      <c r="J1031" s="791"/>
      <c r="K1031" s="791"/>
      <c r="L1031" s="687"/>
      <c r="M1031" s="792"/>
      <c r="N1031" s="687"/>
      <c r="O1031" s="792"/>
      <c r="P1031" s="687"/>
      <c r="Q1031" s="792"/>
      <c r="R1031" s="687"/>
      <c r="S1031" s="792"/>
      <c r="T1031" s="687"/>
      <c r="U1031" s="792"/>
    </row>
    <row r="1032" spans="4:21">
      <c r="D1032" s="791"/>
      <c r="E1032" s="672"/>
      <c r="F1032" s="672"/>
      <c r="G1032" s="672"/>
      <c r="H1032" s="791"/>
      <c r="I1032" s="791"/>
      <c r="J1032" s="791"/>
      <c r="K1032" s="791"/>
      <c r="L1032" s="687"/>
      <c r="M1032" s="792"/>
      <c r="N1032" s="687"/>
      <c r="O1032" s="792"/>
      <c r="P1032" s="687"/>
      <c r="Q1032" s="792"/>
      <c r="R1032" s="687"/>
      <c r="S1032" s="792"/>
      <c r="T1032" s="687"/>
      <c r="U1032" s="792"/>
    </row>
    <row r="1033" spans="4:21">
      <c r="D1033" s="791"/>
      <c r="E1033" s="672"/>
      <c r="F1033" s="672"/>
      <c r="G1033" s="672"/>
      <c r="H1033" s="791"/>
      <c r="I1033" s="791"/>
      <c r="J1033" s="791"/>
      <c r="K1033" s="791"/>
      <c r="L1033" s="687"/>
      <c r="M1033" s="792"/>
      <c r="N1033" s="687"/>
      <c r="O1033" s="792"/>
      <c r="P1033" s="687"/>
      <c r="Q1033" s="792"/>
      <c r="R1033" s="687"/>
      <c r="S1033" s="792"/>
      <c r="T1033" s="687"/>
      <c r="U1033" s="792"/>
    </row>
    <row r="1034" spans="4:21">
      <c r="D1034" s="791"/>
      <c r="E1034" s="672"/>
      <c r="F1034" s="672"/>
      <c r="G1034" s="672"/>
      <c r="H1034" s="791"/>
      <c r="I1034" s="791"/>
      <c r="J1034" s="791"/>
      <c r="K1034" s="791"/>
      <c r="L1034" s="687"/>
      <c r="M1034" s="792"/>
      <c r="N1034" s="687"/>
      <c r="O1034" s="792"/>
      <c r="P1034" s="687"/>
      <c r="Q1034" s="792"/>
      <c r="R1034" s="687"/>
      <c r="S1034" s="792"/>
      <c r="T1034" s="687"/>
      <c r="U1034" s="792"/>
    </row>
    <row r="1035" spans="4:21">
      <c r="D1035" s="791"/>
      <c r="E1035" s="672"/>
      <c r="F1035" s="672"/>
      <c r="G1035" s="672"/>
      <c r="H1035" s="791"/>
      <c r="I1035" s="791"/>
      <c r="J1035" s="791"/>
      <c r="K1035" s="791"/>
      <c r="L1035" s="687"/>
      <c r="M1035" s="792"/>
      <c r="N1035" s="687"/>
      <c r="O1035" s="792"/>
      <c r="P1035" s="687"/>
      <c r="Q1035" s="792"/>
      <c r="R1035" s="687"/>
      <c r="S1035" s="792"/>
      <c r="T1035" s="687"/>
      <c r="U1035" s="792"/>
    </row>
    <row r="1036" spans="4:21">
      <c r="D1036" s="791"/>
      <c r="E1036" s="672"/>
      <c r="F1036" s="672"/>
      <c r="G1036" s="672"/>
      <c r="H1036" s="791"/>
      <c r="I1036" s="791"/>
      <c r="J1036" s="791"/>
      <c r="K1036" s="791"/>
      <c r="L1036" s="687"/>
      <c r="M1036" s="792"/>
      <c r="N1036" s="687"/>
      <c r="O1036" s="792"/>
      <c r="P1036" s="687"/>
      <c r="Q1036" s="792"/>
      <c r="R1036" s="687"/>
      <c r="S1036" s="792"/>
      <c r="T1036" s="687"/>
      <c r="U1036" s="792"/>
    </row>
    <row r="1037" spans="4:21">
      <c r="D1037" s="791"/>
      <c r="E1037" s="672"/>
      <c r="F1037" s="672"/>
      <c r="G1037" s="672"/>
      <c r="H1037" s="791"/>
      <c r="I1037" s="791"/>
      <c r="J1037" s="791"/>
      <c r="K1037" s="791"/>
      <c r="L1037" s="687"/>
      <c r="M1037" s="792"/>
      <c r="N1037" s="687"/>
      <c r="O1037" s="792"/>
      <c r="P1037" s="687"/>
      <c r="Q1037" s="792"/>
      <c r="R1037" s="687"/>
      <c r="S1037" s="792"/>
      <c r="T1037" s="687"/>
      <c r="U1037" s="792"/>
    </row>
    <row r="1038" spans="4:21">
      <c r="D1038" s="791"/>
      <c r="E1038" s="672"/>
      <c r="F1038" s="672"/>
      <c r="G1038" s="672"/>
      <c r="H1038" s="791"/>
      <c r="I1038" s="791"/>
      <c r="J1038" s="791"/>
      <c r="K1038" s="791"/>
      <c r="L1038" s="687"/>
      <c r="M1038" s="792"/>
      <c r="N1038" s="687"/>
      <c r="O1038" s="792"/>
      <c r="P1038" s="687"/>
      <c r="Q1038" s="792"/>
      <c r="R1038" s="687"/>
      <c r="S1038" s="792"/>
      <c r="T1038" s="687"/>
      <c r="U1038" s="792"/>
    </row>
    <row r="1039" spans="4:21">
      <c r="D1039" s="791"/>
      <c r="E1039" s="672"/>
      <c r="F1039" s="672"/>
      <c r="G1039" s="672"/>
      <c r="H1039" s="791"/>
      <c r="I1039" s="791"/>
      <c r="J1039" s="791"/>
      <c r="K1039" s="791"/>
      <c r="L1039" s="687"/>
      <c r="M1039" s="792"/>
      <c r="N1039" s="687"/>
      <c r="O1039" s="792"/>
      <c r="P1039" s="687"/>
      <c r="Q1039" s="792"/>
      <c r="R1039" s="687"/>
      <c r="S1039" s="792"/>
      <c r="T1039" s="687"/>
      <c r="U1039" s="792"/>
    </row>
    <row r="1040" spans="4:21">
      <c r="D1040" s="791"/>
      <c r="E1040" s="672"/>
      <c r="F1040" s="672"/>
      <c r="G1040" s="672"/>
      <c r="H1040" s="791"/>
      <c r="I1040" s="791"/>
      <c r="J1040" s="791"/>
      <c r="K1040" s="791"/>
      <c r="L1040" s="687"/>
      <c r="M1040" s="792"/>
      <c r="N1040" s="687"/>
      <c r="O1040" s="792"/>
      <c r="P1040" s="687"/>
      <c r="Q1040" s="792"/>
      <c r="R1040" s="687"/>
      <c r="S1040" s="792"/>
      <c r="T1040" s="687"/>
      <c r="U1040" s="792"/>
    </row>
    <row r="1041" spans="2:21">
      <c r="D1041" s="791"/>
      <c r="E1041" s="672"/>
      <c r="F1041" s="672"/>
      <c r="G1041" s="672"/>
      <c r="H1041" s="791"/>
      <c r="I1041" s="791"/>
      <c r="J1041" s="791"/>
      <c r="K1041" s="791"/>
      <c r="L1041" s="687"/>
      <c r="M1041" s="792"/>
      <c r="N1041" s="687"/>
      <c r="O1041" s="792"/>
      <c r="P1041" s="687"/>
      <c r="Q1041" s="792"/>
      <c r="R1041" s="687"/>
      <c r="S1041" s="792"/>
      <c r="T1041" s="687"/>
      <c r="U1041" s="792"/>
    </row>
    <row r="1042" spans="2:21">
      <c r="D1042" s="791"/>
      <c r="E1042" s="672"/>
      <c r="F1042" s="672"/>
      <c r="G1042" s="672"/>
      <c r="H1042" s="791"/>
      <c r="I1042" s="791"/>
      <c r="J1042" s="791"/>
      <c r="K1042" s="791"/>
      <c r="L1042" s="687"/>
      <c r="M1042" s="792"/>
      <c r="N1042" s="687"/>
      <c r="O1042" s="792"/>
      <c r="P1042" s="687"/>
      <c r="Q1042" s="792"/>
      <c r="R1042" s="687"/>
      <c r="S1042" s="792"/>
      <c r="T1042" s="687"/>
      <c r="U1042" s="792"/>
    </row>
    <row r="1043" spans="2:21">
      <c r="D1043" s="791"/>
      <c r="E1043" s="672"/>
      <c r="F1043" s="672"/>
      <c r="G1043" s="672"/>
      <c r="H1043" s="791"/>
      <c r="I1043" s="791"/>
      <c r="J1043" s="791"/>
      <c r="K1043" s="791"/>
      <c r="L1043" s="687"/>
      <c r="M1043" s="792"/>
      <c r="N1043" s="687"/>
      <c r="O1043" s="792"/>
      <c r="P1043" s="687"/>
      <c r="Q1043" s="792"/>
      <c r="R1043" s="687"/>
      <c r="S1043" s="792"/>
      <c r="T1043" s="687"/>
      <c r="U1043" s="792"/>
    </row>
    <row r="1044" spans="2:21">
      <c r="D1044" s="791"/>
      <c r="E1044" s="672"/>
      <c r="F1044" s="672"/>
      <c r="G1044" s="672"/>
      <c r="H1044" s="791"/>
      <c r="I1044" s="791"/>
      <c r="J1044" s="791"/>
      <c r="K1044" s="791"/>
      <c r="L1044" s="687"/>
      <c r="M1044" s="792"/>
      <c r="N1044" s="687"/>
      <c r="O1044" s="792"/>
      <c r="P1044" s="687"/>
      <c r="Q1044" s="792"/>
      <c r="R1044" s="687"/>
      <c r="S1044" s="792"/>
      <c r="T1044" s="687"/>
      <c r="U1044" s="792"/>
    </row>
    <row r="1045" spans="2:21">
      <c r="D1045" s="791"/>
      <c r="E1045" s="672"/>
      <c r="F1045" s="672"/>
      <c r="G1045" s="672"/>
      <c r="H1045" s="791"/>
      <c r="I1045" s="791"/>
      <c r="J1045" s="791"/>
      <c r="K1045" s="791"/>
      <c r="L1045" s="687"/>
      <c r="M1045" s="792"/>
      <c r="N1045" s="687"/>
      <c r="O1045" s="792"/>
      <c r="P1045" s="687"/>
      <c r="Q1045" s="792"/>
      <c r="R1045" s="687"/>
      <c r="S1045" s="792"/>
      <c r="T1045" s="687"/>
      <c r="U1045" s="792"/>
    </row>
    <row r="1046" spans="2:21">
      <c r="D1046" s="791"/>
      <c r="E1046" s="672"/>
      <c r="F1046" s="672"/>
      <c r="G1046" s="672"/>
      <c r="H1046" s="791"/>
      <c r="I1046" s="791"/>
      <c r="J1046" s="791"/>
      <c r="K1046" s="791"/>
      <c r="L1046" s="687"/>
      <c r="M1046" s="792"/>
      <c r="N1046" s="687"/>
      <c r="O1046" s="792"/>
      <c r="P1046" s="687"/>
      <c r="Q1046" s="792"/>
      <c r="R1046" s="687"/>
      <c r="S1046" s="792"/>
      <c r="T1046" s="687"/>
      <c r="U1046" s="792"/>
    </row>
    <row r="1047" spans="2:21">
      <c r="D1047" s="791"/>
      <c r="E1047" s="672"/>
      <c r="F1047" s="672"/>
      <c r="G1047" s="672"/>
      <c r="H1047" s="791"/>
      <c r="I1047" s="791"/>
      <c r="J1047" s="791"/>
      <c r="K1047" s="791"/>
      <c r="L1047" s="687"/>
      <c r="M1047" s="792"/>
      <c r="N1047" s="687"/>
      <c r="O1047" s="792"/>
      <c r="P1047" s="687"/>
      <c r="Q1047" s="792"/>
      <c r="R1047" s="687"/>
      <c r="S1047" s="792"/>
      <c r="T1047" s="687"/>
      <c r="U1047" s="792"/>
    </row>
    <row r="1048" spans="2:21">
      <c r="B1048" s="2" t="s">
        <v>428</v>
      </c>
      <c r="D1048" s="791"/>
      <c r="E1048" s="672"/>
      <c r="F1048" s="672"/>
      <c r="G1048" s="672"/>
      <c r="H1048" s="791"/>
      <c r="I1048" s="791"/>
      <c r="J1048" s="791"/>
      <c r="K1048" s="791"/>
      <c r="L1048" s="687"/>
      <c r="M1048" s="792"/>
      <c r="N1048" s="687"/>
      <c r="O1048" s="792"/>
      <c r="P1048" s="687"/>
      <c r="Q1048" s="792"/>
      <c r="R1048" s="687"/>
      <c r="S1048" s="792"/>
      <c r="T1048" s="687"/>
      <c r="U1048" s="792"/>
    </row>
    <row r="1049" spans="2:21">
      <c r="D1049" s="791"/>
      <c r="E1049" s="672"/>
      <c r="F1049" s="672"/>
      <c r="G1049" s="672"/>
      <c r="H1049" s="791"/>
      <c r="I1049" s="791"/>
      <c r="J1049" s="791"/>
      <c r="K1049" s="791"/>
      <c r="L1049" s="687"/>
      <c r="M1049" s="792"/>
      <c r="N1049" s="687"/>
      <c r="O1049" s="792"/>
      <c r="P1049" s="687"/>
      <c r="Q1049" s="792"/>
      <c r="R1049" s="687"/>
      <c r="S1049" s="792"/>
      <c r="T1049" s="687"/>
      <c r="U1049" s="792"/>
    </row>
    <row r="1050" spans="2:21">
      <c r="D1050" s="791"/>
      <c r="E1050" s="672"/>
      <c r="F1050" s="672"/>
      <c r="G1050" s="672"/>
      <c r="H1050" s="791"/>
      <c r="I1050" s="791"/>
      <c r="J1050" s="791"/>
      <c r="K1050" s="791"/>
      <c r="L1050" s="687"/>
      <c r="M1050" s="792"/>
      <c r="N1050" s="687"/>
      <c r="O1050" s="792"/>
      <c r="P1050" s="687"/>
      <c r="Q1050" s="792"/>
      <c r="R1050" s="687"/>
      <c r="S1050" s="792"/>
      <c r="T1050" s="687"/>
      <c r="U1050" s="792"/>
    </row>
    <row r="1051" spans="2:21">
      <c r="D1051" s="791"/>
      <c r="E1051" s="672"/>
      <c r="F1051" s="672"/>
      <c r="G1051" s="672"/>
      <c r="H1051" s="791"/>
      <c r="I1051" s="791"/>
      <c r="J1051" s="791"/>
      <c r="K1051" s="791"/>
      <c r="L1051" s="687"/>
      <c r="M1051" s="792"/>
      <c r="N1051" s="687"/>
      <c r="O1051" s="792"/>
      <c r="P1051" s="687"/>
      <c r="Q1051" s="792"/>
      <c r="R1051" s="687"/>
      <c r="S1051" s="792"/>
      <c r="T1051" s="687"/>
      <c r="U1051" s="792"/>
    </row>
    <row r="1052" spans="2:21">
      <c r="D1052" s="791"/>
      <c r="E1052" s="672"/>
      <c r="F1052" s="672"/>
      <c r="G1052" s="672"/>
      <c r="H1052" s="791"/>
      <c r="I1052" s="791"/>
      <c r="J1052" s="791"/>
      <c r="K1052" s="791"/>
      <c r="L1052" s="687"/>
      <c r="M1052" s="792"/>
      <c r="N1052" s="687"/>
      <c r="O1052" s="792"/>
      <c r="P1052" s="687"/>
      <c r="Q1052" s="792"/>
      <c r="R1052" s="687"/>
      <c r="S1052" s="792"/>
      <c r="T1052" s="687"/>
      <c r="U1052" s="792"/>
    </row>
    <row r="1053" spans="2:21">
      <c r="D1053" s="791"/>
      <c r="E1053" s="672"/>
      <c r="F1053" s="672"/>
      <c r="G1053" s="672"/>
      <c r="H1053" s="791"/>
      <c r="I1053" s="791"/>
      <c r="J1053" s="791"/>
      <c r="K1053" s="791"/>
      <c r="L1053" s="687"/>
      <c r="M1053" s="792"/>
      <c r="N1053" s="687"/>
      <c r="O1053" s="792"/>
      <c r="P1053" s="687"/>
      <c r="Q1053" s="792"/>
      <c r="R1053" s="687"/>
      <c r="S1053" s="792"/>
      <c r="T1053" s="687"/>
      <c r="U1053" s="792"/>
    </row>
    <row r="1054" spans="2:21">
      <c r="D1054" s="791"/>
      <c r="E1054" s="672"/>
      <c r="F1054" s="672"/>
      <c r="G1054" s="672"/>
      <c r="H1054" s="791"/>
      <c r="I1054" s="791"/>
      <c r="J1054" s="791"/>
      <c r="K1054" s="791"/>
      <c r="L1054" s="687"/>
      <c r="M1054" s="792"/>
      <c r="N1054" s="687"/>
      <c r="O1054" s="792"/>
      <c r="P1054" s="687"/>
      <c r="Q1054" s="792"/>
      <c r="R1054" s="687"/>
      <c r="S1054" s="792"/>
      <c r="T1054" s="687"/>
      <c r="U1054" s="792"/>
    </row>
    <row r="1055" spans="2:21">
      <c r="D1055" s="791"/>
      <c r="E1055" s="672"/>
      <c r="F1055" s="672"/>
      <c r="G1055" s="672"/>
      <c r="H1055" s="791"/>
      <c r="I1055" s="791"/>
      <c r="J1055" s="791"/>
      <c r="K1055" s="791"/>
      <c r="L1055" s="687"/>
      <c r="M1055" s="792"/>
      <c r="N1055" s="687"/>
      <c r="O1055" s="792"/>
      <c r="P1055" s="687"/>
      <c r="Q1055" s="792"/>
      <c r="R1055" s="687"/>
      <c r="S1055" s="792"/>
      <c r="T1055" s="687"/>
      <c r="U1055" s="792"/>
    </row>
    <row r="1056" spans="2:21">
      <c r="D1056" s="791"/>
      <c r="E1056" s="672"/>
      <c r="F1056" s="672"/>
      <c r="G1056" s="672"/>
      <c r="H1056" s="791"/>
      <c r="I1056" s="791"/>
      <c r="J1056" s="791"/>
      <c r="K1056" s="791"/>
      <c r="L1056" s="687"/>
      <c r="M1056" s="792"/>
      <c r="N1056" s="687"/>
      <c r="O1056" s="792"/>
      <c r="P1056" s="687"/>
      <c r="Q1056" s="792"/>
      <c r="R1056" s="687"/>
      <c r="S1056" s="792"/>
      <c r="T1056" s="687"/>
      <c r="U1056" s="792"/>
    </row>
    <row r="1057" spans="4:21">
      <c r="D1057" s="791"/>
      <c r="E1057" s="672"/>
      <c r="F1057" s="672"/>
      <c r="G1057" s="672"/>
      <c r="H1057" s="791"/>
      <c r="I1057" s="791"/>
      <c r="J1057" s="791"/>
      <c r="K1057" s="791"/>
      <c r="L1057" s="687"/>
      <c r="M1057" s="792"/>
      <c r="N1057" s="687"/>
      <c r="O1057" s="792"/>
      <c r="P1057" s="687"/>
      <c r="Q1057" s="792"/>
      <c r="R1057" s="687"/>
      <c r="S1057" s="792"/>
      <c r="T1057" s="687"/>
      <c r="U1057" s="792"/>
    </row>
    <row r="1058" spans="4:21">
      <c r="D1058" s="791"/>
      <c r="E1058" s="672"/>
      <c r="F1058" s="672"/>
      <c r="G1058" s="672"/>
      <c r="H1058" s="791"/>
      <c r="I1058" s="791"/>
      <c r="J1058" s="791"/>
      <c r="K1058" s="791"/>
      <c r="L1058" s="687"/>
      <c r="M1058" s="792"/>
      <c r="N1058" s="687"/>
      <c r="O1058" s="792"/>
      <c r="P1058" s="687"/>
      <c r="Q1058" s="792"/>
      <c r="R1058" s="687"/>
      <c r="S1058" s="792"/>
      <c r="T1058" s="687"/>
      <c r="U1058" s="792"/>
    </row>
    <row r="1059" spans="4:21">
      <c r="D1059" s="791"/>
      <c r="E1059" s="672"/>
      <c r="F1059" s="672"/>
      <c r="G1059" s="672"/>
      <c r="H1059" s="791"/>
      <c r="I1059" s="791"/>
      <c r="J1059" s="791"/>
      <c r="K1059" s="791"/>
      <c r="L1059" s="687"/>
      <c r="M1059" s="792"/>
      <c r="N1059" s="687"/>
      <c r="O1059" s="792"/>
      <c r="P1059" s="687"/>
      <c r="Q1059" s="792"/>
      <c r="R1059" s="687"/>
      <c r="S1059" s="792"/>
      <c r="T1059" s="687"/>
      <c r="U1059" s="792"/>
    </row>
    <row r="1060" spans="4:21">
      <c r="D1060" s="791"/>
      <c r="E1060" s="672"/>
      <c r="F1060" s="672"/>
      <c r="G1060" s="672"/>
      <c r="H1060" s="791"/>
      <c r="I1060" s="791"/>
      <c r="J1060" s="791"/>
      <c r="K1060" s="791"/>
      <c r="L1060" s="687"/>
      <c r="M1060" s="792"/>
      <c r="N1060" s="687"/>
      <c r="O1060" s="792"/>
      <c r="P1060" s="687"/>
      <c r="Q1060" s="792"/>
      <c r="R1060" s="687"/>
      <c r="S1060" s="792"/>
      <c r="T1060" s="687"/>
      <c r="U1060" s="792"/>
    </row>
    <row r="1061" spans="4:21">
      <c r="D1061" s="791"/>
      <c r="E1061" s="672"/>
      <c r="F1061" s="672"/>
      <c r="G1061" s="672"/>
      <c r="H1061" s="791"/>
      <c r="I1061" s="791"/>
      <c r="J1061" s="791"/>
      <c r="K1061" s="791"/>
      <c r="L1061" s="687"/>
      <c r="M1061" s="792"/>
      <c r="N1061" s="687"/>
      <c r="O1061" s="792"/>
      <c r="P1061" s="687"/>
      <c r="Q1061" s="792"/>
      <c r="R1061" s="687"/>
      <c r="S1061" s="792"/>
      <c r="T1061" s="687"/>
      <c r="U1061" s="792"/>
    </row>
    <row r="1062" spans="4:21">
      <c r="D1062" s="791"/>
      <c r="E1062" s="672"/>
      <c r="F1062" s="672"/>
      <c r="G1062" s="672"/>
      <c r="H1062" s="791"/>
      <c r="I1062" s="791"/>
      <c r="J1062" s="791"/>
      <c r="K1062" s="791"/>
      <c r="L1062" s="687"/>
      <c r="M1062" s="792"/>
      <c r="N1062" s="687"/>
      <c r="O1062" s="792"/>
      <c r="P1062" s="687"/>
      <c r="Q1062" s="792"/>
      <c r="R1062" s="687"/>
      <c r="S1062" s="792"/>
      <c r="T1062" s="687"/>
      <c r="U1062" s="792"/>
    </row>
    <row r="1063" spans="4:21">
      <c r="D1063" s="791"/>
      <c r="E1063" s="672"/>
      <c r="F1063" s="672"/>
      <c r="G1063" s="672"/>
      <c r="H1063" s="791"/>
      <c r="I1063" s="791"/>
      <c r="J1063" s="791"/>
      <c r="K1063" s="791"/>
      <c r="L1063" s="687"/>
      <c r="M1063" s="792"/>
      <c r="N1063" s="687"/>
      <c r="O1063" s="792"/>
      <c r="P1063" s="687"/>
      <c r="Q1063" s="792"/>
      <c r="R1063" s="687"/>
      <c r="S1063" s="792"/>
      <c r="T1063" s="687"/>
      <c r="U1063" s="792"/>
    </row>
    <row r="1064" spans="4:21">
      <c r="D1064" s="791"/>
      <c r="E1064" s="672"/>
      <c r="F1064" s="672"/>
      <c r="G1064" s="672"/>
      <c r="H1064" s="791"/>
      <c r="I1064" s="791"/>
      <c r="J1064" s="791"/>
      <c r="K1064" s="791"/>
      <c r="L1064" s="687"/>
      <c r="M1064" s="792"/>
      <c r="N1064" s="687"/>
      <c r="O1064" s="792"/>
      <c r="P1064" s="687"/>
      <c r="Q1064" s="792"/>
      <c r="R1064" s="687"/>
      <c r="S1064" s="792"/>
      <c r="T1064" s="687"/>
      <c r="U1064" s="792"/>
    </row>
    <row r="1065" spans="4:21">
      <c r="D1065" s="791"/>
      <c r="E1065" s="672"/>
      <c r="F1065" s="672"/>
      <c r="G1065" s="672"/>
      <c r="H1065" s="791"/>
      <c r="I1065" s="791"/>
      <c r="J1065" s="791"/>
      <c r="K1065" s="791"/>
      <c r="L1065" s="687"/>
      <c r="M1065" s="792"/>
      <c r="N1065" s="687"/>
      <c r="O1065" s="792"/>
      <c r="P1065" s="687"/>
      <c r="Q1065" s="792"/>
      <c r="R1065" s="687"/>
      <c r="S1065" s="792"/>
      <c r="T1065" s="687"/>
      <c r="U1065" s="792"/>
    </row>
    <row r="1066" spans="4:21">
      <c r="D1066" s="791"/>
      <c r="E1066" s="672"/>
      <c r="F1066" s="672"/>
      <c r="G1066" s="672"/>
      <c r="H1066" s="791"/>
      <c r="I1066" s="791"/>
      <c r="J1066" s="791"/>
      <c r="K1066" s="791"/>
      <c r="L1066" s="687"/>
      <c r="M1066" s="792"/>
      <c r="N1066" s="687"/>
      <c r="O1066" s="792"/>
      <c r="P1066" s="687"/>
      <c r="Q1066" s="792"/>
      <c r="R1066" s="687"/>
      <c r="S1066" s="792"/>
      <c r="T1066" s="687"/>
      <c r="U1066" s="792"/>
    </row>
    <row r="1067" spans="4:21">
      <c r="D1067" s="791"/>
      <c r="E1067" s="672"/>
      <c r="F1067" s="672"/>
      <c r="G1067" s="672"/>
      <c r="H1067" s="791"/>
      <c r="I1067" s="791"/>
      <c r="J1067" s="791"/>
      <c r="K1067" s="791"/>
      <c r="L1067" s="687"/>
      <c r="M1067" s="792"/>
      <c r="N1067" s="687"/>
      <c r="O1067" s="792"/>
      <c r="P1067" s="687"/>
      <c r="Q1067" s="792"/>
      <c r="R1067" s="687"/>
      <c r="S1067" s="792"/>
      <c r="T1067" s="687"/>
      <c r="U1067" s="792"/>
    </row>
    <row r="1068" spans="4:21">
      <c r="D1068" s="791"/>
      <c r="E1068" s="672"/>
      <c r="F1068" s="672"/>
      <c r="G1068" s="672"/>
      <c r="H1068" s="791"/>
      <c r="I1068" s="791"/>
      <c r="J1068" s="791"/>
      <c r="K1068" s="791"/>
      <c r="L1068" s="687"/>
      <c r="M1068" s="792"/>
      <c r="N1068" s="687"/>
      <c r="O1068" s="792"/>
      <c r="P1068" s="687"/>
      <c r="Q1068" s="792"/>
      <c r="R1068" s="687"/>
      <c r="S1068" s="792"/>
      <c r="T1068" s="687"/>
      <c r="U1068" s="792"/>
    </row>
    <row r="1069" spans="4:21">
      <c r="D1069" s="791"/>
      <c r="E1069" s="672"/>
      <c r="F1069" s="672"/>
      <c r="G1069" s="672"/>
      <c r="H1069" s="791"/>
      <c r="I1069" s="791"/>
      <c r="J1069" s="791"/>
      <c r="K1069" s="791"/>
      <c r="L1069" s="687"/>
      <c r="M1069" s="792"/>
      <c r="N1069" s="687"/>
      <c r="O1069" s="792"/>
      <c r="P1069" s="687"/>
      <c r="Q1069" s="792"/>
      <c r="R1069" s="687"/>
      <c r="S1069" s="792"/>
      <c r="T1069" s="687"/>
      <c r="U1069" s="792"/>
    </row>
    <row r="1070" spans="4:21">
      <c r="D1070" s="791"/>
      <c r="E1070" s="672"/>
      <c r="F1070" s="672"/>
      <c r="G1070" s="672"/>
      <c r="H1070" s="791"/>
      <c r="I1070" s="791"/>
      <c r="J1070" s="791"/>
      <c r="K1070" s="791"/>
      <c r="L1070" s="687"/>
      <c r="M1070" s="792"/>
      <c r="N1070" s="687"/>
      <c r="O1070" s="792"/>
      <c r="P1070" s="687"/>
      <c r="Q1070" s="792"/>
      <c r="R1070" s="687"/>
      <c r="S1070" s="792"/>
      <c r="T1070" s="687"/>
      <c r="U1070" s="792"/>
    </row>
    <row r="1071" spans="4:21">
      <c r="D1071" s="791"/>
      <c r="E1071" s="672"/>
      <c r="F1071" s="672"/>
      <c r="G1071" s="672"/>
      <c r="H1071" s="791"/>
      <c r="I1071" s="791"/>
      <c r="J1071" s="791"/>
      <c r="K1071" s="791"/>
      <c r="L1071" s="687"/>
      <c r="M1071" s="792"/>
      <c r="N1071" s="687"/>
      <c r="O1071" s="792"/>
      <c r="P1071" s="687"/>
      <c r="Q1071" s="792"/>
      <c r="R1071" s="687"/>
      <c r="S1071" s="792"/>
      <c r="T1071" s="687"/>
      <c r="U1071" s="792"/>
    </row>
    <row r="1072" spans="4:21">
      <c r="D1072" s="791"/>
      <c r="E1072" s="672"/>
      <c r="F1072" s="672"/>
      <c r="G1072" s="672"/>
      <c r="H1072" s="791"/>
      <c r="I1072" s="791"/>
      <c r="J1072" s="791"/>
      <c r="K1072" s="791"/>
      <c r="L1072" s="687"/>
      <c r="M1072" s="792"/>
      <c r="N1072" s="687"/>
      <c r="O1072" s="792"/>
      <c r="P1072" s="687"/>
      <c r="Q1072" s="792"/>
      <c r="R1072" s="687"/>
      <c r="S1072" s="792"/>
      <c r="T1072" s="687"/>
      <c r="U1072" s="792"/>
    </row>
    <row r="1073" spans="4:21">
      <c r="D1073" s="791"/>
      <c r="E1073" s="672"/>
      <c r="F1073" s="672"/>
      <c r="G1073" s="672"/>
      <c r="H1073" s="791"/>
      <c r="I1073" s="791"/>
      <c r="J1073" s="791"/>
      <c r="K1073" s="791"/>
      <c r="L1073" s="687"/>
      <c r="M1073" s="792"/>
      <c r="N1073" s="687"/>
      <c r="O1073" s="792"/>
      <c r="P1073" s="687"/>
      <c r="Q1073" s="792"/>
      <c r="R1073" s="687"/>
      <c r="S1073" s="792"/>
      <c r="T1073" s="687"/>
      <c r="U1073" s="792"/>
    </row>
    <row r="1074" spans="4:21">
      <c r="D1074" s="791"/>
      <c r="E1074" s="672"/>
      <c r="F1074" s="672"/>
      <c r="G1074" s="672"/>
      <c r="H1074" s="791"/>
      <c r="I1074" s="791"/>
      <c r="J1074" s="791"/>
      <c r="K1074" s="791"/>
      <c r="L1074" s="687"/>
      <c r="M1074" s="792"/>
      <c r="N1074" s="687"/>
      <c r="O1074" s="792"/>
      <c r="P1074" s="687"/>
      <c r="Q1074" s="792"/>
      <c r="R1074" s="687"/>
      <c r="S1074" s="792"/>
      <c r="T1074" s="687"/>
      <c r="U1074" s="792"/>
    </row>
    <row r="1075" spans="4:21">
      <c r="D1075" s="791"/>
      <c r="E1075" s="672"/>
      <c r="F1075" s="672"/>
      <c r="G1075" s="672"/>
      <c r="H1075" s="791"/>
      <c r="I1075" s="791"/>
      <c r="J1075" s="791"/>
      <c r="K1075" s="791"/>
      <c r="L1075" s="687"/>
      <c r="M1075" s="792"/>
      <c r="N1075" s="687"/>
      <c r="O1075" s="792"/>
      <c r="P1075" s="687"/>
      <c r="Q1075" s="792"/>
      <c r="R1075" s="687"/>
      <c r="S1075" s="792"/>
      <c r="T1075" s="687"/>
      <c r="U1075" s="792"/>
    </row>
    <row r="1076" spans="4:21">
      <c r="D1076" s="791"/>
      <c r="E1076" s="672"/>
      <c r="F1076" s="672"/>
      <c r="G1076" s="672"/>
      <c r="H1076" s="791"/>
      <c r="I1076" s="791"/>
      <c r="J1076" s="791"/>
      <c r="K1076" s="791"/>
      <c r="L1076" s="687"/>
      <c r="M1076" s="792"/>
      <c r="N1076" s="687"/>
      <c r="O1076" s="792"/>
      <c r="P1076" s="687"/>
      <c r="Q1076" s="792"/>
      <c r="R1076" s="687"/>
      <c r="S1076" s="792"/>
      <c r="T1076" s="687"/>
      <c r="U1076" s="792"/>
    </row>
    <row r="1077" spans="4:21">
      <c r="D1077" s="791"/>
      <c r="E1077" s="672"/>
      <c r="F1077" s="672"/>
      <c r="G1077" s="672"/>
      <c r="H1077" s="791"/>
      <c r="I1077" s="791"/>
      <c r="J1077" s="791"/>
      <c r="K1077" s="791"/>
      <c r="L1077" s="687"/>
      <c r="M1077" s="792"/>
      <c r="N1077" s="687"/>
      <c r="O1077" s="792"/>
      <c r="P1077" s="687"/>
      <c r="Q1077" s="792"/>
      <c r="R1077" s="687"/>
      <c r="S1077" s="792"/>
      <c r="T1077" s="687"/>
      <c r="U1077" s="792"/>
    </row>
    <row r="1078" spans="4:21">
      <c r="D1078" s="791"/>
      <c r="E1078" s="672"/>
      <c r="F1078" s="672"/>
      <c r="G1078" s="672"/>
      <c r="H1078" s="791"/>
      <c r="I1078" s="791"/>
      <c r="J1078" s="791"/>
      <c r="K1078" s="791"/>
      <c r="L1078" s="687"/>
      <c r="M1078" s="792"/>
      <c r="N1078" s="687"/>
      <c r="O1078" s="792"/>
      <c r="P1078" s="687"/>
      <c r="Q1078" s="792"/>
      <c r="R1078" s="687"/>
      <c r="S1078" s="792"/>
      <c r="T1078" s="687"/>
      <c r="U1078" s="792"/>
    </row>
    <row r="1079" spans="4:21">
      <c r="D1079" s="791"/>
      <c r="E1079" s="672"/>
      <c r="F1079" s="672"/>
      <c r="G1079" s="672"/>
      <c r="H1079" s="791"/>
      <c r="I1079" s="791"/>
      <c r="J1079" s="791"/>
      <c r="K1079" s="791"/>
      <c r="L1079" s="687"/>
      <c r="M1079" s="792"/>
      <c r="N1079" s="687"/>
      <c r="O1079" s="792"/>
      <c r="P1079" s="687"/>
      <c r="Q1079" s="792"/>
      <c r="R1079" s="687"/>
      <c r="S1079" s="792"/>
      <c r="T1079" s="687"/>
      <c r="U1079" s="792"/>
    </row>
    <row r="1080" spans="4:21">
      <c r="D1080" s="791"/>
      <c r="E1080" s="672"/>
      <c r="F1080" s="672"/>
      <c r="G1080" s="672"/>
      <c r="H1080" s="791"/>
      <c r="I1080" s="791"/>
      <c r="J1080" s="791"/>
      <c r="K1080" s="791"/>
      <c r="L1080" s="687"/>
      <c r="M1080" s="792"/>
      <c r="N1080" s="687"/>
      <c r="O1080" s="792"/>
      <c r="P1080" s="687"/>
      <c r="Q1080" s="792"/>
      <c r="R1080" s="687"/>
      <c r="S1080" s="792"/>
      <c r="T1080" s="687"/>
      <c r="U1080" s="792"/>
    </row>
    <row r="1081" spans="4:21">
      <c r="D1081" s="791"/>
      <c r="E1081" s="672"/>
      <c r="F1081" s="672"/>
      <c r="G1081" s="672"/>
      <c r="H1081" s="791"/>
      <c r="I1081" s="791"/>
      <c r="J1081" s="791"/>
      <c r="K1081" s="791"/>
      <c r="L1081" s="687"/>
      <c r="M1081" s="792"/>
      <c r="N1081" s="687"/>
      <c r="O1081" s="792"/>
      <c r="P1081" s="687"/>
      <c r="Q1081" s="792"/>
      <c r="R1081" s="687"/>
      <c r="S1081" s="792"/>
      <c r="T1081" s="687"/>
      <c r="U1081" s="792"/>
    </row>
    <row r="1082" spans="4:21">
      <c r="D1082" s="791"/>
      <c r="E1082" s="672"/>
      <c r="F1082" s="672"/>
      <c r="G1082" s="672"/>
      <c r="H1082" s="791"/>
      <c r="I1082" s="791"/>
      <c r="J1082" s="791"/>
      <c r="K1082" s="791"/>
      <c r="L1082" s="687"/>
      <c r="M1082" s="792"/>
      <c r="N1082" s="687"/>
      <c r="O1082" s="792"/>
      <c r="P1082" s="687"/>
      <c r="Q1082" s="792"/>
      <c r="R1082" s="687"/>
      <c r="S1082" s="792"/>
      <c r="T1082" s="687"/>
      <c r="U1082" s="792"/>
    </row>
    <row r="1083" spans="4:21">
      <c r="D1083" s="791"/>
      <c r="E1083" s="672"/>
      <c r="F1083" s="672"/>
      <c r="G1083" s="672"/>
      <c r="H1083" s="791"/>
      <c r="I1083" s="791"/>
      <c r="J1083" s="791"/>
      <c r="K1083" s="791"/>
      <c r="L1083" s="687"/>
      <c r="M1083" s="792"/>
      <c r="N1083" s="687"/>
      <c r="O1083" s="792"/>
      <c r="P1083" s="687"/>
      <c r="Q1083" s="792"/>
      <c r="R1083" s="687"/>
      <c r="S1083" s="792"/>
      <c r="T1083" s="687"/>
      <c r="U1083" s="792"/>
    </row>
    <row r="1084" spans="4:21">
      <c r="D1084" s="791"/>
      <c r="E1084" s="672"/>
      <c r="F1084" s="672"/>
      <c r="G1084" s="672"/>
      <c r="H1084" s="791"/>
      <c r="I1084" s="791"/>
      <c r="J1084" s="791"/>
      <c r="K1084" s="791"/>
      <c r="L1084" s="687"/>
      <c r="M1084" s="792"/>
      <c r="N1084" s="687"/>
      <c r="O1084" s="792"/>
      <c r="P1084" s="687"/>
      <c r="Q1084" s="792"/>
      <c r="R1084" s="687"/>
      <c r="S1084" s="792"/>
      <c r="T1084" s="687"/>
      <c r="U1084" s="792"/>
    </row>
    <row r="1085" spans="4:21">
      <c r="D1085" s="791"/>
      <c r="E1085" s="672"/>
      <c r="F1085" s="672"/>
      <c r="G1085" s="672"/>
      <c r="H1085" s="791"/>
      <c r="I1085" s="791"/>
      <c r="J1085" s="791"/>
      <c r="K1085" s="791"/>
      <c r="L1085" s="687"/>
      <c r="M1085" s="792"/>
      <c r="N1085" s="687"/>
      <c r="O1085" s="792"/>
      <c r="P1085" s="687"/>
      <c r="Q1085" s="792"/>
      <c r="R1085" s="687"/>
      <c r="S1085" s="792"/>
      <c r="T1085" s="687"/>
      <c r="U1085" s="792"/>
    </row>
    <row r="1086" spans="4:21">
      <c r="D1086" s="791"/>
      <c r="E1086" s="672"/>
      <c r="F1086" s="672"/>
      <c r="G1086" s="672"/>
      <c r="H1086" s="791"/>
      <c r="I1086" s="791"/>
      <c r="J1086" s="791"/>
      <c r="K1086" s="791"/>
      <c r="L1086" s="687"/>
      <c r="M1086" s="792"/>
      <c r="N1086" s="687"/>
      <c r="O1086" s="792"/>
      <c r="P1086" s="687"/>
      <c r="Q1086" s="792"/>
      <c r="R1086" s="687"/>
      <c r="S1086" s="792"/>
      <c r="T1086" s="687"/>
      <c r="U1086" s="792"/>
    </row>
    <row r="1087" spans="4:21">
      <c r="D1087" s="791"/>
      <c r="E1087" s="672"/>
      <c r="F1087" s="672"/>
      <c r="G1087" s="672"/>
      <c r="H1087" s="791"/>
      <c r="I1087" s="791"/>
      <c r="J1087" s="791"/>
      <c r="K1087" s="791"/>
      <c r="L1087" s="687"/>
      <c r="M1087" s="792"/>
      <c r="N1087" s="687"/>
      <c r="O1087" s="792"/>
      <c r="P1087" s="687"/>
      <c r="Q1087" s="792"/>
      <c r="R1087" s="687"/>
      <c r="S1087" s="792"/>
      <c r="T1087" s="687"/>
      <c r="U1087" s="792"/>
    </row>
    <row r="1088" spans="4:21">
      <c r="D1088" s="791"/>
      <c r="E1088" s="672"/>
      <c r="F1088" s="672"/>
      <c r="G1088" s="672"/>
      <c r="H1088" s="791"/>
      <c r="I1088" s="791"/>
      <c r="J1088" s="791"/>
      <c r="K1088" s="791"/>
      <c r="L1088" s="687"/>
      <c r="M1088" s="792"/>
      <c r="N1088" s="687"/>
      <c r="O1088" s="792"/>
      <c r="P1088" s="687"/>
      <c r="Q1088" s="792"/>
      <c r="R1088" s="687"/>
      <c r="S1088" s="792"/>
      <c r="T1088" s="687"/>
      <c r="U1088" s="792"/>
    </row>
    <row r="1089" spans="4:21">
      <c r="D1089" s="791"/>
      <c r="E1089" s="672"/>
      <c r="F1089" s="672"/>
      <c r="G1089" s="672"/>
      <c r="H1089" s="791"/>
      <c r="I1089" s="791"/>
      <c r="J1089" s="791"/>
      <c r="K1089" s="791"/>
      <c r="L1089" s="687"/>
      <c r="M1089" s="792"/>
      <c r="N1089" s="687"/>
      <c r="O1089" s="792"/>
      <c r="P1089" s="687"/>
      <c r="Q1089" s="792"/>
      <c r="R1089" s="687"/>
      <c r="S1089" s="792"/>
      <c r="T1089" s="687"/>
      <c r="U1089" s="792"/>
    </row>
    <row r="1090" spans="4:21">
      <c r="D1090" s="791"/>
      <c r="E1090" s="672"/>
      <c r="F1090" s="672"/>
      <c r="G1090" s="672"/>
      <c r="H1090" s="791"/>
      <c r="I1090" s="791"/>
      <c r="J1090" s="791"/>
      <c r="K1090" s="791"/>
      <c r="L1090" s="687"/>
      <c r="M1090" s="792"/>
      <c r="N1090" s="687"/>
      <c r="O1090" s="792"/>
      <c r="P1090" s="687"/>
      <c r="Q1090" s="792"/>
      <c r="R1090" s="687"/>
      <c r="S1090" s="792"/>
      <c r="T1090" s="687"/>
      <c r="U1090" s="792"/>
    </row>
    <row r="1091" spans="4:21">
      <c r="D1091" s="791"/>
      <c r="E1091" s="672"/>
      <c r="F1091" s="672"/>
      <c r="G1091" s="672"/>
      <c r="H1091" s="791"/>
      <c r="I1091" s="791"/>
      <c r="J1091" s="791"/>
      <c r="K1091" s="791"/>
      <c r="L1091" s="687"/>
      <c r="M1091" s="792"/>
      <c r="N1091" s="687"/>
      <c r="O1091" s="792"/>
      <c r="P1091" s="687"/>
      <c r="Q1091" s="792"/>
      <c r="R1091" s="687"/>
      <c r="S1091" s="792"/>
      <c r="T1091" s="687"/>
      <c r="U1091" s="792"/>
    </row>
    <row r="1092" spans="4:21">
      <c r="D1092" s="791"/>
      <c r="E1092" s="672"/>
      <c r="F1092" s="672"/>
      <c r="G1092" s="672"/>
      <c r="H1092" s="791"/>
      <c r="I1092" s="791"/>
      <c r="J1092" s="791"/>
      <c r="K1092" s="791"/>
      <c r="L1092" s="687"/>
      <c r="M1092" s="792"/>
      <c r="N1092" s="687"/>
      <c r="O1092" s="792"/>
      <c r="P1092" s="687"/>
      <c r="Q1092" s="792"/>
      <c r="R1092" s="687"/>
      <c r="S1092" s="792"/>
      <c r="T1092" s="687"/>
      <c r="U1092" s="792"/>
    </row>
    <row r="1093" spans="4:21">
      <c r="D1093" s="791"/>
      <c r="E1093" s="672"/>
      <c r="F1093" s="672"/>
      <c r="G1093" s="672"/>
      <c r="H1093" s="791"/>
      <c r="I1093" s="791"/>
      <c r="J1093" s="791"/>
      <c r="K1093" s="791"/>
      <c r="L1093" s="687"/>
      <c r="M1093" s="792"/>
      <c r="N1093" s="687"/>
      <c r="O1093" s="792"/>
      <c r="P1093" s="687"/>
      <c r="Q1093" s="792"/>
      <c r="R1093" s="687"/>
      <c r="S1093" s="792"/>
      <c r="T1093" s="687"/>
      <c r="U1093" s="792"/>
    </row>
    <row r="1094" spans="4:21">
      <c r="D1094" s="791"/>
      <c r="E1094" s="672"/>
      <c r="F1094" s="672"/>
      <c r="G1094" s="672"/>
      <c r="H1094" s="791"/>
      <c r="I1094" s="791"/>
      <c r="J1094" s="791"/>
      <c r="K1094" s="791"/>
      <c r="L1094" s="687"/>
      <c r="M1094" s="792"/>
      <c r="N1094" s="687"/>
      <c r="O1094" s="792"/>
      <c r="P1094" s="687"/>
      <c r="Q1094" s="792"/>
      <c r="R1094" s="687"/>
      <c r="S1094" s="792"/>
      <c r="T1094" s="687"/>
      <c r="U1094" s="792"/>
    </row>
    <row r="1095" spans="4:21">
      <c r="D1095" s="791"/>
      <c r="E1095" s="672"/>
      <c r="F1095" s="672"/>
      <c r="G1095" s="672"/>
      <c r="H1095" s="791"/>
      <c r="I1095" s="791"/>
      <c r="J1095" s="791"/>
      <c r="K1095" s="791"/>
      <c r="L1095" s="687"/>
      <c r="M1095" s="792"/>
      <c r="N1095" s="687"/>
      <c r="O1095" s="792"/>
      <c r="P1095" s="687"/>
      <c r="Q1095" s="792"/>
      <c r="R1095" s="687"/>
      <c r="S1095" s="792"/>
      <c r="T1095" s="687"/>
      <c r="U1095" s="792"/>
    </row>
    <row r="1096" spans="4:21">
      <c r="D1096" s="791"/>
      <c r="E1096" s="672"/>
      <c r="F1096" s="672"/>
      <c r="G1096" s="672"/>
      <c r="H1096" s="791"/>
      <c r="I1096" s="791"/>
      <c r="J1096" s="791"/>
      <c r="K1096" s="791"/>
      <c r="L1096" s="687"/>
      <c r="M1096" s="792"/>
      <c r="N1096" s="687"/>
      <c r="O1096" s="792"/>
      <c r="P1096" s="687"/>
      <c r="Q1096" s="792"/>
      <c r="R1096" s="687"/>
      <c r="S1096" s="792"/>
      <c r="T1096" s="687"/>
      <c r="U1096" s="792"/>
    </row>
    <row r="1097" spans="4:21">
      <c r="D1097" s="791"/>
      <c r="E1097" s="672"/>
      <c r="F1097" s="672"/>
      <c r="G1097" s="672"/>
      <c r="H1097" s="791"/>
      <c r="I1097" s="791"/>
      <c r="J1097" s="791"/>
      <c r="K1097" s="791"/>
      <c r="L1097" s="687"/>
      <c r="M1097" s="792"/>
      <c r="N1097" s="687"/>
      <c r="O1097" s="792"/>
      <c r="P1097" s="687"/>
      <c r="Q1097" s="792"/>
      <c r="R1097" s="687"/>
      <c r="S1097" s="792"/>
      <c r="T1097" s="687"/>
      <c r="U1097" s="792"/>
    </row>
    <row r="1098" spans="4:21">
      <c r="D1098" s="791"/>
      <c r="E1098" s="672"/>
      <c r="F1098" s="672"/>
      <c r="G1098" s="672"/>
      <c r="H1098" s="791"/>
      <c r="I1098" s="791"/>
      <c r="J1098" s="791"/>
      <c r="K1098" s="791"/>
      <c r="L1098" s="687"/>
      <c r="M1098" s="792"/>
      <c r="N1098" s="687"/>
      <c r="O1098" s="792"/>
      <c r="P1098" s="687"/>
      <c r="Q1098" s="792"/>
      <c r="R1098" s="687"/>
      <c r="S1098" s="792"/>
      <c r="T1098" s="687"/>
      <c r="U1098" s="792"/>
    </row>
    <row r="1099" spans="4:21">
      <c r="D1099" s="791"/>
      <c r="E1099" s="672"/>
      <c r="F1099" s="672"/>
      <c r="G1099" s="672"/>
      <c r="H1099" s="791"/>
      <c r="I1099" s="791"/>
      <c r="J1099" s="791"/>
      <c r="K1099" s="791"/>
      <c r="L1099" s="687"/>
      <c r="M1099" s="792"/>
      <c r="N1099" s="687"/>
      <c r="O1099" s="792"/>
      <c r="P1099" s="687"/>
      <c r="Q1099" s="792"/>
      <c r="R1099" s="687"/>
      <c r="S1099" s="792"/>
      <c r="T1099" s="687"/>
      <c r="U1099" s="792"/>
    </row>
    <row r="1100" spans="4:21">
      <c r="D1100" s="791"/>
      <c r="E1100" s="672"/>
      <c r="F1100" s="672"/>
      <c r="G1100" s="672"/>
      <c r="H1100" s="791"/>
      <c r="I1100" s="791"/>
      <c r="J1100" s="791"/>
      <c r="K1100" s="791"/>
      <c r="L1100" s="687"/>
      <c r="M1100" s="792"/>
      <c r="N1100" s="687"/>
      <c r="O1100" s="792"/>
      <c r="P1100" s="687"/>
      <c r="Q1100" s="792"/>
      <c r="R1100" s="687"/>
      <c r="S1100" s="792"/>
      <c r="T1100" s="687"/>
      <c r="U1100" s="792"/>
    </row>
    <row r="1101" spans="4:21">
      <c r="D1101" s="791"/>
      <c r="E1101" s="672"/>
      <c r="F1101" s="672"/>
      <c r="G1101" s="672"/>
      <c r="H1101" s="791"/>
      <c r="I1101" s="791"/>
      <c r="J1101" s="791"/>
      <c r="K1101" s="791"/>
      <c r="L1101" s="687"/>
      <c r="M1101" s="792"/>
      <c r="N1101" s="687"/>
      <c r="O1101" s="792"/>
      <c r="P1101" s="687"/>
      <c r="Q1101" s="792"/>
      <c r="R1101" s="687"/>
      <c r="S1101" s="792"/>
      <c r="T1101" s="687"/>
      <c r="U1101" s="792"/>
    </row>
    <row r="1102" spans="4:21">
      <c r="D1102" s="791"/>
      <c r="E1102" s="672"/>
      <c r="F1102" s="672"/>
      <c r="G1102" s="672"/>
      <c r="H1102" s="791"/>
      <c r="I1102" s="791"/>
      <c r="J1102" s="791"/>
      <c r="K1102" s="791"/>
      <c r="L1102" s="687"/>
      <c r="M1102" s="792"/>
      <c r="N1102" s="687"/>
      <c r="O1102" s="792"/>
      <c r="P1102" s="687"/>
      <c r="Q1102" s="792"/>
      <c r="R1102" s="687"/>
      <c r="S1102" s="792"/>
      <c r="T1102" s="687"/>
      <c r="U1102" s="792"/>
    </row>
    <row r="1103" spans="4:21">
      <c r="D1103" s="791"/>
      <c r="E1103" s="672"/>
      <c r="F1103" s="672"/>
      <c r="G1103" s="672"/>
      <c r="H1103" s="791"/>
      <c r="I1103" s="791"/>
      <c r="J1103" s="791"/>
      <c r="K1103" s="791"/>
      <c r="L1103" s="687"/>
      <c r="M1103" s="792"/>
      <c r="N1103" s="687"/>
      <c r="O1103" s="792"/>
      <c r="P1103" s="687"/>
      <c r="Q1103" s="792"/>
      <c r="R1103" s="687"/>
      <c r="S1103" s="792"/>
      <c r="T1103" s="687"/>
      <c r="U1103" s="792"/>
    </row>
    <row r="1104" spans="4:21">
      <c r="D1104" s="791"/>
      <c r="E1104" s="672"/>
      <c r="F1104" s="672"/>
      <c r="G1104" s="672"/>
      <c r="H1104" s="791"/>
      <c r="I1104" s="791"/>
      <c r="J1104" s="791"/>
      <c r="K1104" s="791"/>
      <c r="L1104" s="687"/>
      <c r="M1104" s="792"/>
      <c r="N1104" s="687"/>
      <c r="O1104" s="792"/>
      <c r="P1104" s="687"/>
      <c r="Q1104" s="792"/>
      <c r="R1104" s="687"/>
      <c r="S1104" s="792"/>
      <c r="T1104" s="687"/>
      <c r="U1104" s="792"/>
    </row>
    <row r="1105" spans="4:21">
      <c r="D1105" s="791"/>
      <c r="E1105" s="672"/>
      <c r="F1105" s="672"/>
      <c r="G1105" s="672"/>
      <c r="H1105" s="791"/>
      <c r="I1105" s="791"/>
      <c r="J1105" s="791"/>
      <c r="K1105" s="791"/>
      <c r="L1105" s="687"/>
      <c r="M1105" s="792"/>
      <c r="N1105" s="687"/>
      <c r="O1105" s="792"/>
      <c r="P1105" s="687"/>
      <c r="Q1105" s="792"/>
      <c r="R1105" s="687"/>
      <c r="S1105" s="792"/>
      <c r="T1105" s="687"/>
      <c r="U1105" s="792"/>
    </row>
    <row r="1106" spans="4:21">
      <c r="D1106" s="791"/>
      <c r="E1106" s="672"/>
      <c r="F1106" s="672"/>
      <c r="G1106" s="672"/>
      <c r="H1106" s="791"/>
      <c r="I1106" s="791"/>
      <c r="J1106" s="791"/>
      <c r="K1106" s="791"/>
      <c r="L1106" s="687"/>
      <c r="M1106" s="792"/>
      <c r="N1106" s="687"/>
      <c r="O1106" s="792"/>
      <c r="P1106" s="687"/>
      <c r="Q1106" s="792"/>
      <c r="R1106" s="687"/>
      <c r="S1106" s="792"/>
      <c r="T1106" s="687"/>
      <c r="U1106" s="792"/>
    </row>
    <row r="1107" spans="4:21">
      <c r="D1107" s="791"/>
      <c r="E1107" s="672"/>
      <c r="F1107" s="672"/>
      <c r="G1107" s="672"/>
      <c r="H1107" s="791"/>
      <c r="I1107" s="791"/>
      <c r="J1107" s="791"/>
      <c r="K1107" s="791"/>
      <c r="L1107" s="687"/>
      <c r="M1107" s="792"/>
      <c r="N1107" s="687"/>
      <c r="O1107" s="792"/>
      <c r="P1107" s="687"/>
      <c r="Q1107" s="792"/>
      <c r="R1107" s="687"/>
      <c r="S1107" s="792"/>
      <c r="T1107" s="687"/>
      <c r="U1107" s="792"/>
    </row>
    <row r="1108" spans="4:21">
      <c r="D1108" s="791"/>
      <c r="E1108" s="672"/>
      <c r="F1108" s="672"/>
      <c r="G1108" s="672"/>
      <c r="H1108" s="791"/>
      <c r="I1108" s="791"/>
      <c r="J1108" s="791"/>
      <c r="K1108" s="791"/>
      <c r="L1108" s="687"/>
      <c r="M1108" s="792"/>
      <c r="N1108" s="687"/>
      <c r="O1108" s="792"/>
      <c r="P1108" s="687"/>
      <c r="Q1108" s="792"/>
      <c r="R1108" s="687"/>
      <c r="S1108" s="792"/>
      <c r="T1108" s="687"/>
      <c r="U1108" s="792"/>
    </row>
    <row r="1109" spans="4:21">
      <c r="D1109" s="791"/>
      <c r="E1109" s="672"/>
      <c r="F1109" s="672"/>
      <c r="G1109" s="672"/>
      <c r="H1109" s="791"/>
      <c r="I1109" s="791"/>
      <c r="J1109" s="791"/>
      <c r="K1109" s="791"/>
      <c r="L1109" s="687"/>
      <c r="M1109" s="792"/>
      <c r="N1109" s="687"/>
      <c r="O1109" s="792"/>
      <c r="P1109" s="687"/>
      <c r="Q1109" s="792"/>
      <c r="R1109" s="687"/>
      <c r="S1109" s="792"/>
      <c r="T1109" s="687"/>
      <c r="U1109" s="792"/>
    </row>
    <row r="1110" spans="4:21">
      <c r="D1110" s="791"/>
      <c r="E1110" s="672"/>
      <c r="F1110" s="672"/>
      <c r="G1110" s="672"/>
      <c r="H1110" s="791"/>
      <c r="I1110" s="791"/>
      <c r="J1110" s="791"/>
      <c r="K1110" s="791"/>
      <c r="L1110" s="687"/>
      <c r="M1110" s="792"/>
      <c r="N1110" s="687"/>
      <c r="O1110" s="792"/>
      <c r="P1110" s="687"/>
      <c r="Q1110" s="792"/>
      <c r="R1110" s="687"/>
      <c r="S1110" s="792"/>
      <c r="T1110" s="687"/>
      <c r="U1110" s="792"/>
    </row>
    <row r="1111" spans="4:21">
      <c r="D1111" s="791"/>
      <c r="E1111" s="672"/>
      <c r="F1111" s="672"/>
      <c r="G1111" s="672"/>
      <c r="H1111" s="791"/>
      <c r="I1111" s="791"/>
      <c r="J1111" s="791"/>
      <c r="K1111" s="791"/>
      <c r="L1111" s="687"/>
      <c r="M1111" s="792"/>
      <c r="N1111" s="687"/>
      <c r="O1111" s="792"/>
      <c r="P1111" s="687"/>
      <c r="Q1111" s="792"/>
      <c r="R1111" s="687"/>
      <c r="S1111" s="792"/>
      <c r="T1111" s="687"/>
      <c r="U1111" s="792"/>
    </row>
    <row r="1112" spans="4:21">
      <c r="D1112" s="791"/>
      <c r="E1112" s="672"/>
      <c r="F1112" s="672"/>
      <c r="G1112" s="672"/>
      <c r="H1112" s="791"/>
      <c r="I1112" s="791"/>
      <c r="J1112" s="791"/>
      <c r="K1112" s="791"/>
      <c r="L1112" s="687"/>
      <c r="M1112" s="792"/>
      <c r="N1112" s="687"/>
      <c r="O1112" s="792"/>
      <c r="P1112" s="687"/>
      <c r="Q1112" s="792"/>
      <c r="R1112" s="687"/>
      <c r="S1112" s="792"/>
      <c r="T1112" s="687"/>
      <c r="U1112" s="792"/>
    </row>
    <row r="1113" spans="4:21">
      <c r="D1113" s="791"/>
      <c r="E1113" s="672"/>
      <c r="F1113" s="672"/>
      <c r="G1113" s="672"/>
      <c r="H1113" s="791"/>
      <c r="I1113" s="791"/>
      <c r="J1113" s="791"/>
      <c r="K1113" s="791"/>
      <c r="L1113" s="687"/>
      <c r="M1113" s="792"/>
      <c r="N1113" s="687"/>
      <c r="O1113" s="792"/>
      <c r="P1113" s="687"/>
      <c r="Q1113" s="792"/>
      <c r="R1113" s="687"/>
      <c r="S1113" s="792"/>
      <c r="T1113" s="687"/>
      <c r="U1113" s="792"/>
    </row>
    <row r="1114" spans="4:21">
      <c r="D1114" s="791"/>
      <c r="E1114" s="672"/>
      <c r="F1114" s="672"/>
      <c r="G1114" s="672"/>
      <c r="H1114" s="791"/>
      <c r="I1114" s="791"/>
      <c r="J1114" s="791"/>
      <c r="K1114" s="791"/>
      <c r="L1114" s="687"/>
      <c r="M1114" s="792"/>
      <c r="N1114" s="687"/>
      <c r="O1114" s="792"/>
      <c r="P1114" s="687"/>
      <c r="Q1114" s="792"/>
      <c r="R1114" s="687"/>
      <c r="S1114" s="792"/>
      <c r="T1114" s="687"/>
      <c r="U1114" s="792"/>
    </row>
    <row r="1115" spans="4:21">
      <c r="D1115" s="791"/>
      <c r="E1115" s="672"/>
      <c r="F1115" s="672"/>
      <c r="G1115" s="672"/>
      <c r="H1115" s="791"/>
      <c r="I1115" s="791"/>
      <c r="J1115" s="791"/>
      <c r="K1115" s="791"/>
      <c r="L1115" s="687"/>
      <c r="M1115" s="792"/>
      <c r="N1115" s="687"/>
      <c r="O1115" s="792"/>
      <c r="P1115" s="687"/>
      <c r="Q1115" s="792"/>
      <c r="R1115" s="687"/>
      <c r="S1115" s="792"/>
      <c r="T1115" s="687"/>
      <c r="U1115" s="792"/>
    </row>
    <row r="1116" spans="4:21">
      <c r="D1116" s="791"/>
      <c r="E1116" s="672"/>
      <c r="F1116" s="672"/>
      <c r="G1116" s="672"/>
      <c r="H1116" s="791"/>
      <c r="I1116" s="791"/>
      <c r="J1116" s="791"/>
      <c r="K1116" s="791"/>
      <c r="L1116" s="687"/>
      <c r="M1116" s="792"/>
      <c r="N1116" s="687"/>
      <c r="O1116" s="792"/>
      <c r="P1116" s="687"/>
      <c r="Q1116" s="792"/>
      <c r="R1116" s="687"/>
      <c r="S1116" s="792"/>
      <c r="T1116" s="687"/>
      <c r="U1116" s="792"/>
    </row>
    <row r="1117" spans="4:21">
      <c r="D1117" s="791"/>
      <c r="E1117" s="672"/>
      <c r="F1117" s="672"/>
      <c r="G1117" s="672"/>
      <c r="H1117" s="791"/>
      <c r="I1117" s="791"/>
      <c r="J1117" s="791"/>
      <c r="K1117" s="791"/>
      <c r="L1117" s="687"/>
      <c r="M1117" s="792"/>
      <c r="N1117" s="687"/>
      <c r="O1117" s="792"/>
      <c r="P1117" s="687"/>
      <c r="Q1117" s="792"/>
      <c r="R1117" s="687"/>
      <c r="S1117" s="792"/>
      <c r="T1117" s="687"/>
      <c r="U1117" s="792"/>
    </row>
    <row r="1118" spans="4:21">
      <c r="D1118" s="791"/>
      <c r="E1118" s="672"/>
      <c r="F1118" s="672"/>
      <c r="G1118" s="672"/>
      <c r="H1118" s="791"/>
      <c r="I1118" s="791"/>
      <c r="J1118" s="791"/>
      <c r="K1118" s="791"/>
      <c r="L1118" s="687"/>
      <c r="M1118" s="792"/>
      <c r="N1118" s="687"/>
      <c r="O1118" s="792"/>
      <c r="P1118" s="687"/>
      <c r="Q1118" s="792"/>
      <c r="R1118" s="687"/>
      <c r="S1118" s="792"/>
      <c r="T1118" s="687"/>
      <c r="U1118" s="792"/>
    </row>
    <row r="1119" spans="4:21">
      <c r="D1119" s="791"/>
      <c r="E1119" s="672"/>
      <c r="F1119" s="672"/>
      <c r="G1119" s="672"/>
      <c r="H1119" s="791"/>
      <c r="I1119" s="791"/>
      <c r="J1119" s="791"/>
      <c r="K1119" s="791"/>
      <c r="L1119" s="687"/>
      <c r="M1119" s="792"/>
      <c r="N1119" s="687"/>
      <c r="O1119" s="792"/>
      <c r="P1119" s="687"/>
      <c r="Q1119" s="792"/>
      <c r="R1119" s="687"/>
      <c r="S1119" s="792"/>
      <c r="T1119" s="687"/>
      <c r="U1119" s="792"/>
    </row>
    <row r="1120" spans="4:21">
      <c r="D1120" s="791"/>
      <c r="E1120" s="672"/>
      <c r="F1120" s="672"/>
      <c r="G1120" s="672"/>
      <c r="H1120" s="791"/>
      <c r="I1120" s="791"/>
      <c r="J1120" s="791"/>
      <c r="K1120" s="791"/>
      <c r="L1120" s="687"/>
      <c r="M1120" s="792"/>
      <c r="N1120" s="687"/>
      <c r="O1120" s="792"/>
      <c r="P1120" s="687"/>
      <c r="Q1120" s="792"/>
      <c r="R1120" s="687"/>
      <c r="S1120" s="792"/>
      <c r="T1120" s="687"/>
      <c r="U1120" s="792"/>
    </row>
    <row r="1121" spans="4:21">
      <c r="D1121" s="791"/>
      <c r="E1121" s="672"/>
      <c r="F1121" s="672"/>
      <c r="G1121" s="672"/>
      <c r="H1121" s="791"/>
      <c r="I1121" s="791"/>
      <c r="J1121" s="791"/>
      <c r="K1121" s="791"/>
      <c r="L1121" s="687"/>
      <c r="M1121" s="792"/>
      <c r="N1121" s="687"/>
      <c r="O1121" s="792"/>
      <c r="P1121" s="687"/>
      <c r="Q1121" s="792"/>
      <c r="R1121" s="687"/>
      <c r="S1121" s="792"/>
      <c r="T1121" s="687"/>
      <c r="U1121" s="792"/>
    </row>
    <row r="1122" spans="4:21">
      <c r="D1122" s="791"/>
      <c r="E1122" s="672"/>
      <c r="F1122" s="672"/>
      <c r="G1122" s="672"/>
      <c r="H1122" s="791"/>
      <c r="I1122" s="791"/>
      <c r="J1122" s="791"/>
      <c r="K1122" s="791"/>
      <c r="L1122" s="687"/>
      <c r="M1122" s="792"/>
      <c r="N1122" s="687"/>
      <c r="O1122" s="792"/>
      <c r="P1122" s="687"/>
      <c r="Q1122" s="792"/>
      <c r="R1122" s="687"/>
      <c r="S1122" s="792"/>
      <c r="T1122" s="687"/>
      <c r="U1122" s="792"/>
    </row>
    <row r="1123" spans="4:21">
      <c r="D1123" s="791"/>
      <c r="E1123" s="672"/>
      <c r="F1123" s="672"/>
      <c r="G1123" s="672"/>
      <c r="H1123" s="791"/>
      <c r="I1123" s="791"/>
      <c r="J1123" s="791"/>
      <c r="K1123" s="791"/>
      <c r="L1123" s="687"/>
      <c r="M1123" s="792"/>
      <c r="N1123" s="687"/>
      <c r="O1123" s="792"/>
      <c r="P1123" s="687"/>
      <c r="Q1123" s="792"/>
      <c r="R1123" s="687"/>
      <c r="S1123" s="792"/>
      <c r="T1123" s="687"/>
      <c r="U1123" s="792"/>
    </row>
    <row r="1124" spans="4:21">
      <c r="D1124" s="791"/>
      <c r="E1124" s="672"/>
      <c r="F1124" s="672"/>
      <c r="G1124" s="672"/>
      <c r="H1124" s="791"/>
      <c r="I1124" s="791"/>
      <c r="J1124" s="791"/>
      <c r="K1124" s="791"/>
      <c r="L1124" s="687"/>
      <c r="M1124" s="792"/>
      <c r="N1124" s="687"/>
      <c r="O1124" s="792"/>
      <c r="P1124" s="687"/>
      <c r="Q1124" s="792"/>
      <c r="R1124" s="687"/>
      <c r="S1124" s="792"/>
      <c r="T1124" s="687"/>
      <c r="U1124" s="792"/>
    </row>
    <row r="1125" spans="4:21">
      <c r="D1125" s="791"/>
      <c r="E1125" s="672"/>
      <c r="F1125" s="672"/>
      <c r="G1125" s="672"/>
      <c r="H1125" s="791"/>
      <c r="I1125" s="791"/>
      <c r="J1125" s="791"/>
      <c r="K1125" s="791"/>
      <c r="L1125" s="687"/>
      <c r="M1125" s="792"/>
      <c r="N1125" s="687"/>
      <c r="O1125" s="792"/>
      <c r="P1125" s="687"/>
      <c r="Q1125" s="792"/>
      <c r="R1125" s="687"/>
      <c r="S1125" s="792"/>
      <c r="T1125" s="687"/>
      <c r="U1125" s="792"/>
    </row>
    <row r="1126" spans="4:21">
      <c r="D1126" s="791"/>
      <c r="E1126" s="672"/>
      <c r="F1126" s="672"/>
      <c r="G1126" s="672"/>
      <c r="H1126" s="791"/>
      <c r="I1126" s="791"/>
      <c r="J1126" s="791"/>
      <c r="K1126" s="791"/>
      <c r="L1126" s="687"/>
      <c r="M1126" s="792"/>
      <c r="N1126" s="687"/>
      <c r="O1126" s="792"/>
      <c r="P1126" s="687"/>
      <c r="Q1126" s="792"/>
      <c r="R1126" s="687"/>
      <c r="S1126" s="792"/>
      <c r="T1126" s="687"/>
      <c r="U1126" s="792"/>
    </row>
    <row r="1127" spans="4:21">
      <c r="D1127" s="791"/>
      <c r="E1127" s="672"/>
      <c r="F1127" s="672"/>
      <c r="G1127" s="672"/>
      <c r="H1127" s="791"/>
      <c r="I1127" s="791"/>
      <c r="J1127" s="791"/>
      <c r="K1127" s="791"/>
      <c r="L1127" s="687"/>
      <c r="M1127" s="792"/>
      <c r="N1127" s="687"/>
      <c r="O1127" s="792"/>
      <c r="P1127" s="687"/>
      <c r="Q1127" s="792"/>
      <c r="R1127" s="687"/>
      <c r="S1127" s="792"/>
      <c r="T1127" s="687"/>
      <c r="U1127" s="792"/>
    </row>
    <row r="1128" spans="4:21">
      <c r="D1128" s="791"/>
      <c r="E1128" s="672"/>
      <c r="F1128" s="672"/>
      <c r="G1128" s="672"/>
      <c r="H1128" s="791"/>
      <c r="I1128" s="791"/>
      <c r="J1128" s="791"/>
      <c r="K1128" s="791"/>
      <c r="L1128" s="687"/>
      <c r="M1128" s="792"/>
      <c r="N1128" s="687"/>
      <c r="O1128" s="792"/>
      <c r="P1128" s="687"/>
      <c r="Q1128" s="792"/>
      <c r="R1128" s="687"/>
      <c r="S1128" s="792"/>
      <c r="T1128" s="687"/>
      <c r="U1128" s="792"/>
    </row>
    <row r="1129" spans="4:21">
      <c r="D1129" s="791"/>
      <c r="E1129" s="672"/>
      <c r="F1129" s="672"/>
      <c r="G1129" s="672"/>
      <c r="H1129" s="791"/>
      <c r="I1129" s="791"/>
      <c r="J1129" s="791"/>
      <c r="K1129" s="791"/>
      <c r="L1129" s="687"/>
      <c r="M1129" s="792"/>
      <c r="N1129" s="687"/>
      <c r="O1129" s="792"/>
      <c r="P1129" s="687"/>
      <c r="Q1129" s="792"/>
      <c r="R1129" s="687"/>
      <c r="S1129" s="792"/>
      <c r="T1129" s="687"/>
      <c r="U1129" s="792"/>
    </row>
    <row r="1130" spans="4:21">
      <c r="D1130" s="791"/>
      <c r="E1130" s="672"/>
      <c r="F1130" s="672"/>
      <c r="G1130" s="672"/>
      <c r="H1130" s="791"/>
      <c r="I1130" s="791"/>
      <c r="J1130" s="791"/>
      <c r="K1130" s="791"/>
      <c r="L1130" s="687"/>
      <c r="M1130" s="792"/>
      <c r="N1130" s="687"/>
      <c r="O1130" s="792"/>
      <c r="P1130" s="687"/>
      <c r="Q1130" s="792"/>
      <c r="R1130" s="687"/>
      <c r="S1130" s="792"/>
      <c r="T1130" s="687"/>
      <c r="U1130" s="792"/>
    </row>
    <row r="1131" spans="4:21">
      <c r="D1131" s="791"/>
      <c r="E1131" s="672"/>
      <c r="F1131" s="672"/>
      <c r="G1131" s="672"/>
      <c r="H1131" s="791"/>
      <c r="I1131" s="791"/>
      <c r="J1131" s="791"/>
      <c r="K1131" s="791"/>
      <c r="L1131" s="687"/>
      <c r="M1131" s="792"/>
      <c r="N1131" s="687"/>
      <c r="O1131" s="792"/>
      <c r="P1131" s="687"/>
      <c r="Q1131" s="792"/>
      <c r="R1131" s="687"/>
      <c r="S1131" s="792"/>
      <c r="T1131" s="687"/>
      <c r="U1131" s="792"/>
    </row>
    <row r="1132" spans="4:21">
      <c r="D1132" s="791"/>
      <c r="E1132" s="672"/>
      <c r="F1132" s="672"/>
      <c r="G1132" s="672"/>
      <c r="H1132" s="791"/>
      <c r="I1132" s="791"/>
      <c r="J1132" s="791"/>
      <c r="K1132" s="791"/>
      <c r="L1132" s="687"/>
      <c r="M1132" s="792"/>
      <c r="N1132" s="687"/>
      <c r="O1132" s="792"/>
      <c r="P1132" s="687"/>
      <c r="Q1132" s="792"/>
      <c r="R1132" s="687"/>
      <c r="S1132" s="792"/>
      <c r="T1132" s="687"/>
      <c r="U1132" s="792"/>
    </row>
    <row r="1133" spans="4:21">
      <c r="D1133" s="791"/>
      <c r="E1133" s="672"/>
      <c r="F1133" s="672"/>
      <c r="G1133" s="672"/>
      <c r="H1133" s="791"/>
      <c r="I1133" s="791"/>
      <c r="J1133" s="791"/>
      <c r="K1133" s="791"/>
      <c r="L1133" s="687"/>
      <c r="M1133" s="792"/>
      <c r="N1133" s="687"/>
      <c r="O1133" s="792"/>
      <c r="P1133" s="687"/>
      <c r="Q1133" s="792"/>
      <c r="R1133" s="687"/>
      <c r="S1133" s="792"/>
      <c r="T1133" s="687"/>
      <c r="U1133" s="792"/>
    </row>
    <row r="1134" spans="4:21">
      <c r="D1134" s="791"/>
      <c r="E1134" s="672"/>
      <c r="F1134" s="672"/>
      <c r="G1134" s="672"/>
      <c r="H1134" s="791"/>
      <c r="I1134" s="791"/>
      <c r="J1134" s="791"/>
      <c r="K1134" s="791"/>
      <c r="L1134" s="687"/>
      <c r="M1134" s="792"/>
      <c r="N1134" s="687"/>
      <c r="O1134" s="792"/>
      <c r="P1134" s="687"/>
      <c r="Q1134" s="792"/>
      <c r="R1134" s="687"/>
      <c r="S1134" s="792"/>
      <c r="T1134" s="687"/>
      <c r="U1134" s="792"/>
    </row>
    <row r="1135" spans="4:21">
      <c r="D1135" s="791"/>
      <c r="E1135" s="672"/>
      <c r="F1135" s="672"/>
      <c r="G1135" s="672"/>
      <c r="H1135" s="791"/>
      <c r="I1135" s="791"/>
      <c r="J1135" s="791"/>
      <c r="K1135" s="791"/>
      <c r="L1135" s="687"/>
      <c r="M1135" s="792"/>
      <c r="N1135" s="687"/>
      <c r="O1135" s="792"/>
      <c r="P1135" s="687"/>
      <c r="Q1135" s="792"/>
      <c r="R1135" s="687"/>
      <c r="S1135" s="792"/>
      <c r="T1135" s="687"/>
      <c r="U1135" s="792"/>
    </row>
    <row r="1136" spans="4:21">
      <c r="D1136" s="791"/>
      <c r="E1136" s="672"/>
      <c r="F1136" s="672"/>
      <c r="G1136" s="672"/>
      <c r="H1136" s="791"/>
      <c r="I1136" s="791"/>
      <c r="J1136" s="791"/>
      <c r="K1136" s="791"/>
      <c r="L1136" s="687"/>
      <c r="M1136" s="792"/>
      <c r="N1136" s="687"/>
      <c r="O1136" s="792"/>
      <c r="P1136" s="687"/>
      <c r="Q1136" s="792"/>
      <c r="R1136" s="687"/>
      <c r="S1136" s="792"/>
      <c r="T1136" s="687"/>
      <c r="U1136" s="792"/>
    </row>
    <row r="1137" spans="4:21">
      <c r="D1137" s="791"/>
      <c r="E1137" s="672"/>
      <c r="F1137" s="672"/>
      <c r="G1137" s="672"/>
      <c r="H1137" s="791"/>
      <c r="I1137" s="791"/>
      <c r="J1137" s="791"/>
      <c r="K1137" s="791"/>
      <c r="L1137" s="687"/>
      <c r="M1137" s="792"/>
      <c r="N1137" s="687"/>
      <c r="O1137" s="792"/>
      <c r="P1137" s="687"/>
      <c r="Q1137" s="792"/>
      <c r="R1137" s="687"/>
      <c r="S1137" s="792"/>
      <c r="T1137" s="687"/>
      <c r="U1137" s="792"/>
    </row>
    <row r="1138" spans="4:21">
      <c r="D1138" s="791"/>
      <c r="E1138" s="672"/>
      <c r="F1138" s="672"/>
      <c r="G1138" s="672"/>
      <c r="H1138" s="791"/>
      <c r="I1138" s="791"/>
      <c r="J1138" s="791"/>
      <c r="K1138" s="791"/>
      <c r="L1138" s="687"/>
      <c r="M1138" s="792"/>
      <c r="N1138" s="687"/>
      <c r="O1138" s="792"/>
      <c r="P1138" s="687"/>
      <c r="Q1138" s="792"/>
      <c r="R1138" s="687"/>
      <c r="S1138" s="792"/>
      <c r="T1138" s="687"/>
      <c r="U1138" s="792"/>
    </row>
    <row r="1139" spans="4:21">
      <c r="D1139" s="791"/>
      <c r="E1139" s="672"/>
      <c r="F1139" s="672"/>
      <c r="G1139" s="672"/>
      <c r="H1139" s="791"/>
      <c r="I1139" s="791"/>
      <c r="J1139" s="791"/>
      <c r="K1139" s="791"/>
      <c r="L1139" s="687"/>
      <c r="M1139" s="792"/>
      <c r="N1139" s="687"/>
      <c r="O1139" s="792"/>
      <c r="P1139" s="687"/>
      <c r="Q1139" s="792"/>
      <c r="R1139" s="687"/>
      <c r="S1139" s="792"/>
      <c r="T1139" s="687"/>
      <c r="U1139" s="792"/>
    </row>
    <row r="1140" spans="4:21">
      <c r="D1140" s="791"/>
      <c r="E1140" s="672"/>
      <c r="F1140" s="672"/>
      <c r="G1140" s="672"/>
      <c r="H1140" s="791"/>
      <c r="I1140" s="791"/>
      <c r="J1140" s="791"/>
      <c r="K1140" s="791"/>
      <c r="L1140" s="687"/>
      <c r="M1140" s="792"/>
      <c r="N1140" s="687"/>
      <c r="O1140" s="792"/>
      <c r="P1140" s="687"/>
      <c r="Q1140" s="792"/>
      <c r="R1140" s="687"/>
      <c r="S1140" s="792"/>
      <c r="T1140" s="687"/>
      <c r="U1140" s="792"/>
    </row>
    <row r="1141" spans="4:21">
      <c r="D1141" s="791"/>
      <c r="E1141" s="672"/>
      <c r="F1141" s="672"/>
      <c r="G1141" s="672"/>
      <c r="H1141" s="791"/>
      <c r="I1141" s="791"/>
      <c r="J1141" s="791"/>
      <c r="K1141" s="791"/>
      <c r="L1141" s="687"/>
      <c r="M1141" s="792"/>
      <c r="N1141" s="687"/>
      <c r="O1141" s="792"/>
      <c r="P1141" s="687"/>
      <c r="Q1141" s="792"/>
      <c r="R1141" s="687"/>
      <c r="S1141" s="792"/>
      <c r="T1141" s="687"/>
      <c r="U1141" s="792"/>
    </row>
    <row r="1142" spans="4:21">
      <c r="D1142" s="791"/>
      <c r="E1142" s="672"/>
      <c r="F1142" s="672"/>
      <c r="G1142" s="672"/>
      <c r="H1142" s="791"/>
      <c r="I1142" s="791"/>
      <c r="J1142" s="791"/>
      <c r="K1142" s="791"/>
      <c r="L1142" s="687"/>
      <c r="M1142" s="792"/>
      <c r="N1142" s="687"/>
      <c r="O1142" s="792"/>
      <c r="P1142" s="687"/>
      <c r="Q1142" s="792"/>
      <c r="R1142" s="687"/>
      <c r="S1142" s="792"/>
      <c r="T1142" s="687"/>
      <c r="U1142" s="792"/>
    </row>
    <row r="1143" spans="4:21">
      <c r="D1143" s="791"/>
      <c r="E1143" s="672"/>
      <c r="F1143" s="672"/>
      <c r="G1143" s="672"/>
      <c r="H1143" s="791"/>
      <c r="I1143" s="791"/>
      <c r="J1143" s="791"/>
      <c r="K1143" s="791"/>
      <c r="L1143" s="687"/>
      <c r="M1143" s="792"/>
      <c r="N1143" s="687"/>
      <c r="O1143" s="792"/>
      <c r="P1143" s="687"/>
      <c r="Q1143" s="792"/>
      <c r="R1143" s="687"/>
      <c r="S1143" s="792"/>
      <c r="T1143" s="687"/>
      <c r="U1143" s="792"/>
    </row>
    <row r="1144" spans="4:21">
      <c r="D1144" s="791"/>
      <c r="E1144" s="672"/>
      <c r="F1144" s="672"/>
      <c r="G1144" s="672"/>
      <c r="H1144" s="791"/>
      <c r="I1144" s="791"/>
      <c r="J1144" s="791"/>
      <c r="K1144" s="791"/>
      <c r="L1144" s="687"/>
      <c r="M1144" s="792"/>
      <c r="N1144" s="687"/>
      <c r="O1144" s="792"/>
      <c r="P1144" s="687"/>
      <c r="Q1144" s="792"/>
      <c r="R1144" s="687"/>
      <c r="S1144" s="792"/>
      <c r="T1144" s="687"/>
      <c r="U1144" s="792"/>
    </row>
    <row r="1145" spans="4:21">
      <c r="D1145" s="791"/>
      <c r="E1145" s="672"/>
      <c r="F1145" s="672"/>
      <c r="G1145" s="672"/>
      <c r="H1145" s="791"/>
      <c r="I1145" s="791"/>
      <c r="J1145" s="791"/>
      <c r="K1145" s="791"/>
      <c r="L1145" s="687"/>
      <c r="M1145" s="792"/>
      <c r="N1145" s="687"/>
      <c r="O1145" s="792"/>
      <c r="P1145" s="687"/>
      <c r="Q1145" s="792"/>
      <c r="R1145" s="687"/>
      <c r="S1145" s="792"/>
      <c r="T1145" s="687"/>
      <c r="U1145" s="792"/>
    </row>
    <row r="1146" spans="4:21">
      <c r="D1146" s="791"/>
      <c r="E1146" s="672"/>
      <c r="F1146" s="672"/>
      <c r="G1146" s="672"/>
      <c r="H1146" s="791"/>
      <c r="I1146" s="791"/>
      <c r="J1146" s="791"/>
      <c r="K1146" s="791"/>
      <c r="L1146" s="687"/>
      <c r="M1146" s="792"/>
      <c r="N1146" s="687"/>
      <c r="O1146" s="792"/>
      <c r="P1146" s="687"/>
      <c r="Q1146" s="792"/>
      <c r="R1146" s="687"/>
      <c r="S1146" s="792"/>
      <c r="T1146" s="687"/>
      <c r="U1146" s="792"/>
    </row>
    <row r="1147" spans="4:21">
      <c r="D1147" s="791"/>
      <c r="E1147" s="672"/>
      <c r="F1147" s="672"/>
      <c r="G1147" s="672"/>
      <c r="H1147" s="791"/>
      <c r="I1147" s="791"/>
      <c r="J1147" s="791"/>
      <c r="K1147" s="791"/>
      <c r="L1147" s="687"/>
      <c r="M1147" s="792"/>
      <c r="N1147" s="687"/>
      <c r="O1147" s="792"/>
      <c r="P1147" s="687"/>
      <c r="Q1147" s="792"/>
      <c r="R1147" s="687"/>
      <c r="S1147" s="792"/>
      <c r="T1147" s="687"/>
      <c r="U1147" s="792"/>
    </row>
    <row r="1148" spans="4:21">
      <c r="D1148" s="791"/>
      <c r="E1148" s="672"/>
      <c r="F1148" s="672"/>
      <c r="G1148" s="672"/>
      <c r="H1148" s="791"/>
      <c r="I1148" s="791"/>
      <c r="J1148" s="791"/>
      <c r="K1148" s="791"/>
      <c r="L1148" s="687"/>
      <c r="M1148" s="792"/>
      <c r="N1148" s="687"/>
      <c r="O1148" s="792"/>
      <c r="P1148" s="687"/>
      <c r="Q1148" s="792"/>
      <c r="R1148" s="687"/>
      <c r="S1148" s="792"/>
      <c r="T1148" s="687"/>
      <c r="U1148" s="792"/>
    </row>
    <row r="1149" spans="4:21">
      <c r="D1149" s="791"/>
      <c r="E1149" s="672"/>
      <c r="F1149" s="672"/>
      <c r="G1149" s="672"/>
      <c r="H1149" s="791"/>
      <c r="I1149" s="791"/>
      <c r="J1149" s="791"/>
      <c r="K1149" s="791"/>
      <c r="L1149" s="687"/>
      <c r="M1149" s="792"/>
      <c r="N1149" s="687"/>
      <c r="O1149" s="792"/>
      <c r="P1149" s="687"/>
      <c r="Q1149" s="792"/>
      <c r="R1149" s="687"/>
      <c r="S1149" s="792"/>
      <c r="T1149" s="687"/>
      <c r="U1149" s="792"/>
    </row>
    <row r="1150" spans="4:21">
      <c r="D1150" s="791"/>
      <c r="E1150" s="672"/>
      <c r="F1150" s="672"/>
      <c r="G1150" s="672"/>
      <c r="H1150" s="791"/>
      <c r="I1150" s="791"/>
      <c r="J1150" s="791"/>
      <c r="K1150" s="791"/>
      <c r="L1150" s="687"/>
      <c r="M1150" s="792"/>
      <c r="N1150" s="687"/>
      <c r="O1150" s="792"/>
      <c r="P1150" s="687"/>
      <c r="Q1150" s="792"/>
      <c r="R1150" s="687"/>
      <c r="S1150" s="792"/>
      <c r="T1150" s="687"/>
      <c r="U1150" s="792"/>
    </row>
    <row r="1151" spans="4:21">
      <c r="D1151" s="791"/>
      <c r="E1151" s="672"/>
      <c r="F1151" s="672"/>
      <c r="G1151" s="672"/>
      <c r="H1151" s="791"/>
      <c r="I1151" s="791"/>
      <c r="J1151" s="791"/>
      <c r="K1151" s="791"/>
      <c r="L1151" s="687"/>
      <c r="M1151" s="792"/>
      <c r="N1151" s="687"/>
      <c r="O1151" s="792"/>
      <c r="P1151" s="687"/>
      <c r="Q1151" s="792"/>
      <c r="R1151" s="687"/>
      <c r="S1151" s="792"/>
      <c r="T1151" s="687"/>
      <c r="U1151" s="792"/>
    </row>
    <row r="1152" spans="4:21">
      <c r="D1152" s="791"/>
      <c r="E1152" s="672"/>
      <c r="F1152" s="672"/>
      <c r="G1152" s="672"/>
      <c r="H1152" s="791"/>
      <c r="I1152" s="791"/>
      <c r="J1152" s="791"/>
      <c r="K1152" s="791"/>
      <c r="L1152" s="687"/>
      <c r="M1152" s="792"/>
      <c r="N1152" s="687"/>
      <c r="O1152" s="792"/>
      <c r="P1152" s="687"/>
      <c r="Q1152" s="792"/>
      <c r="R1152" s="687"/>
      <c r="S1152" s="792"/>
      <c r="T1152" s="687"/>
      <c r="U1152" s="792"/>
    </row>
    <row r="1153" spans="4:21">
      <c r="D1153" s="791"/>
      <c r="E1153" s="672"/>
      <c r="F1153" s="672"/>
      <c r="G1153" s="672"/>
      <c r="H1153" s="791"/>
      <c r="I1153" s="791"/>
      <c r="J1153" s="791"/>
      <c r="K1153" s="791"/>
      <c r="L1153" s="687"/>
      <c r="M1153" s="792"/>
      <c r="N1153" s="687"/>
      <c r="O1153" s="792"/>
      <c r="P1153" s="687"/>
      <c r="Q1153" s="792"/>
      <c r="R1153" s="687"/>
      <c r="S1153" s="792"/>
      <c r="T1153" s="687"/>
      <c r="U1153" s="792"/>
    </row>
    <row r="1154" spans="4:21">
      <c r="D1154" s="791"/>
      <c r="E1154" s="672"/>
      <c r="F1154" s="672"/>
      <c r="G1154" s="672"/>
      <c r="H1154" s="791"/>
      <c r="I1154" s="791"/>
      <c r="J1154" s="791"/>
      <c r="K1154" s="791"/>
      <c r="L1154" s="687"/>
      <c r="M1154" s="792"/>
      <c r="N1154" s="687"/>
      <c r="O1154" s="792"/>
      <c r="P1154" s="687"/>
      <c r="Q1154" s="792"/>
      <c r="R1154" s="687"/>
      <c r="S1154" s="792"/>
      <c r="T1154" s="687"/>
      <c r="U1154" s="792"/>
    </row>
    <row r="1155" spans="4:21">
      <c r="D1155" s="791"/>
      <c r="E1155" s="672"/>
      <c r="F1155" s="672"/>
      <c r="G1155" s="672"/>
      <c r="H1155" s="791"/>
      <c r="I1155" s="791"/>
      <c r="J1155" s="791"/>
      <c r="K1155" s="791"/>
      <c r="L1155" s="687"/>
      <c r="M1155" s="792"/>
      <c r="N1155" s="687"/>
      <c r="O1155" s="792"/>
      <c r="P1155" s="687"/>
      <c r="Q1155" s="792"/>
      <c r="R1155" s="687"/>
      <c r="S1155" s="792"/>
      <c r="T1155" s="687"/>
      <c r="U1155" s="792"/>
    </row>
    <row r="1156" spans="4:21">
      <c r="D1156" s="791"/>
      <c r="E1156" s="672"/>
      <c r="F1156" s="672"/>
      <c r="G1156" s="672"/>
      <c r="H1156" s="791"/>
      <c r="I1156" s="791"/>
      <c r="J1156" s="791"/>
      <c r="K1156" s="791"/>
      <c r="L1156" s="687"/>
      <c r="M1156" s="792"/>
      <c r="N1156" s="687"/>
      <c r="O1156" s="792"/>
      <c r="P1156" s="687"/>
      <c r="Q1156" s="792"/>
      <c r="R1156" s="687"/>
      <c r="S1156" s="792"/>
      <c r="T1156" s="687"/>
      <c r="U1156" s="792"/>
    </row>
    <row r="1157" spans="4:21">
      <c r="D1157" s="791"/>
      <c r="E1157" s="672"/>
      <c r="F1157" s="672"/>
      <c r="G1157" s="672"/>
      <c r="H1157" s="791"/>
      <c r="I1157" s="791"/>
      <c r="J1157" s="791"/>
      <c r="K1157" s="791"/>
      <c r="L1157" s="687"/>
      <c r="M1157" s="792"/>
      <c r="N1157" s="687"/>
      <c r="O1157" s="792"/>
      <c r="P1157" s="687"/>
      <c r="Q1157" s="792"/>
      <c r="R1157" s="687"/>
      <c r="S1157" s="792"/>
      <c r="T1157" s="687"/>
      <c r="U1157" s="792"/>
    </row>
    <row r="1158" spans="4:21">
      <c r="D1158" s="791"/>
      <c r="E1158" s="672"/>
      <c r="F1158" s="672"/>
      <c r="G1158" s="672"/>
      <c r="H1158" s="791"/>
      <c r="I1158" s="791"/>
      <c r="J1158" s="791"/>
      <c r="K1158" s="791"/>
      <c r="L1158" s="687"/>
      <c r="M1158" s="792"/>
      <c r="N1158" s="687"/>
      <c r="O1158" s="792"/>
      <c r="P1158" s="687"/>
      <c r="Q1158" s="792"/>
      <c r="R1158" s="687"/>
      <c r="S1158" s="792"/>
      <c r="T1158" s="687"/>
      <c r="U1158" s="792"/>
    </row>
    <row r="1159" spans="4:21">
      <c r="D1159" s="791"/>
      <c r="E1159" s="672"/>
      <c r="F1159" s="672"/>
      <c r="G1159" s="672"/>
      <c r="H1159" s="791"/>
      <c r="I1159" s="791"/>
      <c r="J1159" s="791"/>
      <c r="K1159" s="791"/>
      <c r="L1159" s="687"/>
      <c r="M1159" s="792"/>
      <c r="N1159" s="687"/>
      <c r="O1159" s="792"/>
      <c r="P1159" s="687"/>
      <c r="Q1159" s="792"/>
      <c r="R1159" s="687"/>
      <c r="S1159" s="792"/>
      <c r="T1159" s="687"/>
      <c r="U1159" s="792"/>
    </row>
    <row r="1160" spans="4:21">
      <c r="D1160" s="791"/>
      <c r="E1160" s="672"/>
      <c r="F1160" s="672"/>
      <c r="G1160" s="672"/>
      <c r="H1160" s="791"/>
      <c r="I1160" s="791"/>
      <c r="J1160" s="791"/>
      <c r="K1160" s="791"/>
      <c r="L1160" s="687"/>
      <c r="M1160" s="792"/>
      <c r="N1160" s="687"/>
      <c r="O1160" s="792"/>
      <c r="P1160" s="687"/>
      <c r="Q1160" s="792"/>
      <c r="R1160" s="687"/>
      <c r="S1160" s="792"/>
      <c r="T1160" s="687"/>
      <c r="U1160" s="792"/>
    </row>
    <row r="1161" spans="4:21">
      <c r="D1161" s="791"/>
      <c r="E1161" s="672"/>
      <c r="F1161" s="672"/>
      <c r="G1161" s="672"/>
      <c r="H1161" s="791"/>
      <c r="I1161" s="791"/>
      <c r="J1161" s="791"/>
      <c r="K1161" s="791"/>
      <c r="L1161" s="687"/>
      <c r="M1161" s="792"/>
      <c r="N1161" s="687"/>
      <c r="O1161" s="792"/>
      <c r="P1161" s="687"/>
      <c r="Q1161" s="792"/>
      <c r="R1161" s="687"/>
      <c r="S1161" s="792"/>
      <c r="T1161" s="687"/>
      <c r="U1161" s="792"/>
    </row>
    <row r="1162" spans="4:21">
      <c r="D1162" s="791"/>
      <c r="E1162" s="672"/>
      <c r="F1162" s="672"/>
      <c r="G1162" s="672"/>
      <c r="H1162" s="791"/>
      <c r="I1162" s="791"/>
      <c r="J1162" s="791"/>
      <c r="K1162" s="791"/>
      <c r="L1162" s="687"/>
      <c r="M1162" s="792"/>
      <c r="N1162" s="687"/>
      <c r="O1162" s="792"/>
      <c r="P1162" s="687"/>
      <c r="Q1162" s="792"/>
      <c r="R1162" s="687"/>
      <c r="S1162" s="792"/>
      <c r="T1162" s="687"/>
      <c r="U1162" s="792"/>
    </row>
    <row r="1163" spans="4:21">
      <c r="D1163" s="791"/>
      <c r="E1163" s="672"/>
      <c r="F1163" s="672"/>
      <c r="G1163" s="672"/>
      <c r="H1163" s="791"/>
      <c r="I1163" s="791"/>
      <c r="J1163" s="791"/>
      <c r="K1163" s="791"/>
      <c r="L1163" s="687"/>
      <c r="M1163" s="792"/>
      <c r="N1163" s="687"/>
      <c r="O1163" s="792"/>
      <c r="P1163" s="687"/>
      <c r="Q1163" s="792"/>
      <c r="R1163" s="687"/>
      <c r="S1163" s="792"/>
      <c r="T1163" s="687"/>
      <c r="U1163" s="792"/>
    </row>
    <row r="1164" spans="4:21">
      <c r="D1164" s="791"/>
      <c r="E1164" s="672"/>
      <c r="F1164" s="672"/>
      <c r="G1164" s="672"/>
      <c r="H1164" s="791"/>
      <c r="I1164" s="791"/>
      <c r="J1164" s="791"/>
      <c r="K1164" s="791"/>
      <c r="L1164" s="687"/>
      <c r="M1164" s="792"/>
      <c r="N1164" s="687"/>
      <c r="O1164" s="792"/>
      <c r="P1164" s="687"/>
      <c r="Q1164" s="792"/>
      <c r="R1164" s="687"/>
      <c r="S1164" s="792"/>
      <c r="T1164" s="687"/>
      <c r="U1164" s="792"/>
    </row>
    <row r="1165" spans="4:21">
      <c r="D1165" s="791"/>
      <c r="E1165" s="672"/>
      <c r="F1165" s="672"/>
      <c r="G1165" s="672"/>
      <c r="H1165" s="791"/>
      <c r="I1165" s="791"/>
      <c r="J1165" s="791"/>
      <c r="K1165" s="791"/>
      <c r="L1165" s="687"/>
      <c r="M1165" s="792"/>
      <c r="N1165" s="687"/>
      <c r="O1165" s="792"/>
      <c r="P1165" s="687"/>
      <c r="Q1165" s="792"/>
      <c r="R1165" s="687"/>
      <c r="S1165" s="792"/>
      <c r="T1165" s="687"/>
      <c r="U1165" s="792"/>
    </row>
    <row r="1166" spans="4:21">
      <c r="D1166" s="791"/>
      <c r="E1166" s="672"/>
      <c r="F1166" s="672"/>
      <c r="G1166" s="672"/>
      <c r="H1166" s="791"/>
      <c r="I1166" s="791"/>
      <c r="J1166" s="791"/>
      <c r="K1166" s="791"/>
      <c r="L1166" s="687"/>
      <c r="M1166" s="792"/>
      <c r="N1166" s="687"/>
      <c r="O1166" s="792"/>
      <c r="P1166" s="687"/>
      <c r="Q1166" s="792"/>
      <c r="R1166" s="687"/>
      <c r="S1166" s="792"/>
      <c r="T1166" s="687"/>
      <c r="U1166" s="792"/>
    </row>
    <row r="1167" spans="4:21">
      <c r="D1167" s="791"/>
      <c r="E1167" s="672"/>
      <c r="F1167" s="672"/>
      <c r="G1167" s="672"/>
      <c r="H1167" s="791"/>
      <c r="I1167" s="791"/>
      <c r="J1167" s="791"/>
      <c r="K1167" s="791"/>
      <c r="L1167" s="687"/>
      <c r="M1167" s="792"/>
      <c r="N1167" s="687"/>
      <c r="O1167" s="792"/>
      <c r="P1167" s="687"/>
      <c r="Q1167" s="792"/>
      <c r="R1167" s="687"/>
      <c r="S1167" s="792"/>
      <c r="T1167" s="687"/>
      <c r="U1167" s="792"/>
    </row>
    <row r="1168" spans="4:21">
      <c r="D1168" s="791"/>
      <c r="E1168" s="672"/>
      <c r="F1168" s="672"/>
      <c r="G1168" s="672"/>
      <c r="H1168" s="791"/>
      <c r="I1168" s="791"/>
      <c r="J1168" s="791"/>
      <c r="K1168" s="791"/>
      <c r="L1168" s="687"/>
      <c r="M1168" s="792"/>
      <c r="N1168" s="687"/>
      <c r="O1168" s="792"/>
      <c r="P1168" s="687"/>
      <c r="Q1168" s="792"/>
      <c r="R1168" s="687"/>
      <c r="S1168" s="792"/>
      <c r="T1168" s="687"/>
      <c r="U1168" s="792"/>
    </row>
    <row r="1169" spans="4:21">
      <c r="D1169" s="791"/>
      <c r="E1169" s="672"/>
      <c r="F1169" s="672"/>
      <c r="G1169" s="672"/>
      <c r="H1169" s="791"/>
      <c r="I1169" s="791"/>
      <c r="J1169" s="791"/>
      <c r="K1169" s="791"/>
      <c r="L1169" s="687"/>
      <c r="M1169" s="792"/>
      <c r="N1169" s="687"/>
      <c r="O1169" s="792"/>
      <c r="P1169" s="687"/>
      <c r="Q1169" s="792"/>
      <c r="R1169" s="687"/>
      <c r="S1169" s="792"/>
      <c r="T1169" s="687"/>
      <c r="U1169" s="792"/>
    </row>
    <row r="1170" spans="4:21">
      <c r="D1170" s="791"/>
      <c r="E1170" s="672"/>
      <c r="F1170" s="672"/>
      <c r="G1170" s="672"/>
      <c r="H1170" s="791"/>
      <c r="I1170" s="791"/>
      <c r="J1170" s="791"/>
      <c r="K1170" s="791"/>
      <c r="L1170" s="687"/>
      <c r="M1170" s="792"/>
      <c r="N1170" s="687"/>
      <c r="O1170" s="792"/>
      <c r="P1170" s="687"/>
      <c r="Q1170" s="792"/>
      <c r="R1170" s="687"/>
      <c r="S1170" s="792"/>
      <c r="T1170" s="687"/>
      <c r="U1170" s="792"/>
    </row>
    <row r="1171" spans="4:21">
      <c r="D1171" s="791"/>
      <c r="E1171" s="672"/>
      <c r="F1171" s="672"/>
      <c r="G1171" s="672"/>
      <c r="H1171" s="791"/>
      <c r="I1171" s="791"/>
      <c r="J1171" s="791"/>
      <c r="K1171" s="791"/>
      <c r="L1171" s="687"/>
      <c r="M1171" s="792"/>
      <c r="N1171" s="687"/>
      <c r="O1171" s="792"/>
      <c r="P1171" s="687"/>
      <c r="Q1171" s="792"/>
      <c r="R1171" s="687"/>
      <c r="S1171" s="792"/>
      <c r="T1171" s="687"/>
      <c r="U1171" s="792"/>
    </row>
    <row r="1172" spans="4:21">
      <c r="D1172" s="791"/>
      <c r="E1172" s="672"/>
      <c r="F1172" s="672"/>
      <c r="G1172" s="672"/>
      <c r="H1172" s="791"/>
      <c r="I1172" s="791"/>
      <c r="J1172" s="791"/>
      <c r="K1172" s="791"/>
      <c r="L1172" s="687"/>
      <c r="M1172" s="792"/>
      <c r="N1172" s="687"/>
      <c r="O1172" s="792"/>
      <c r="P1172" s="687"/>
      <c r="Q1172" s="792"/>
      <c r="R1172" s="687"/>
      <c r="S1172" s="792"/>
      <c r="T1172" s="687"/>
      <c r="U1172" s="792"/>
    </row>
    <row r="1173" spans="4:21">
      <c r="D1173" s="791"/>
      <c r="E1173" s="672"/>
      <c r="F1173" s="672"/>
      <c r="G1173" s="672"/>
      <c r="H1173" s="791"/>
      <c r="I1173" s="791"/>
      <c r="J1173" s="791"/>
      <c r="K1173" s="791"/>
      <c r="L1173" s="687"/>
      <c r="M1173" s="792"/>
      <c r="N1173" s="687"/>
      <c r="O1173" s="792"/>
      <c r="P1173" s="687"/>
      <c r="Q1173" s="792"/>
      <c r="R1173" s="687"/>
      <c r="S1173" s="792"/>
      <c r="T1173" s="687"/>
      <c r="U1173" s="792"/>
    </row>
    <row r="1174" spans="4:21">
      <c r="D1174" s="791"/>
      <c r="E1174" s="672"/>
      <c r="F1174" s="672"/>
      <c r="G1174" s="672"/>
      <c r="H1174" s="791"/>
      <c r="I1174" s="791"/>
      <c r="J1174" s="791"/>
      <c r="K1174" s="791"/>
      <c r="L1174" s="687"/>
      <c r="M1174" s="792"/>
      <c r="N1174" s="687"/>
      <c r="O1174" s="792"/>
      <c r="P1174" s="687"/>
      <c r="Q1174" s="792"/>
      <c r="R1174" s="687"/>
      <c r="S1174" s="792"/>
      <c r="T1174" s="687"/>
      <c r="U1174" s="792"/>
    </row>
    <row r="1175" spans="4:21">
      <c r="D1175" s="791"/>
      <c r="E1175" s="672"/>
      <c r="F1175" s="672"/>
      <c r="G1175" s="672"/>
      <c r="H1175" s="791"/>
      <c r="I1175" s="791"/>
      <c r="J1175" s="791"/>
      <c r="K1175" s="791"/>
      <c r="L1175" s="687"/>
      <c r="M1175" s="792"/>
      <c r="N1175" s="687"/>
      <c r="O1175" s="792"/>
      <c r="P1175" s="687"/>
      <c r="Q1175" s="792"/>
      <c r="R1175" s="687"/>
      <c r="S1175" s="792"/>
      <c r="T1175" s="687"/>
      <c r="U1175" s="792"/>
    </row>
    <row r="1176" spans="4:21">
      <c r="D1176" s="791"/>
      <c r="E1176" s="672"/>
      <c r="F1176" s="672"/>
      <c r="G1176" s="672"/>
      <c r="H1176" s="791"/>
      <c r="I1176" s="791"/>
      <c r="J1176" s="791"/>
      <c r="K1176" s="791"/>
      <c r="L1176" s="687"/>
      <c r="M1176" s="792"/>
      <c r="N1176" s="687"/>
      <c r="O1176" s="792"/>
      <c r="P1176" s="687"/>
      <c r="Q1176" s="792"/>
      <c r="R1176" s="687"/>
      <c r="S1176" s="792"/>
      <c r="T1176" s="687"/>
      <c r="U1176" s="792"/>
    </row>
    <row r="1177" spans="4:21">
      <c r="D1177" s="791"/>
      <c r="E1177" s="672"/>
      <c r="F1177" s="672"/>
      <c r="G1177" s="672"/>
      <c r="H1177" s="791"/>
      <c r="I1177" s="791"/>
      <c r="J1177" s="791"/>
      <c r="K1177" s="791"/>
      <c r="L1177" s="687"/>
      <c r="M1177" s="792"/>
      <c r="N1177" s="687"/>
      <c r="O1177" s="792"/>
      <c r="P1177" s="687"/>
      <c r="Q1177" s="792"/>
      <c r="R1177" s="687"/>
      <c r="S1177" s="792"/>
      <c r="T1177" s="687"/>
      <c r="U1177" s="792"/>
    </row>
    <row r="1178" spans="4:21">
      <c r="D1178" s="791"/>
      <c r="E1178" s="672"/>
      <c r="F1178" s="672"/>
      <c r="G1178" s="672"/>
      <c r="H1178" s="791"/>
      <c r="I1178" s="791"/>
      <c r="J1178" s="791"/>
      <c r="K1178" s="791"/>
      <c r="L1178" s="687"/>
      <c r="M1178" s="792"/>
      <c r="N1178" s="687"/>
      <c r="O1178" s="792"/>
      <c r="P1178" s="687"/>
      <c r="Q1178" s="792"/>
      <c r="R1178" s="687"/>
      <c r="S1178" s="792"/>
      <c r="T1178" s="687"/>
      <c r="U1178" s="792"/>
    </row>
    <row r="1179" spans="4:21">
      <c r="D1179" s="791"/>
      <c r="E1179" s="672"/>
      <c r="F1179" s="672"/>
      <c r="G1179" s="672"/>
      <c r="H1179" s="791"/>
      <c r="I1179" s="791"/>
      <c r="J1179" s="791"/>
      <c r="K1179" s="791"/>
      <c r="L1179" s="687"/>
      <c r="M1179" s="792"/>
      <c r="N1179" s="687"/>
      <c r="O1179" s="792"/>
      <c r="P1179" s="687"/>
      <c r="Q1179" s="792"/>
      <c r="R1179" s="687"/>
      <c r="S1179" s="792"/>
      <c r="T1179" s="687"/>
      <c r="U1179" s="792"/>
    </row>
    <row r="1180" spans="4:21">
      <c r="D1180" s="791"/>
      <c r="E1180" s="672"/>
      <c r="F1180" s="672"/>
      <c r="G1180" s="672"/>
      <c r="H1180" s="791"/>
      <c r="I1180" s="791"/>
      <c r="J1180" s="791"/>
      <c r="K1180" s="791"/>
      <c r="L1180" s="687"/>
      <c r="M1180" s="792"/>
      <c r="N1180" s="687"/>
      <c r="O1180" s="792"/>
      <c r="P1180" s="687"/>
      <c r="Q1180" s="792"/>
      <c r="R1180" s="687"/>
      <c r="S1180" s="792"/>
      <c r="T1180" s="687"/>
      <c r="U1180" s="792"/>
    </row>
    <row r="1181" spans="4:21">
      <c r="D1181" s="791"/>
      <c r="E1181" s="672"/>
      <c r="F1181" s="672"/>
      <c r="G1181" s="672"/>
      <c r="H1181" s="791"/>
      <c r="I1181" s="791"/>
      <c r="J1181" s="791"/>
      <c r="K1181" s="791"/>
      <c r="L1181" s="687"/>
      <c r="M1181" s="792"/>
      <c r="N1181" s="687"/>
      <c r="O1181" s="792"/>
      <c r="P1181" s="687"/>
      <c r="Q1181" s="792"/>
      <c r="R1181" s="687"/>
      <c r="S1181" s="792"/>
      <c r="T1181" s="687"/>
      <c r="U1181" s="792"/>
    </row>
    <row r="1182" spans="4:21">
      <c r="D1182" s="791"/>
      <c r="E1182" s="672"/>
      <c r="F1182" s="672"/>
      <c r="G1182" s="672"/>
      <c r="H1182" s="791"/>
      <c r="I1182" s="791"/>
      <c r="J1182" s="791"/>
      <c r="K1182" s="791"/>
      <c r="L1182" s="687"/>
      <c r="M1182" s="792"/>
      <c r="N1182" s="687"/>
      <c r="O1182" s="792"/>
      <c r="P1182" s="687"/>
      <c r="Q1182" s="792"/>
      <c r="R1182" s="687"/>
      <c r="S1182" s="792"/>
      <c r="T1182" s="687"/>
      <c r="U1182" s="792"/>
    </row>
  </sheetData>
  <dataConsolidate/>
  <mergeCells count="35">
    <mergeCell ref="A90:X90"/>
    <mergeCell ref="X17:X26"/>
    <mergeCell ref="X27:X44"/>
    <mergeCell ref="X46:X52"/>
    <mergeCell ref="A53:B53"/>
    <mergeCell ref="A66:B66"/>
    <mergeCell ref="A80:X80"/>
    <mergeCell ref="A81:X81"/>
    <mergeCell ref="E4:G4"/>
    <mergeCell ref="E5:G5"/>
    <mergeCell ref="A1:U1"/>
    <mergeCell ref="A2:U2"/>
    <mergeCell ref="A87:X87"/>
    <mergeCell ref="R5:S5"/>
    <mergeCell ref="T5:U5"/>
    <mergeCell ref="A8:B8"/>
    <mergeCell ref="X10:X13"/>
    <mergeCell ref="X14:X16"/>
    <mergeCell ref="A7:B7"/>
    <mergeCell ref="A4:A6"/>
    <mergeCell ref="B4:B6"/>
    <mergeCell ref="C4:C6"/>
    <mergeCell ref="D4:D6"/>
    <mergeCell ref="Y4:Y6"/>
    <mergeCell ref="H5:H6"/>
    <mergeCell ref="I5:I6"/>
    <mergeCell ref="J5:J6"/>
    <mergeCell ref="K5:K6"/>
    <mergeCell ref="L5:M5"/>
    <mergeCell ref="N5:O5"/>
    <mergeCell ref="P5:Q5"/>
    <mergeCell ref="H4:K4"/>
    <mergeCell ref="L4:M4"/>
    <mergeCell ref="N4:U4"/>
    <mergeCell ref="V4:X5"/>
  </mergeCells>
  <dataValidations count="1">
    <dataValidation errorStyle="warning" allowBlank="1" showInputMessage="1" showErrorMessage="1" error="ตรวจสอบ _x000a_" sqref="K46:K52 JG46:JG52 TC46:TC52 ACY46:ACY52 AMU46:AMU52 AWQ46:AWQ52 BGM46:BGM52 BQI46:BQI52 CAE46:CAE52 CKA46:CKA52 CTW46:CTW52 DDS46:DDS52 DNO46:DNO52 DXK46:DXK52 EHG46:EHG52 ERC46:ERC52 FAY46:FAY52 FKU46:FKU52 FUQ46:FUQ52 GEM46:GEM52 GOI46:GOI52 GYE46:GYE52 HIA46:HIA52 HRW46:HRW52 IBS46:IBS52 ILO46:ILO52 IVK46:IVK52 JFG46:JFG52 JPC46:JPC52 JYY46:JYY52 KIU46:KIU52 KSQ46:KSQ52 LCM46:LCM52 LMI46:LMI52 LWE46:LWE52 MGA46:MGA52 MPW46:MPW52 MZS46:MZS52 NJO46:NJO52 NTK46:NTK52 ODG46:ODG52 ONC46:ONC52 OWY46:OWY52 PGU46:PGU52 PQQ46:PQQ52 QAM46:QAM52 QKI46:QKI52 QUE46:QUE52 REA46:REA52 RNW46:RNW52 RXS46:RXS52 SHO46:SHO52 SRK46:SRK52 TBG46:TBG52 TLC46:TLC52 TUY46:TUY52 UEU46:UEU52 UOQ46:UOQ52 UYM46:UYM52 VII46:VII52 VSE46:VSE52 WCA46:WCA52 WLW46:WLW52 WVS46:WVS52 K65580:K65586 JG65580:JG65586 TC65580:TC65586 ACY65580:ACY65586 AMU65580:AMU65586 AWQ65580:AWQ65586 BGM65580:BGM65586 BQI65580:BQI65586 CAE65580:CAE65586 CKA65580:CKA65586 CTW65580:CTW65586 DDS65580:DDS65586 DNO65580:DNO65586 DXK65580:DXK65586 EHG65580:EHG65586 ERC65580:ERC65586 FAY65580:FAY65586 FKU65580:FKU65586 FUQ65580:FUQ65586 GEM65580:GEM65586 GOI65580:GOI65586 GYE65580:GYE65586 HIA65580:HIA65586 HRW65580:HRW65586 IBS65580:IBS65586 ILO65580:ILO65586 IVK65580:IVK65586 JFG65580:JFG65586 JPC65580:JPC65586 JYY65580:JYY65586 KIU65580:KIU65586 KSQ65580:KSQ65586 LCM65580:LCM65586 LMI65580:LMI65586 LWE65580:LWE65586 MGA65580:MGA65586 MPW65580:MPW65586 MZS65580:MZS65586 NJO65580:NJO65586 NTK65580:NTK65586 ODG65580:ODG65586 ONC65580:ONC65586 OWY65580:OWY65586 PGU65580:PGU65586 PQQ65580:PQQ65586 QAM65580:QAM65586 QKI65580:QKI65586 QUE65580:QUE65586 REA65580:REA65586 RNW65580:RNW65586 RXS65580:RXS65586 SHO65580:SHO65586 SRK65580:SRK65586 TBG65580:TBG65586 TLC65580:TLC65586 TUY65580:TUY65586 UEU65580:UEU65586 UOQ65580:UOQ65586 UYM65580:UYM65586 VII65580:VII65586 VSE65580:VSE65586 WCA65580:WCA65586 WLW65580:WLW65586 WVS65580:WVS65586 K131116:K131122 JG131116:JG131122 TC131116:TC131122 ACY131116:ACY131122 AMU131116:AMU131122 AWQ131116:AWQ131122 BGM131116:BGM131122 BQI131116:BQI131122 CAE131116:CAE131122 CKA131116:CKA131122 CTW131116:CTW131122 DDS131116:DDS131122 DNO131116:DNO131122 DXK131116:DXK131122 EHG131116:EHG131122 ERC131116:ERC131122 FAY131116:FAY131122 FKU131116:FKU131122 FUQ131116:FUQ131122 GEM131116:GEM131122 GOI131116:GOI131122 GYE131116:GYE131122 HIA131116:HIA131122 HRW131116:HRW131122 IBS131116:IBS131122 ILO131116:ILO131122 IVK131116:IVK131122 JFG131116:JFG131122 JPC131116:JPC131122 JYY131116:JYY131122 KIU131116:KIU131122 KSQ131116:KSQ131122 LCM131116:LCM131122 LMI131116:LMI131122 LWE131116:LWE131122 MGA131116:MGA131122 MPW131116:MPW131122 MZS131116:MZS131122 NJO131116:NJO131122 NTK131116:NTK131122 ODG131116:ODG131122 ONC131116:ONC131122 OWY131116:OWY131122 PGU131116:PGU131122 PQQ131116:PQQ131122 QAM131116:QAM131122 QKI131116:QKI131122 QUE131116:QUE131122 REA131116:REA131122 RNW131116:RNW131122 RXS131116:RXS131122 SHO131116:SHO131122 SRK131116:SRK131122 TBG131116:TBG131122 TLC131116:TLC131122 TUY131116:TUY131122 UEU131116:UEU131122 UOQ131116:UOQ131122 UYM131116:UYM131122 VII131116:VII131122 VSE131116:VSE131122 WCA131116:WCA131122 WLW131116:WLW131122 WVS131116:WVS131122 K196652:K196658 JG196652:JG196658 TC196652:TC196658 ACY196652:ACY196658 AMU196652:AMU196658 AWQ196652:AWQ196658 BGM196652:BGM196658 BQI196652:BQI196658 CAE196652:CAE196658 CKA196652:CKA196658 CTW196652:CTW196658 DDS196652:DDS196658 DNO196652:DNO196658 DXK196652:DXK196658 EHG196652:EHG196658 ERC196652:ERC196658 FAY196652:FAY196658 FKU196652:FKU196658 FUQ196652:FUQ196658 GEM196652:GEM196658 GOI196652:GOI196658 GYE196652:GYE196658 HIA196652:HIA196658 HRW196652:HRW196658 IBS196652:IBS196658 ILO196652:ILO196658 IVK196652:IVK196658 JFG196652:JFG196658 JPC196652:JPC196658 JYY196652:JYY196658 KIU196652:KIU196658 KSQ196652:KSQ196658 LCM196652:LCM196658 LMI196652:LMI196658 LWE196652:LWE196658 MGA196652:MGA196658 MPW196652:MPW196658 MZS196652:MZS196658 NJO196652:NJO196658 NTK196652:NTK196658 ODG196652:ODG196658 ONC196652:ONC196658 OWY196652:OWY196658 PGU196652:PGU196658 PQQ196652:PQQ196658 QAM196652:QAM196658 QKI196652:QKI196658 QUE196652:QUE196658 REA196652:REA196658 RNW196652:RNW196658 RXS196652:RXS196658 SHO196652:SHO196658 SRK196652:SRK196658 TBG196652:TBG196658 TLC196652:TLC196658 TUY196652:TUY196658 UEU196652:UEU196658 UOQ196652:UOQ196658 UYM196652:UYM196658 VII196652:VII196658 VSE196652:VSE196658 WCA196652:WCA196658 WLW196652:WLW196658 WVS196652:WVS196658 K262188:K262194 JG262188:JG262194 TC262188:TC262194 ACY262188:ACY262194 AMU262188:AMU262194 AWQ262188:AWQ262194 BGM262188:BGM262194 BQI262188:BQI262194 CAE262188:CAE262194 CKA262188:CKA262194 CTW262188:CTW262194 DDS262188:DDS262194 DNO262188:DNO262194 DXK262188:DXK262194 EHG262188:EHG262194 ERC262188:ERC262194 FAY262188:FAY262194 FKU262188:FKU262194 FUQ262188:FUQ262194 GEM262188:GEM262194 GOI262188:GOI262194 GYE262188:GYE262194 HIA262188:HIA262194 HRW262188:HRW262194 IBS262188:IBS262194 ILO262188:ILO262194 IVK262188:IVK262194 JFG262188:JFG262194 JPC262188:JPC262194 JYY262188:JYY262194 KIU262188:KIU262194 KSQ262188:KSQ262194 LCM262188:LCM262194 LMI262188:LMI262194 LWE262188:LWE262194 MGA262188:MGA262194 MPW262188:MPW262194 MZS262188:MZS262194 NJO262188:NJO262194 NTK262188:NTK262194 ODG262188:ODG262194 ONC262188:ONC262194 OWY262188:OWY262194 PGU262188:PGU262194 PQQ262188:PQQ262194 QAM262188:QAM262194 QKI262188:QKI262194 QUE262188:QUE262194 REA262188:REA262194 RNW262188:RNW262194 RXS262188:RXS262194 SHO262188:SHO262194 SRK262188:SRK262194 TBG262188:TBG262194 TLC262188:TLC262194 TUY262188:TUY262194 UEU262188:UEU262194 UOQ262188:UOQ262194 UYM262188:UYM262194 VII262188:VII262194 VSE262188:VSE262194 WCA262188:WCA262194 WLW262188:WLW262194 WVS262188:WVS262194 K327724:K327730 JG327724:JG327730 TC327724:TC327730 ACY327724:ACY327730 AMU327724:AMU327730 AWQ327724:AWQ327730 BGM327724:BGM327730 BQI327724:BQI327730 CAE327724:CAE327730 CKA327724:CKA327730 CTW327724:CTW327730 DDS327724:DDS327730 DNO327724:DNO327730 DXK327724:DXK327730 EHG327724:EHG327730 ERC327724:ERC327730 FAY327724:FAY327730 FKU327724:FKU327730 FUQ327724:FUQ327730 GEM327724:GEM327730 GOI327724:GOI327730 GYE327724:GYE327730 HIA327724:HIA327730 HRW327724:HRW327730 IBS327724:IBS327730 ILO327724:ILO327730 IVK327724:IVK327730 JFG327724:JFG327730 JPC327724:JPC327730 JYY327724:JYY327730 KIU327724:KIU327730 KSQ327724:KSQ327730 LCM327724:LCM327730 LMI327724:LMI327730 LWE327724:LWE327730 MGA327724:MGA327730 MPW327724:MPW327730 MZS327724:MZS327730 NJO327724:NJO327730 NTK327724:NTK327730 ODG327724:ODG327730 ONC327724:ONC327730 OWY327724:OWY327730 PGU327724:PGU327730 PQQ327724:PQQ327730 QAM327724:QAM327730 QKI327724:QKI327730 QUE327724:QUE327730 REA327724:REA327730 RNW327724:RNW327730 RXS327724:RXS327730 SHO327724:SHO327730 SRK327724:SRK327730 TBG327724:TBG327730 TLC327724:TLC327730 TUY327724:TUY327730 UEU327724:UEU327730 UOQ327724:UOQ327730 UYM327724:UYM327730 VII327724:VII327730 VSE327724:VSE327730 WCA327724:WCA327730 WLW327724:WLW327730 WVS327724:WVS327730 K393260:K393266 JG393260:JG393266 TC393260:TC393266 ACY393260:ACY393266 AMU393260:AMU393266 AWQ393260:AWQ393266 BGM393260:BGM393266 BQI393260:BQI393266 CAE393260:CAE393266 CKA393260:CKA393266 CTW393260:CTW393266 DDS393260:DDS393266 DNO393260:DNO393266 DXK393260:DXK393266 EHG393260:EHG393266 ERC393260:ERC393266 FAY393260:FAY393266 FKU393260:FKU393266 FUQ393260:FUQ393266 GEM393260:GEM393266 GOI393260:GOI393266 GYE393260:GYE393266 HIA393260:HIA393266 HRW393260:HRW393266 IBS393260:IBS393266 ILO393260:ILO393266 IVK393260:IVK393266 JFG393260:JFG393266 JPC393260:JPC393266 JYY393260:JYY393266 KIU393260:KIU393266 KSQ393260:KSQ393266 LCM393260:LCM393266 LMI393260:LMI393266 LWE393260:LWE393266 MGA393260:MGA393266 MPW393260:MPW393266 MZS393260:MZS393266 NJO393260:NJO393266 NTK393260:NTK393266 ODG393260:ODG393266 ONC393260:ONC393266 OWY393260:OWY393266 PGU393260:PGU393266 PQQ393260:PQQ393266 QAM393260:QAM393266 QKI393260:QKI393266 QUE393260:QUE393266 REA393260:REA393266 RNW393260:RNW393266 RXS393260:RXS393266 SHO393260:SHO393266 SRK393260:SRK393266 TBG393260:TBG393266 TLC393260:TLC393266 TUY393260:TUY393266 UEU393260:UEU393266 UOQ393260:UOQ393266 UYM393260:UYM393266 VII393260:VII393266 VSE393260:VSE393266 WCA393260:WCA393266 WLW393260:WLW393266 WVS393260:WVS393266 K458796:K458802 JG458796:JG458802 TC458796:TC458802 ACY458796:ACY458802 AMU458796:AMU458802 AWQ458796:AWQ458802 BGM458796:BGM458802 BQI458796:BQI458802 CAE458796:CAE458802 CKA458796:CKA458802 CTW458796:CTW458802 DDS458796:DDS458802 DNO458796:DNO458802 DXK458796:DXK458802 EHG458796:EHG458802 ERC458796:ERC458802 FAY458796:FAY458802 FKU458796:FKU458802 FUQ458796:FUQ458802 GEM458796:GEM458802 GOI458796:GOI458802 GYE458796:GYE458802 HIA458796:HIA458802 HRW458796:HRW458802 IBS458796:IBS458802 ILO458796:ILO458802 IVK458796:IVK458802 JFG458796:JFG458802 JPC458796:JPC458802 JYY458796:JYY458802 KIU458796:KIU458802 KSQ458796:KSQ458802 LCM458796:LCM458802 LMI458796:LMI458802 LWE458796:LWE458802 MGA458796:MGA458802 MPW458796:MPW458802 MZS458796:MZS458802 NJO458796:NJO458802 NTK458796:NTK458802 ODG458796:ODG458802 ONC458796:ONC458802 OWY458796:OWY458802 PGU458796:PGU458802 PQQ458796:PQQ458802 QAM458796:QAM458802 QKI458796:QKI458802 QUE458796:QUE458802 REA458796:REA458802 RNW458796:RNW458802 RXS458796:RXS458802 SHO458796:SHO458802 SRK458796:SRK458802 TBG458796:TBG458802 TLC458796:TLC458802 TUY458796:TUY458802 UEU458796:UEU458802 UOQ458796:UOQ458802 UYM458796:UYM458802 VII458796:VII458802 VSE458796:VSE458802 WCA458796:WCA458802 WLW458796:WLW458802 WVS458796:WVS458802 K524332:K524338 JG524332:JG524338 TC524332:TC524338 ACY524332:ACY524338 AMU524332:AMU524338 AWQ524332:AWQ524338 BGM524332:BGM524338 BQI524332:BQI524338 CAE524332:CAE524338 CKA524332:CKA524338 CTW524332:CTW524338 DDS524332:DDS524338 DNO524332:DNO524338 DXK524332:DXK524338 EHG524332:EHG524338 ERC524332:ERC524338 FAY524332:FAY524338 FKU524332:FKU524338 FUQ524332:FUQ524338 GEM524332:GEM524338 GOI524332:GOI524338 GYE524332:GYE524338 HIA524332:HIA524338 HRW524332:HRW524338 IBS524332:IBS524338 ILO524332:ILO524338 IVK524332:IVK524338 JFG524332:JFG524338 JPC524332:JPC524338 JYY524332:JYY524338 KIU524332:KIU524338 KSQ524332:KSQ524338 LCM524332:LCM524338 LMI524332:LMI524338 LWE524332:LWE524338 MGA524332:MGA524338 MPW524332:MPW524338 MZS524332:MZS524338 NJO524332:NJO524338 NTK524332:NTK524338 ODG524332:ODG524338 ONC524332:ONC524338 OWY524332:OWY524338 PGU524332:PGU524338 PQQ524332:PQQ524338 QAM524332:QAM524338 QKI524332:QKI524338 QUE524332:QUE524338 REA524332:REA524338 RNW524332:RNW524338 RXS524332:RXS524338 SHO524332:SHO524338 SRK524332:SRK524338 TBG524332:TBG524338 TLC524332:TLC524338 TUY524332:TUY524338 UEU524332:UEU524338 UOQ524332:UOQ524338 UYM524332:UYM524338 VII524332:VII524338 VSE524332:VSE524338 WCA524332:WCA524338 WLW524332:WLW524338 WVS524332:WVS524338 K589868:K589874 JG589868:JG589874 TC589868:TC589874 ACY589868:ACY589874 AMU589868:AMU589874 AWQ589868:AWQ589874 BGM589868:BGM589874 BQI589868:BQI589874 CAE589868:CAE589874 CKA589868:CKA589874 CTW589868:CTW589874 DDS589868:DDS589874 DNO589868:DNO589874 DXK589868:DXK589874 EHG589868:EHG589874 ERC589868:ERC589874 FAY589868:FAY589874 FKU589868:FKU589874 FUQ589868:FUQ589874 GEM589868:GEM589874 GOI589868:GOI589874 GYE589868:GYE589874 HIA589868:HIA589874 HRW589868:HRW589874 IBS589868:IBS589874 ILO589868:ILO589874 IVK589868:IVK589874 JFG589868:JFG589874 JPC589868:JPC589874 JYY589868:JYY589874 KIU589868:KIU589874 KSQ589868:KSQ589874 LCM589868:LCM589874 LMI589868:LMI589874 LWE589868:LWE589874 MGA589868:MGA589874 MPW589868:MPW589874 MZS589868:MZS589874 NJO589868:NJO589874 NTK589868:NTK589874 ODG589868:ODG589874 ONC589868:ONC589874 OWY589868:OWY589874 PGU589868:PGU589874 PQQ589868:PQQ589874 QAM589868:QAM589874 QKI589868:QKI589874 QUE589868:QUE589874 REA589868:REA589874 RNW589868:RNW589874 RXS589868:RXS589874 SHO589868:SHO589874 SRK589868:SRK589874 TBG589868:TBG589874 TLC589868:TLC589874 TUY589868:TUY589874 UEU589868:UEU589874 UOQ589868:UOQ589874 UYM589868:UYM589874 VII589868:VII589874 VSE589868:VSE589874 WCA589868:WCA589874 WLW589868:WLW589874 WVS589868:WVS589874 K655404:K655410 JG655404:JG655410 TC655404:TC655410 ACY655404:ACY655410 AMU655404:AMU655410 AWQ655404:AWQ655410 BGM655404:BGM655410 BQI655404:BQI655410 CAE655404:CAE655410 CKA655404:CKA655410 CTW655404:CTW655410 DDS655404:DDS655410 DNO655404:DNO655410 DXK655404:DXK655410 EHG655404:EHG655410 ERC655404:ERC655410 FAY655404:FAY655410 FKU655404:FKU655410 FUQ655404:FUQ655410 GEM655404:GEM655410 GOI655404:GOI655410 GYE655404:GYE655410 HIA655404:HIA655410 HRW655404:HRW655410 IBS655404:IBS655410 ILO655404:ILO655410 IVK655404:IVK655410 JFG655404:JFG655410 JPC655404:JPC655410 JYY655404:JYY655410 KIU655404:KIU655410 KSQ655404:KSQ655410 LCM655404:LCM655410 LMI655404:LMI655410 LWE655404:LWE655410 MGA655404:MGA655410 MPW655404:MPW655410 MZS655404:MZS655410 NJO655404:NJO655410 NTK655404:NTK655410 ODG655404:ODG655410 ONC655404:ONC655410 OWY655404:OWY655410 PGU655404:PGU655410 PQQ655404:PQQ655410 QAM655404:QAM655410 QKI655404:QKI655410 QUE655404:QUE655410 REA655404:REA655410 RNW655404:RNW655410 RXS655404:RXS655410 SHO655404:SHO655410 SRK655404:SRK655410 TBG655404:TBG655410 TLC655404:TLC655410 TUY655404:TUY655410 UEU655404:UEU655410 UOQ655404:UOQ655410 UYM655404:UYM655410 VII655404:VII655410 VSE655404:VSE655410 WCA655404:WCA655410 WLW655404:WLW655410 WVS655404:WVS655410 K720940:K720946 JG720940:JG720946 TC720940:TC720946 ACY720940:ACY720946 AMU720940:AMU720946 AWQ720940:AWQ720946 BGM720940:BGM720946 BQI720940:BQI720946 CAE720940:CAE720946 CKA720940:CKA720946 CTW720940:CTW720946 DDS720940:DDS720946 DNO720940:DNO720946 DXK720940:DXK720946 EHG720940:EHG720946 ERC720940:ERC720946 FAY720940:FAY720946 FKU720940:FKU720946 FUQ720940:FUQ720946 GEM720940:GEM720946 GOI720940:GOI720946 GYE720940:GYE720946 HIA720940:HIA720946 HRW720940:HRW720946 IBS720940:IBS720946 ILO720940:ILO720946 IVK720940:IVK720946 JFG720940:JFG720946 JPC720940:JPC720946 JYY720940:JYY720946 KIU720940:KIU720946 KSQ720940:KSQ720946 LCM720940:LCM720946 LMI720940:LMI720946 LWE720940:LWE720946 MGA720940:MGA720946 MPW720940:MPW720946 MZS720940:MZS720946 NJO720940:NJO720946 NTK720940:NTK720946 ODG720940:ODG720946 ONC720940:ONC720946 OWY720940:OWY720946 PGU720940:PGU720946 PQQ720940:PQQ720946 QAM720940:QAM720946 QKI720940:QKI720946 QUE720940:QUE720946 REA720940:REA720946 RNW720940:RNW720946 RXS720940:RXS720946 SHO720940:SHO720946 SRK720940:SRK720946 TBG720940:TBG720946 TLC720940:TLC720946 TUY720940:TUY720946 UEU720940:UEU720946 UOQ720940:UOQ720946 UYM720940:UYM720946 VII720940:VII720946 VSE720940:VSE720946 WCA720940:WCA720946 WLW720940:WLW720946 WVS720940:WVS720946 K786476:K786482 JG786476:JG786482 TC786476:TC786482 ACY786476:ACY786482 AMU786476:AMU786482 AWQ786476:AWQ786482 BGM786476:BGM786482 BQI786476:BQI786482 CAE786476:CAE786482 CKA786476:CKA786482 CTW786476:CTW786482 DDS786476:DDS786482 DNO786476:DNO786482 DXK786476:DXK786482 EHG786476:EHG786482 ERC786476:ERC786482 FAY786476:FAY786482 FKU786476:FKU786482 FUQ786476:FUQ786482 GEM786476:GEM786482 GOI786476:GOI786482 GYE786476:GYE786482 HIA786476:HIA786482 HRW786476:HRW786482 IBS786476:IBS786482 ILO786476:ILO786482 IVK786476:IVK786482 JFG786476:JFG786482 JPC786476:JPC786482 JYY786476:JYY786482 KIU786476:KIU786482 KSQ786476:KSQ786482 LCM786476:LCM786482 LMI786476:LMI786482 LWE786476:LWE786482 MGA786476:MGA786482 MPW786476:MPW786482 MZS786476:MZS786482 NJO786476:NJO786482 NTK786476:NTK786482 ODG786476:ODG786482 ONC786476:ONC786482 OWY786476:OWY786482 PGU786476:PGU786482 PQQ786476:PQQ786482 QAM786476:QAM786482 QKI786476:QKI786482 QUE786476:QUE786482 REA786476:REA786482 RNW786476:RNW786482 RXS786476:RXS786482 SHO786476:SHO786482 SRK786476:SRK786482 TBG786476:TBG786482 TLC786476:TLC786482 TUY786476:TUY786482 UEU786476:UEU786482 UOQ786476:UOQ786482 UYM786476:UYM786482 VII786476:VII786482 VSE786476:VSE786482 WCA786476:WCA786482 WLW786476:WLW786482 WVS786476:WVS786482 K852012:K852018 JG852012:JG852018 TC852012:TC852018 ACY852012:ACY852018 AMU852012:AMU852018 AWQ852012:AWQ852018 BGM852012:BGM852018 BQI852012:BQI852018 CAE852012:CAE852018 CKA852012:CKA852018 CTW852012:CTW852018 DDS852012:DDS852018 DNO852012:DNO852018 DXK852012:DXK852018 EHG852012:EHG852018 ERC852012:ERC852018 FAY852012:FAY852018 FKU852012:FKU852018 FUQ852012:FUQ852018 GEM852012:GEM852018 GOI852012:GOI852018 GYE852012:GYE852018 HIA852012:HIA852018 HRW852012:HRW852018 IBS852012:IBS852018 ILO852012:ILO852018 IVK852012:IVK852018 JFG852012:JFG852018 JPC852012:JPC852018 JYY852012:JYY852018 KIU852012:KIU852018 KSQ852012:KSQ852018 LCM852012:LCM852018 LMI852012:LMI852018 LWE852012:LWE852018 MGA852012:MGA852018 MPW852012:MPW852018 MZS852012:MZS852018 NJO852012:NJO852018 NTK852012:NTK852018 ODG852012:ODG852018 ONC852012:ONC852018 OWY852012:OWY852018 PGU852012:PGU852018 PQQ852012:PQQ852018 QAM852012:QAM852018 QKI852012:QKI852018 QUE852012:QUE852018 REA852012:REA852018 RNW852012:RNW852018 RXS852012:RXS852018 SHO852012:SHO852018 SRK852012:SRK852018 TBG852012:TBG852018 TLC852012:TLC852018 TUY852012:TUY852018 UEU852012:UEU852018 UOQ852012:UOQ852018 UYM852012:UYM852018 VII852012:VII852018 VSE852012:VSE852018 WCA852012:WCA852018 WLW852012:WLW852018 WVS852012:WVS852018 K917548:K917554 JG917548:JG917554 TC917548:TC917554 ACY917548:ACY917554 AMU917548:AMU917554 AWQ917548:AWQ917554 BGM917548:BGM917554 BQI917548:BQI917554 CAE917548:CAE917554 CKA917548:CKA917554 CTW917548:CTW917554 DDS917548:DDS917554 DNO917548:DNO917554 DXK917548:DXK917554 EHG917548:EHG917554 ERC917548:ERC917554 FAY917548:FAY917554 FKU917548:FKU917554 FUQ917548:FUQ917554 GEM917548:GEM917554 GOI917548:GOI917554 GYE917548:GYE917554 HIA917548:HIA917554 HRW917548:HRW917554 IBS917548:IBS917554 ILO917548:ILO917554 IVK917548:IVK917554 JFG917548:JFG917554 JPC917548:JPC917554 JYY917548:JYY917554 KIU917548:KIU917554 KSQ917548:KSQ917554 LCM917548:LCM917554 LMI917548:LMI917554 LWE917548:LWE917554 MGA917548:MGA917554 MPW917548:MPW917554 MZS917548:MZS917554 NJO917548:NJO917554 NTK917548:NTK917554 ODG917548:ODG917554 ONC917548:ONC917554 OWY917548:OWY917554 PGU917548:PGU917554 PQQ917548:PQQ917554 QAM917548:QAM917554 QKI917548:QKI917554 QUE917548:QUE917554 REA917548:REA917554 RNW917548:RNW917554 RXS917548:RXS917554 SHO917548:SHO917554 SRK917548:SRK917554 TBG917548:TBG917554 TLC917548:TLC917554 TUY917548:TUY917554 UEU917548:UEU917554 UOQ917548:UOQ917554 UYM917548:UYM917554 VII917548:VII917554 VSE917548:VSE917554 WCA917548:WCA917554 WLW917548:WLW917554 WVS917548:WVS917554 K983084:K983090 JG983084:JG983090 TC983084:TC983090 ACY983084:ACY983090 AMU983084:AMU983090 AWQ983084:AWQ983090 BGM983084:BGM983090 BQI983084:BQI983090 CAE983084:CAE983090 CKA983084:CKA983090 CTW983084:CTW983090 DDS983084:DDS983090 DNO983084:DNO983090 DXK983084:DXK983090 EHG983084:EHG983090 ERC983084:ERC983090 FAY983084:FAY983090 FKU983084:FKU983090 FUQ983084:FUQ983090 GEM983084:GEM983090 GOI983084:GOI983090 GYE983084:GYE983090 HIA983084:HIA983090 HRW983084:HRW983090 IBS983084:IBS983090 ILO983084:ILO983090 IVK983084:IVK983090 JFG983084:JFG983090 JPC983084:JPC983090 JYY983084:JYY983090 KIU983084:KIU983090 KSQ983084:KSQ983090 LCM983084:LCM983090 LMI983084:LMI983090 LWE983084:LWE983090 MGA983084:MGA983090 MPW983084:MPW983090 MZS983084:MZS983090 NJO983084:NJO983090 NTK983084:NTK983090 ODG983084:ODG983090 ONC983084:ONC983090 OWY983084:OWY983090 PGU983084:PGU983090 PQQ983084:PQQ983090 QAM983084:QAM983090 QKI983084:QKI983090 QUE983084:QUE983090 REA983084:REA983090 RNW983084:RNW983090 RXS983084:RXS983090 SHO983084:SHO983090 SRK983084:SRK983090 TBG983084:TBG983090 TLC983084:TLC983090 TUY983084:TUY983090 UEU983084:UEU983090 UOQ983084:UOQ983090 UYM983084:UYM983090 VII983084:VII983090 VSE983084:VSE983090 WCA983084:WCA983090 WLW983084:WLW983090 WVS983084:WVS983090 K55:K59 JG55:JG59 TC55:TC59 ACY55:ACY59 AMU55:AMU59 AWQ55:AWQ59 BGM55:BGM59 BQI55:BQI59 CAE55:CAE59 CKA55:CKA59 CTW55:CTW59 DDS55:DDS59 DNO55:DNO59 DXK55:DXK59 EHG55:EHG59 ERC55:ERC59 FAY55:FAY59 FKU55:FKU59 FUQ55:FUQ59 GEM55:GEM59 GOI55:GOI59 GYE55:GYE59 HIA55:HIA59 HRW55:HRW59 IBS55:IBS59 ILO55:ILO59 IVK55:IVK59 JFG55:JFG59 JPC55:JPC59 JYY55:JYY59 KIU55:KIU59 KSQ55:KSQ59 LCM55:LCM59 LMI55:LMI59 LWE55:LWE59 MGA55:MGA59 MPW55:MPW59 MZS55:MZS59 NJO55:NJO59 NTK55:NTK59 ODG55:ODG59 ONC55:ONC59 OWY55:OWY59 PGU55:PGU59 PQQ55:PQQ59 QAM55:QAM59 QKI55:QKI59 QUE55:QUE59 REA55:REA59 RNW55:RNW59 RXS55:RXS59 SHO55:SHO59 SRK55:SRK59 TBG55:TBG59 TLC55:TLC59 TUY55:TUY59 UEU55:UEU59 UOQ55:UOQ59 UYM55:UYM59 VII55:VII59 VSE55:VSE59 WCA55:WCA59 WLW55:WLW59 WVS55:WVS59 K65589:K65593 JG65589:JG65593 TC65589:TC65593 ACY65589:ACY65593 AMU65589:AMU65593 AWQ65589:AWQ65593 BGM65589:BGM65593 BQI65589:BQI65593 CAE65589:CAE65593 CKA65589:CKA65593 CTW65589:CTW65593 DDS65589:DDS65593 DNO65589:DNO65593 DXK65589:DXK65593 EHG65589:EHG65593 ERC65589:ERC65593 FAY65589:FAY65593 FKU65589:FKU65593 FUQ65589:FUQ65593 GEM65589:GEM65593 GOI65589:GOI65593 GYE65589:GYE65593 HIA65589:HIA65593 HRW65589:HRW65593 IBS65589:IBS65593 ILO65589:ILO65593 IVK65589:IVK65593 JFG65589:JFG65593 JPC65589:JPC65593 JYY65589:JYY65593 KIU65589:KIU65593 KSQ65589:KSQ65593 LCM65589:LCM65593 LMI65589:LMI65593 LWE65589:LWE65593 MGA65589:MGA65593 MPW65589:MPW65593 MZS65589:MZS65593 NJO65589:NJO65593 NTK65589:NTK65593 ODG65589:ODG65593 ONC65589:ONC65593 OWY65589:OWY65593 PGU65589:PGU65593 PQQ65589:PQQ65593 QAM65589:QAM65593 QKI65589:QKI65593 QUE65589:QUE65593 REA65589:REA65593 RNW65589:RNW65593 RXS65589:RXS65593 SHO65589:SHO65593 SRK65589:SRK65593 TBG65589:TBG65593 TLC65589:TLC65593 TUY65589:TUY65593 UEU65589:UEU65593 UOQ65589:UOQ65593 UYM65589:UYM65593 VII65589:VII65593 VSE65589:VSE65593 WCA65589:WCA65593 WLW65589:WLW65593 WVS65589:WVS65593 K131125:K131129 JG131125:JG131129 TC131125:TC131129 ACY131125:ACY131129 AMU131125:AMU131129 AWQ131125:AWQ131129 BGM131125:BGM131129 BQI131125:BQI131129 CAE131125:CAE131129 CKA131125:CKA131129 CTW131125:CTW131129 DDS131125:DDS131129 DNO131125:DNO131129 DXK131125:DXK131129 EHG131125:EHG131129 ERC131125:ERC131129 FAY131125:FAY131129 FKU131125:FKU131129 FUQ131125:FUQ131129 GEM131125:GEM131129 GOI131125:GOI131129 GYE131125:GYE131129 HIA131125:HIA131129 HRW131125:HRW131129 IBS131125:IBS131129 ILO131125:ILO131129 IVK131125:IVK131129 JFG131125:JFG131129 JPC131125:JPC131129 JYY131125:JYY131129 KIU131125:KIU131129 KSQ131125:KSQ131129 LCM131125:LCM131129 LMI131125:LMI131129 LWE131125:LWE131129 MGA131125:MGA131129 MPW131125:MPW131129 MZS131125:MZS131129 NJO131125:NJO131129 NTK131125:NTK131129 ODG131125:ODG131129 ONC131125:ONC131129 OWY131125:OWY131129 PGU131125:PGU131129 PQQ131125:PQQ131129 QAM131125:QAM131129 QKI131125:QKI131129 QUE131125:QUE131129 REA131125:REA131129 RNW131125:RNW131129 RXS131125:RXS131129 SHO131125:SHO131129 SRK131125:SRK131129 TBG131125:TBG131129 TLC131125:TLC131129 TUY131125:TUY131129 UEU131125:UEU131129 UOQ131125:UOQ131129 UYM131125:UYM131129 VII131125:VII131129 VSE131125:VSE131129 WCA131125:WCA131129 WLW131125:WLW131129 WVS131125:WVS131129 K196661:K196665 JG196661:JG196665 TC196661:TC196665 ACY196661:ACY196665 AMU196661:AMU196665 AWQ196661:AWQ196665 BGM196661:BGM196665 BQI196661:BQI196665 CAE196661:CAE196665 CKA196661:CKA196665 CTW196661:CTW196665 DDS196661:DDS196665 DNO196661:DNO196665 DXK196661:DXK196665 EHG196661:EHG196665 ERC196661:ERC196665 FAY196661:FAY196665 FKU196661:FKU196665 FUQ196661:FUQ196665 GEM196661:GEM196665 GOI196661:GOI196665 GYE196661:GYE196665 HIA196661:HIA196665 HRW196661:HRW196665 IBS196661:IBS196665 ILO196661:ILO196665 IVK196661:IVK196665 JFG196661:JFG196665 JPC196661:JPC196665 JYY196661:JYY196665 KIU196661:KIU196665 KSQ196661:KSQ196665 LCM196661:LCM196665 LMI196661:LMI196665 LWE196661:LWE196665 MGA196661:MGA196665 MPW196661:MPW196665 MZS196661:MZS196665 NJO196661:NJO196665 NTK196661:NTK196665 ODG196661:ODG196665 ONC196661:ONC196665 OWY196661:OWY196665 PGU196661:PGU196665 PQQ196661:PQQ196665 QAM196661:QAM196665 QKI196661:QKI196665 QUE196661:QUE196665 REA196661:REA196665 RNW196661:RNW196665 RXS196661:RXS196665 SHO196661:SHO196665 SRK196661:SRK196665 TBG196661:TBG196665 TLC196661:TLC196665 TUY196661:TUY196665 UEU196661:UEU196665 UOQ196661:UOQ196665 UYM196661:UYM196665 VII196661:VII196665 VSE196661:VSE196665 WCA196661:WCA196665 WLW196661:WLW196665 WVS196661:WVS196665 K262197:K262201 JG262197:JG262201 TC262197:TC262201 ACY262197:ACY262201 AMU262197:AMU262201 AWQ262197:AWQ262201 BGM262197:BGM262201 BQI262197:BQI262201 CAE262197:CAE262201 CKA262197:CKA262201 CTW262197:CTW262201 DDS262197:DDS262201 DNO262197:DNO262201 DXK262197:DXK262201 EHG262197:EHG262201 ERC262197:ERC262201 FAY262197:FAY262201 FKU262197:FKU262201 FUQ262197:FUQ262201 GEM262197:GEM262201 GOI262197:GOI262201 GYE262197:GYE262201 HIA262197:HIA262201 HRW262197:HRW262201 IBS262197:IBS262201 ILO262197:ILO262201 IVK262197:IVK262201 JFG262197:JFG262201 JPC262197:JPC262201 JYY262197:JYY262201 KIU262197:KIU262201 KSQ262197:KSQ262201 LCM262197:LCM262201 LMI262197:LMI262201 LWE262197:LWE262201 MGA262197:MGA262201 MPW262197:MPW262201 MZS262197:MZS262201 NJO262197:NJO262201 NTK262197:NTK262201 ODG262197:ODG262201 ONC262197:ONC262201 OWY262197:OWY262201 PGU262197:PGU262201 PQQ262197:PQQ262201 QAM262197:QAM262201 QKI262197:QKI262201 QUE262197:QUE262201 REA262197:REA262201 RNW262197:RNW262201 RXS262197:RXS262201 SHO262197:SHO262201 SRK262197:SRK262201 TBG262197:TBG262201 TLC262197:TLC262201 TUY262197:TUY262201 UEU262197:UEU262201 UOQ262197:UOQ262201 UYM262197:UYM262201 VII262197:VII262201 VSE262197:VSE262201 WCA262197:WCA262201 WLW262197:WLW262201 WVS262197:WVS262201 K327733:K327737 JG327733:JG327737 TC327733:TC327737 ACY327733:ACY327737 AMU327733:AMU327737 AWQ327733:AWQ327737 BGM327733:BGM327737 BQI327733:BQI327737 CAE327733:CAE327737 CKA327733:CKA327737 CTW327733:CTW327737 DDS327733:DDS327737 DNO327733:DNO327737 DXK327733:DXK327737 EHG327733:EHG327737 ERC327733:ERC327737 FAY327733:FAY327737 FKU327733:FKU327737 FUQ327733:FUQ327737 GEM327733:GEM327737 GOI327733:GOI327737 GYE327733:GYE327737 HIA327733:HIA327737 HRW327733:HRW327737 IBS327733:IBS327737 ILO327733:ILO327737 IVK327733:IVK327737 JFG327733:JFG327737 JPC327733:JPC327737 JYY327733:JYY327737 KIU327733:KIU327737 KSQ327733:KSQ327737 LCM327733:LCM327737 LMI327733:LMI327737 LWE327733:LWE327737 MGA327733:MGA327737 MPW327733:MPW327737 MZS327733:MZS327737 NJO327733:NJO327737 NTK327733:NTK327737 ODG327733:ODG327737 ONC327733:ONC327737 OWY327733:OWY327737 PGU327733:PGU327737 PQQ327733:PQQ327737 QAM327733:QAM327737 QKI327733:QKI327737 QUE327733:QUE327737 REA327733:REA327737 RNW327733:RNW327737 RXS327733:RXS327737 SHO327733:SHO327737 SRK327733:SRK327737 TBG327733:TBG327737 TLC327733:TLC327737 TUY327733:TUY327737 UEU327733:UEU327737 UOQ327733:UOQ327737 UYM327733:UYM327737 VII327733:VII327737 VSE327733:VSE327737 WCA327733:WCA327737 WLW327733:WLW327737 WVS327733:WVS327737 K393269:K393273 JG393269:JG393273 TC393269:TC393273 ACY393269:ACY393273 AMU393269:AMU393273 AWQ393269:AWQ393273 BGM393269:BGM393273 BQI393269:BQI393273 CAE393269:CAE393273 CKA393269:CKA393273 CTW393269:CTW393273 DDS393269:DDS393273 DNO393269:DNO393273 DXK393269:DXK393273 EHG393269:EHG393273 ERC393269:ERC393273 FAY393269:FAY393273 FKU393269:FKU393273 FUQ393269:FUQ393273 GEM393269:GEM393273 GOI393269:GOI393273 GYE393269:GYE393273 HIA393269:HIA393273 HRW393269:HRW393273 IBS393269:IBS393273 ILO393269:ILO393273 IVK393269:IVK393273 JFG393269:JFG393273 JPC393269:JPC393273 JYY393269:JYY393273 KIU393269:KIU393273 KSQ393269:KSQ393273 LCM393269:LCM393273 LMI393269:LMI393273 LWE393269:LWE393273 MGA393269:MGA393273 MPW393269:MPW393273 MZS393269:MZS393273 NJO393269:NJO393273 NTK393269:NTK393273 ODG393269:ODG393273 ONC393269:ONC393273 OWY393269:OWY393273 PGU393269:PGU393273 PQQ393269:PQQ393273 QAM393269:QAM393273 QKI393269:QKI393273 QUE393269:QUE393273 REA393269:REA393273 RNW393269:RNW393273 RXS393269:RXS393273 SHO393269:SHO393273 SRK393269:SRK393273 TBG393269:TBG393273 TLC393269:TLC393273 TUY393269:TUY393273 UEU393269:UEU393273 UOQ393269:UOQ393273 UYM393269:UYM393273 VII393269:VII393273 VSE393269:VSE393273 WCA393269:WCA393273 WLW393269:WLW393273 WVS393269:WVS393273 K458805:K458809 JG458805:JG458809 TC458805:TC458809 ACY458805:ACY458809 AMU458805:AMU458809 AWQ458805:AWQ458809 BGM458805:BGM458809 BQI458805:BQI458809 CAE458805:CAE458809 CKA458805:CKA458809 CTW458805:CTW458809 DDS458805:DDS458809 DNO458805:DNO458809 DXK458805:DXK458809 EHG458805:EHG458809 ERC458805:ERC458809 FAY458805:FAY458809 FKU458805:FKU458809 FUQ458805:FUQ458809 GEM458805:GEM458809 GOI458805:GOI458809 GYE458805:GYE458809 HIA458805:HIA458809 HRW458805:HRW458809 IBS458805:IBS458809 ILO458805:ILO458809 IVK458805:IVK458809 JFG458805:JFG458809 JPC458805:JPC458809 JYY458805:JYY458809 KIU458805:KIU458809 KSQ458805:KSQ458809 LCM458805:LCM458809 LMI458805:LMI458809 LWE458805:LWE458809 MGA458805:MGA458809 MPW458805:MPW458809 MZS458805:MZS458809 NJO458805:NJO458809 NTK458805:NTK458809 ODG458805:ODG458809 ONC458805:ONC458809 OWY458805:OWY458809 PGU458805:PGU458809 PQQ458805:PQQ458809 QAM458805:QAM458809 QKI458805:QKI458809 QUE458805:QUE458809 REA458805:REA458809 RNW458805:RNW458809 RXS458805:RXS458809 SHO458805:SHO458809 SRK458805:SRK458809 TBG458805:TBG458809 TLC458805:TLC458809 TUY458805:TUY458809 UEU458805:UEU458809 UOQ458805:UOQ458809 UYM458805:UYM458809 VII458805:VII458809 VSE458805:VSE458809 WCA458805:WCA458809 WLW458805:WLW458809 WVS458805:WVS458809 K524341:K524345 JG524341:JG524345 TC524341:TC524345 ACY524341:ACY524345 AMU524341:AMU524345 AWQ524341:AWQ524345 BGM524341:BGM524345 BQI524341:BQI524345 CAE524341:CAE524345 CKA524341:CKA524345 CTW524341:CTW524345 DDS524341:DDS524345 DNO524341:DNO524345 DXK524341:DXK524345 EHG524341:EHG524345 ERC524341:ERC524345 FAY524341:FAY524345 FKU524341:FKU524345 FUQ524341:FUQ524345 GEM524341:GEM524345 GOI524341:GOI524345 GYE524341:GYE524345 HIA524341:HIA524345 HRW524341:HRW524345 IBS524341:IBS524345 ILO524341:ILO524345 IVK524341:IVK524345 JFG524341:JFG524345 JPC524341:JPC524345 JYY524341:JYY524345 KIU524341:KIU524345 KSQ524341:KSQ524345 LCM524341:LCM524345 LMI524341:LMI524345 LWE524341:LWE524345 MGA524341:MGA524345 MPW524341:MPW524345 MZS524341:MZS524345 NJO524341:NJO524345 NTK524341:NTK524345 ODG524341:ODG524345 ONC524341:ONC524345 OWY524341:OWY524345 PGU524341:PGU524345 PQQ524341:PQQ524345 QAM524341:QAM524345 QKI524341:QKI524345 QUE524341:QUE524345 REA524341:REA524345 RNW524341:RNW524345 RXS524341:RXS524345 SHO524341:SHO524345 SRK524341:SRK524345 TBG524341:TBG524345 TLC524341:TLC524345 TUY524341:TUY524345 UEU524341:UEU524345 UOQ524341:UOQ524345 UYM524341:UYM524345 VII524341:VII524345 VSE524341:VSE524345 WCA524341:WCA524345 WLW524341:WLW524345 WVS524341:WVS524345 K589877:K589881 JG589877:JG589881 TC589877:TC589881 ACY589877:ACY589881 AMU589877:AMU589881 AWQ589877:AWQ589881 BGM589877:BGM589881 BQI589877:BQI589881 CAE589877:CAE589881 CKA589877:CKA589881 CTW589877:CTW589881 DDS589877:DDS589881 DNO589877:DNO589881 DXK589877:DXK589881 EHG589877:EHG589881 ERC589877:ERC589881 FAY589877:FAY589881 FKU589877:FKU589881 FUQ589877:FUQ589881 GEM589877:GEM589881 GOI589877:GOI589881 GYE589877:GYE589881 HIA589877:HIA589881 HRW589877:HRW589881 IBS589877:IBS589881 ILO589877:ILO589881 IVK589877:IVK589881 JFG589877:JFG589881 JPC589877:JPC589881 JYY589877:JYY589881 KIU589877:KIU589881 KSQ589877:KSQ589881 LCM589877:LCM589881 LMI589877:LMI589881 LWE589877:LWE589881 MGA589877:MGA589881 MPW589877:MPW589881 MZS589877:MZS589881 NJO589877:NJO589881 NTK589877:NTK589881 ODG589877:ODG589881 ONC589877:ONC589881 OWY589877:OWY589881 PGU589877:PGU589881 PQQ589877:PQQ589881 QAM589877:QAM589881 QKI589877:QKI589881 QUE589877:QUE589881 REA589877:REA589881 RNW589877:RNW589881 RXS589877:RXS589881 SHO589877:SHO589881 SRK589877:SRK589881 TBG589877:TBG589881 TLC589877:TLC589881 TUY589877:TUY589881 UEU589877:UEU589881 UOQ589877:UOQ589881 UYM589877:UYM589881 VII589877:VII589881 VSE589877:VSE589881 WCA589877:WCA589881 WLW589877:WLW589881 WVS589877:WVS589881 K655413:K655417 JG655413:JG655417 TC655413:TC655417 ACY655413:ACY655417 AMU655413:AMU655417 AWQ655413:AWQ655417 BGM655413:BGM655417 BQI655413:BQI655417 CAE655413:CAE655417 CKA655413:CKA655417 CTW655413:CTW655417 DDS655413:DDS655417 DNO655413:DNO655417 DXK655413:DXK655417 EHG655413:EHG655417 ERC655413:ERC655417 FAY655413:FAY655417 FKU655413:FKU655417 FUQ655413:FUQ655417 GEM655413:GEM655417 GOI655413:GOI655417 GYE655413:GYE655417 HIA655413:HIA655417 HRW655413:HRW655417 IBS655413:IBS655417 ILO655413:ILO655417 IVK655413:IVK655417 JFG655413:JFG655417 JPC655413:JPC655417 JYY655413:JYY655417 KIU655413:KIU655417 KSQ655413:KSQ655417 LCM655413:LCM655417 LMI655413:LMI655417 LWE655413:LWE655417 MGA655413:MGA655417 MPW655413:MPW655417 MZS655413:MZS655417 NJO655413:NJO655417 NTK655413:NTK655417 ODG655413:ODG655417 ONC655413:ONC655417 OWY655413:OWY655417 PGU655413:PGU655417 PQQ655413:PQQ655417 QAM655413:QAM655417 QKI655413:QKI655417 QUE655413:QUE655417 REA655413:REA655417 RNW655413:RNW655417 RXS655413:RXS655417 SHO655413:SHO655417 SRK655413:SRK655417 TBG655413:TBG655417 TLC655413:TLC655417 TUY655413:TUY655417 UEU655413:UEU655417 UOQ655413:UOQ655417 UYM655413:UYM655417 VII655413:VII655417 VSE655413:VSE655417 WCA655413:WCA655417 WLW655413:WLW655417 WVS655413:WVS655417 K720949:K720953 JG720949:JG720953 TC720949:TC720953 ACY720949:ACY720953 AMU720949:AMU720953 AWQ720949:AWQ720953 BGM720949:BGM720953 BQI720949:BQI720953 CAE720949:CAE720953 CKA720949:CKA720953 CTW720949:CTW720953 DDS720949:DDS720953 DNO720949:DNO720953 DXK720949:DXK720953 EHG720949:EHG720953 ERC720949:ERC720953 FAY720949:FAY720953 FKU720949:FKU720953 FUQ720949:FUQ720953 GEM720949:GEM720953 GOI720949:GOI720953 GYE720949:GYE720953 HIA720949:HIA720953 HRW720949:HRW720953 IBS720949:IBS720953 ILO720949:ILO720953 IVK720949:IVK720953 JFG720949:JFG720953 JPC720949:JPC720953 JYY720949:JYY720953 KIU720949:KIU720953 KSQ720949:KSQ720953 LCM720949:LCM720953 LMI720949:LMI720953 LWE720949:LWE720953 MGA720949:MGA720953 MPW720949:MPW720953 MZS720949:MZS720953 NJO720949:NJO720953 NTK720949:NTK720953 ODG720949:ODG720953 ONC720949:ONC720953 OWY720949:OWY720953 PGU720949:PGU720953 PQQ720949:PQQ720953 QAM720949:QAM720953 QKI720949:QKI720953 QUE720949:QUE720953 REA720949:REA720953 RNW720949:RNW720953 RXS720949:RXS720953 SHO720949:SHO720953 SRK720949:SRK720953 TBG720949:TBG720953 TLC720949:TLC720953 TUY720949:TUY720953 UEU720949:UEU720953 UOQ720949:UOQ720953 UYM720949:UYM720953 VII720949:VII720953 VSE720949:VSE720953 WCA720949:WCA720953 WLW720949:WLW720953 WVS720949:WVS720953 K786485:K786489 JG786485:JG786489 TC786485:TC786489 ACY786485:ACY786489 AMU786485:AMU786489 AWQ786485:AWQ786489 BGM786485:BGM786489 BQI786485:BQI786489 CAE786485:CAE786489 CKA786485:CKA786489 CTW786485:CTW786489 DDS786485:DDS786489 DNO786485:DNO786489 DXK786485:DXK786489 EHG786485:EHG786489 ERC786485:ERC786489 FAY786485:FAY786489 FKU786485:FKU786489 FUQ786485:FUQ786489 GEM786485:GEM786489 GOI786485:GOI786489 GYE786485:GYE786489 HIA786485:HIA786489 HRW786485:HRW786489 IBS786485:IBS786489 ILO786485:ILO786489 IVK786485:IVK786489 JFG786485:JFG786489 JPC786485:JPC786489 JYY786485:JYY786489 KIU786485:KIU786489 KSQ786485:KSQ786489 LCM786485:LCM786489 LMI786485:LMI786489 LWE786485:LWE786489 MGA786485:MGA786489 MPW786485:MPW786489 MZS786485:MZS786489 NJO786485:NJO786489 NTK786485:NTK786489 ODG786485:ODG786489 ONC786485:ONC786489 OWY786485:OWY786489 PGU786485:PGU786489 PQQ786485:PQQ786489 QAM786485:QAM786489 QKI786485:QKI786489 QUE786485:QUE786489 REA786485:REA786489 RNW786485:RNW786489 RXS786485:RXS786489 SHO786485:SHO786489 SRK786485:SRK786489 TBG786485:TBG786489 TLC786485:TLC786489 TUY786485:TUY786489 UEU786485:UEU786489 UOQ786485:UOQ786489 UYM786485:UYM786489 VII786485:VII786489 VSE786485:VSE786489 WCA786485:WCA786489 WLW786485:WLW786489 WVS786485:WVS786489 K852021:K852025 JG852021:JG852025 TC852021:TC852025 ACY852021:ACY852025 AMU852021:AMU852025 AWQ852021:AWQ852025 BGM852021:BGM852025 BQI852021:BQI852025 CAE852021:CAE852025 CKA852021:CKA852025 CTW852021:CTW852025 DDS852021:DDS852025 DNO852021:DNO852025 DXK852021:DXK852025 EHG852021:EHG852025 ERC852021:ERC852025 FAY852021:FAY852025 FKU852021:FKU852025 FUQ852021:FUQ852025 GEM852021:GEM852025 GOI852021:GOI852025 GYE852021:GYE852025 HIA852021:HIA852025 HRW852021:HRW852025 IBS852021:IBS852025 ILO852021:ILO852025 IVK852021:IVK852025 JFG852021:JFG852025 JPC852021:JPC852025 JYY852021:JYY852025 KIU852021:KIU852025 KSQ852021:KSQ852025 LCM852021:LCM852025 LMI852021:LMI852025 LWE852021:LWE852025 MGA852021:MGA852025 MPW852021:MPW852025 MZS852021:MZS852025 NJO852021:NJO852025 NTK852021:NTK852025 ODG852021:ODG852025 ONC852021:ONC852025 OWY852021:OWY852025 PGU852021:PGU852025 PQQ852021:PQQ852025 QAM852021:QAM852025 QKI852021:QKI852025 QUE852021:QUE852025 REA852021:REA852025 RNW852021:RNW852025 RXS852021:RXS852025 SHO852021:SHO852025 SRK852021:SRK852025 TBG852021:TBG852025 TLC852021:TLC852025 TUY852021:TUY852025 UEU852021:UEU852025 UOQ852021:UOQ852025 UYM852021:UYM852025 VII852021:VII852025 VSE852021:VSE852025 WCA852021:WCA852025 WLW852021:WLW852025 WVS852021:WVS852025 K917557:K917561 JG917557:JG917561 TC917557:TC917561 ACY917557:ACY917561 AMU917557:AMU917561 AWQ917557:AWQ917561 BGM917557:BGM917561 BQI917557:BQI917561 CAE917557:CAE917561 CKA917557:CKA917561 CTW917557:CTW917561 DDS917557:DDS917561 DNO917557:DNO917561 DXK917557:DXK917561 EHG917557:EHG917561 ERC917557:ERC917561 FAY917557:FAY917561 FKU917557:FKU917561 FUQ917557:FUQ917561 GEM917557:GEM917561 GOI917557:GOI917561 GYE917557:GYE917561 HIA917557:HIA917561 HRW917557:HRW917561 IBS917557:IBS917561 ILO917557:ILO917561 IVK917557:IVK917561 JFG917557:JFG917561 JPC917557:JPC917561 JYY917557:JYY917561 KIU917557:KIU917561 KSQ917557:KSQ917561 LCM917557:LCM917561 LMI917557:LMI917561 LWE917557:LWE917561 MGA917557:MGA917561 MPW917557:MPW917561 MZS917557:MZS917561 NJO917557:NJO917561 NTK917557:NTK917561 ODG917557:ODG917561 ONC917557:ONC917561 OWY917557:OWY917561 PGU917557:PGU917561 PQQ917557:PQQ917561 QAM917557:QAM917561 QKI917557:QKI917561 QUE917557:QUE917561 REA917557:REA917561 RNW917557:RNW917561 RXS917557:RXS917561 SHO917557:SHO917561 SRK917557:SRK917561 TBG917557:TBG917561 TLC917557:TLC917561 TUY917557:TUY917561 UEU917557:UEU917561 UOQ917557:UOQ917561 UYM917557:UYM917561 VII917557:VII917561 VSE917557:VSE917561 WCA917557:WCA917561 WLW917557:WLW917561 WVS917557:WVS917561 K983093:K983097 JG983093:JG983097 TC983093:TC983097 ACY983093:ACY983097 AMU983093:AMU983097 AWQ983093:AWQ983097 BGM983093:BGM983097 BQI983093:BQI983097 CAE983093:CAE983097 CKA983093:CKA983097 CTW983093:CTW983097 DDS983093:DDS983097 DNO983093:DNO983097 DXK983093:DXK983097 EHG983093:EHG983097 ERC983093:ERC983097 FAY983093:FAY983097 FKU983093:FKU983097 FUQ983093:FUQ983097 GEM983093:GEM983097 GOI983093:GOI983097 GYE983093:GYE983097 HIA983093:HIA983097 HRW983093:HRW983097 IBS983093:IBS983097 ILO983093:ILO983097 IVK983093:IVK983097 JFG983093:JFG983097 JPC983093:JPC983097 JYY983093:JYY983097 KIU983093:KIU983097 KSQ983093:KSQ983097 LCM983093:LCM983097 LMI983093:LMI983097 LWE983093:LWE983097 MGA983093:MGA983097 MPW983093:MPW983097 MZS983093:MZS983097 NJO983093:NJO983097 NTK983093:NTK983097 ODG983093:ODG983097 ONC983093:ONC983097 OWY983093:OWY983097 PGU983093:PGU983097 PQQ983093:PQQ983097 QAM983093:QAM983097 QKI983093:QKI983097 QUE983093:QUE983097 REA983093:REA983097 RNW983093:RNW983097 RXS983093:RXS983097 SHO983093:SHO983097 SRK983093:SRK983097 TBG983093:TBG983097 TLC983093:TLC983097 TUY983093:TUY983097 UEU983093:UEU983097 UOQ983093:UOQ983097 UYM983093:UYM983097 VII983093:VII983097 VSE983093:VSE983097 WCA983093:WCA983097 WLW983093:WLW983097 WVS983093:WVS983097 K61:K65 JG61:JG65 TC61:TC65 ACY61:ACY65 AMU61:AMU65 AWQ61:AWQ65 BGM61:BGM65 BQI61:BQI65 CAE61:CAE65 CKA61:CKA65 CTW61:CTW65 DDS61:DDS65 DNO61:DNO65 DXK61:DXK65 EHG61:EHG65 ERC61:ERC65 FAY61:FAY65 FKU61:FKU65 FUQ61:FUQ65 GEM61:GEM65 GOI61:GOI65 GYE61:GYE65 HIA61:HIA65 HRW61:HRW65 IBS61:IBS65 ILO61:ILO65 IVK61:IVK65 JFG61:JFG65 JPC61:JPC65 JYY61:JYY65 KIU61:KIU65 KSQ61:KSQ65 LCM61:LCM65 LMI61:LMI65 LWE61:LWE65 MGA61:MGA65 MPW61:MPW65 MZS61:MZS65 NJO61:NJO65 NTK61:NTK65 ODG61:ODG65 ONC61:ONC65 OWY61:OWY65 PGU61:PGU65 PQQ61:PQQ65 QAM61:QAM65 QKI61:QKI65 QUE61:QUE65 REA61:REA65 RNW61:RNW65 RXS61:RXS65 SHO61:SHO65 SRK61:SRK65 TBG61:TBG65 TLC61:TLC65 TUY61:TUY65 UEU61:UEU65 UOQ61:UOQ65 UYM61:UYM65 VII61:VII65 VSE61:VSE65 WCA61:WCA65 WLW61:WLW65 WVS61:WVS65 K65595:K65599 JG65595:JG65599 TC65595:TC65599 ACY65595:ACY65599 AMU65595:AMU65599 AWQ65595:AWQ65599 BGM65595:BGM65599 BQI65595:BQI65599 CAE65595:CAE65599 CKA65595:CKA65599 CTW65595:CTW65599 DDS65595:DDS65599 DNO65595:DNO65599 DXK65595:DXK65599 EHG65595:EHG65599 ERC65595:ERC65599 FAY65595:FAY65599 FKU65595:FKU65599 FUQ65595:FUQ65599 GEM65595:GEM65599 GOI65595:GOI65599 GYE65595:GYE65599 HIA65595:HIA65599 HRW65595:HRW65599 IBS65595:IBS65599 ILO65595:ILO65599 IVK65595:IVK65599 JFG65595:JFG65599 JPC65595:JPC65599 JYY65595:JYY65599 KIU65595:KIU65599 KSQ65595:KSQ65599 LCM65595:LCM65599 LMI65595:LMI65599 LWE65595:LWE65599 MGA65595:MGA65599 MPW65595:MPW65599 MZS65595:MZS65599 NJO65595:NJO65599 NTK65595:NTK65599 ODG65595:ODG65599 ONC65595:ONC65599 OWY65595:OWY65599 PGU65595:PGU65599 PQQ65595:PQQ65599 QAM65595:QAM65599 QKI65595:QKI65599 QUE65595:QUE65599 REA65595:REA65599 RNW65595:RNW65599 RXS65595:RXS65599 SHO65595:SHO65599 SRK65595:SRK65599 TBG65595:TBG65599 TLC65595:TLC65599 TUY65595:TUY65599 UEU65595:UEU65599 UOQ65595:UOQ65599 UYM65595:UYM65599 VII65595:VII65599 VSE65595:VSE65599 WCA65595:WCA65599 WLW65595:WLW65599 WVS65595:WVS65599 K131131:K131135 JG131131:JG131135 TC131131:TC131135 ACY131131:ACY131135 AMU131131:AMU131135 AWQ131131:AWQ131135 BGM131131:BGM131135 BQI131131:BQI131135 CAE131131:CAE131135 CKA131131:CKA131135 CTW131131:CTW131135 DDS131131:DDS131135 DNO131131:DNO131135 DXK131131:DXK131135 EHG131131:EHG131135 ERC131131:ERC131135 FAY131131:FAY131135 FKU131131:FKU131135 FUQ131131:FUQ131135 GEM131131:GEM131135 GOI131131:GOI131135 GYE131131:GYE131135 HIA131131:HIA131135 HRW131131:HRW131135 IBS131131:IBS131135 ILO131131:ILO131135 IVK131131:IVK131135 JFG131131:JFG131135 JPC131131:JPC131135 JYY131131:JYY131135 KIU131131:KIU131135 KSQ131131:KSQ131135 LCM131131:LCM131135 LMI131131:LMI131135 LWE131131:LWE131135 MGA131131:MGA131135 MPW131131:MPW131135 MZS131131:MZS131135 NJO131131:NJO131135 NTK131131:NTK131135 ODG131131:ODG131135 ONC131131:ONC131135 OWY131131:OWY131135 PGU131131:PGU131135 PQQ131131:PQQ131135 QAM131131:QAM131135 QKI131131:QKI131135 QUE131131:QUE131135 REA131131:REA131135 RNW131131:RNW131135 RXS131131:RXS131135 SHO131131:SHO131135 SRK131131:SRK131135 TBG131131:TBG131135 TLC131131:TLC131135 TUY131131:TUY131135 UEU131131:UEU131135 UOQ131131:UOQ131135 UYM131131:UYM131135 VII131131:VII131135 VSE131131:VSE131135 WCA131131:WCA131135 WLW131131:WLW131135 WVS131131:WVS131135 K196667:K196671 JG196667:JG196671 TC196667:TC196671 ACY196667:ACY196671 AMU196667:AMU196671 AWQ196667:AWQ196671 BGM196667:BGM196671 BQI196667:BQI196671 CAE196667:CAE196671 CKA196667:CKA196671 CTW196667:CTW196671 DDS196667:DDS196671 DNO196667:DNO196671 DXK196667:DXK196671 EHG196667:EHG196671 ERC196667:ERC196671 FAY196667:FAY196671 FKU196667:FKU196671 FUQ196667:FUQ196671 GEM196667:GEM196671 GOI196667:GOI196671 GYE196667:GYE196671 HIA196667:HIA196671 HRW196667:HRW196671 IBS196667:IBS196671 ILO196667:ILO196671 IVK196667:IVK196671 JFG196667:JFG196671 JPC196667:JPC196671 JYY196667:JYY196671 KIU196667:KIU196671 KSQ196667:KSQ196671 LCM196667:LCM196671 LMI196667:LMI196671 LWE196667:LWE196671 MGA196667:MGA196671 MPW196667:MPW196671 MZS196667:MZS196671 NJO196667:NJO196671 NTK196667:NTK196671 ODG196667:ODG196671 ONC196667:ONC196671 OWY196667:OWY196671 PGU196667:PGU196671 PQQ196667:PQQ196671 QAM196667:QAM196671 QKI196667:QKI196671 QUE196667:QUE196671 REA196667:REA196671 RNW196667:RNW196671 RXS196667:RXS196671 SHO196667:SHO196671 SRK196667:SRK196671 TBG196667:TBG196671 TLC196667:TLC196671 TUY196667:TUY196671 UEU196667:UEU196671 UOQ196667:UOQ196671 UYM196667:UYM196671 VII196667:VII196671 VSE196667:VSE196671 WCA196667:WCA196671 WLW196667:WLW196671 WVS196667:WVS196671 K262203:K262207 JG262203:JG262207 TC262203:TC262207 ACY262203:ACY262207 AMU262203:AMU262207 AWQ262203:AWQ262207 BGM262203:BGM262207 BQI262203:BQI262207 CAE262203:CAE262207 CKA262203:CKA262207 CTW262203:CTW262207 DDS262203:DDS262207 DNO262203:DNO262207 DXK262203:DXK262207 EHG262203:EHG262207 ERC262203:ERC262207 FAY262203:FAY262207 FKU262203:FKU262207 FUQ262203:FUQ262207 GEM262203:GEM262207 GOI262203:GOI262207 GYE262203:GYE262207 HIA262203:HIA262207 HRW262203:HRW262207 IBS262203:IBS262207 ILO262203:ILO262207 IVK262203:IVK262207 JFG262203:JFG262207 JPC262203:JPC262207 JYY262203:JYY262207 KIU262203:KIU262207 KSQ262203:KSQ262207 LCM262203:LCM262207 LMI262203:LMI262207 LWE262203:LWE262207 MGA262203:MGA262207 MPW262203:MPW262207 MZS262203:MZS262207 NJO262203:NJO262207 NTK262203:NTK262207 ODG262203:ODG262207 ONC262203:ONC262207 OWY262203:OWY262207 PGU262203:PGU262207 PQQ262203:PQQ262207 QAM262203:QAM262207 QKI262203:QKI262207 QUE262203:QUE262207 REA262203:REA262207 RNW262203:RNW262207 RXS262203:RXS262207 SHO262203:SHO262207 SRK262203:SRK262207 TBG262203:TBG262207 TLC262203:TLC262207 TUY262203:TUY262207 UEU262203:UEU262207 UOQ262203:UOQ262207 UYM262203:UYM262207 VII262203:VII262207 VSE262203:VSE262207 WCA262203:WCA262207 WLW262203:WLW262207 WVS262203:WVS262207 K327739:K327743 JG327739:JG327743 TC327739:TC327743 ACY327739:ACY327743 AMU327739:AMU327743 AWQ327739:AWQ327743 BGM327739:BGM327743 BQI327739:BQI327743 CAE327739:CAE327743 CKA327739:CKA327743 CTW327739:CTW327743 DDS327739:DDS327743 DNO327739:DNO327743 DXK327739:DXK327743 EHG327739:EHG327743 ERC327739:ERC327743 FAY327739:FAY327743 FKU327739:FKU327743 FUQ327739:FUQ327743 GEM327739:GEM327743 GOI327739:GOI327743 GYE327739:GYE327743 HIA327739:HIA327743 HRW327739:HRW327743 IBS327739:IBS327743 ILO327739:ILO327743 IVK327739:IVK327743 JFG327739:JFG327743 JPC327739:JPC327743 JYY327739:JYY327743 KIU327739:KIU327743 KSQ327739:KSQ327743 LCM327739:LCM327743 LMI327739:LMI327743 LWE327739:LWE327743 MGA327739:MGA327743 MPW327739:MPW327743 MZS327739:MZS327743 NJO327739:NJO327743 NTK327739:NTK327743 ODG327739:ODG327743 ONC327739:ONC327743 OWY327739:OWY327743 PGU327739:PGU327743 PQQ327739:PQQ327743 QAM327739:QAM327743 QKI327739:QKI327743 QUE327739:QUE327743 REA327739:REA327743 RNW327739:RNW327743 RXS327739:RXS327743 SHO327739:SHO327743 SRK327739:SRK327743 TBG327739:TBG327743 TLC327739:TLC327743 TUY327739:TUY327743 UEU327739:UEU327743 UOQ327739:UOQ327743 UYM327739:UYM327743 VII327739:VII327743 VSE327739:VSE327743 WCA327739:WCA327743 WLW327739:WLW327743 WVS327739:WVS327743 K393275:K393279 JG393275:JG393279 TC393275:TC393279 ACY393275:ACY393279 AMU393275:AMU393279 AWQ393275:AWQ393279 BGM393275:BGM393279 BQI393275:BQI393279 CAE393275:CAE393279 CKA393275:CKA393279 CTW393275:CTW393279 DDS393275:DDS393279 DNO393275:DNO393279 DXK393275:DXK393279 EHG393275:EHG393279 ERC393275:ERC393279 FAY393275:FAY393279 FKU393275:FKU393279 FUQ393275:FUQ393279 GEM393275:GEM393279 GOI393275:GOI393279 GYE393275:GYE393279 HIA393275:HIA393279 HRW393275:HRW393279 IBS393275:IBS393279 ILO393275:ILO393279 IVK393275:IVK393279 JFG393275:JFG393279 JPC393275:JPC393279 JYY393275:JYY393279 KIU393275:KIU393279 KSQ393275:KSQ393279 LCM393275:LCM393279 LMI393275:LMI393279 LWE393275:LWE393279 MGA393275:MGA393279 MPW393275:MPW393279 MZS393275:MZS393279 NJO393275:NJO393279 NTK393275:NTK393279 ODG393275:ODG393279 ONC393275:ONC393279 OWY393275:OWY393279 PGU393275:PGU393279 PQQ393275:PQQ393279 QAM393275:QAM393279 QKI393275:QKI393279 QUE393275:QUE393279 REA393275:REA393279 RNW393275:RNW393279 RXS393275:RXS393279 SHO393275:SHO393279 SRK393275:SRK393279 TBG393275:TBG393279 TLC393275:TLC393279 TUY393275:TUY393279 UEU393275:UEU393279 UOQ393275:UOQ393279 UYM393275:UYM393279 VII393275:VII393279 VSE393275:VSE393279 WCA393275:WCA393279 WLW393275:WLW393279 WVS393275:WVS393279 K458811:K458815 JG458811:JG458815 TC458811:TC458815 ACY458811:ACY458815 AMU458811:AMU458815 AWQ458811:AWQ458815 BGM458811:BGM458815 BQI458811:BQI458815 CAE458811:CAE458815 CKA458811:CKA458815 CTW458811:CTW458815 DDS458811:DDS458815 DNO458811:DNO458815 DXK458811:DXK458815 EHG458811:EHG458815 ERC458811:ERC458815 FAY458811:FAY458815 FKU458811:FKU458815 FUQ458811:FUQ458815 GEM458811:GEM458815 GOI458811:GOI458815 GYE458811:GYE458815 HIA458811:HIA458815 HRW458811:HRW458815 IBS458811:IBS458815 ILO458811:ILO458815 IVK458811:IVK458815 JFG458811:JFG458815 JPC458811:JPC458815 JYY458811:JYY458815 KIU458811:KIU458815 KSQ458811:KSQ458815 LCM458811:LCM458815 LMI458811:LMI458815 LWE458811:LWE458815 MGA458811:MGA458815 MPW458811:MPW458815 MZS458811:MZS458815 NJO458811:NJO458815 NTK458811:NTK458815 ODG458811:ODG458815 ONC458811:ONC458815 OWY458811:OWY458815 PGU458811:PGU458815 PQQ458811:PQQ458815 QAM458811:QAM458815 QKI458811:QKI458815 QUE458811:QUE458815 REA458811:REA458815 RNW458811:RNW458815 RXS458811:RXS458815 SHO458811:SHO458815 SRK458811:SRK458815 TBG458811:TBG458815 TLC458811:TLC458815 TUY458811:TUY458815 UEU458811:UEU458815 UOQ458811:UOQ458815 UYM458811:UYM458815 VII458811:VII458815 VSE458811:VSE458815 WCA458811:WCA458815 WLW458811:WLW458815 WVS458811:WVS458815 K524347:K524351 JG524347:JG524351 TC524347:TC524351 ACY524347:ACY524351 AMU524347:AMU524351 AWQ524347:AWQ524351 BGM524347:BGM524351 BQI524347:BQI524351 CAE524347:CAE524351 CKA524347:CKA524351 CTW524347:CTW524351 DDS524347:DDS524351 DNO524347:DNO524351 DXK524347:DXK524351 EHG524347:EHG524351 ERC524347:ERC524351 FAY524347:FAY524351 FKU524347:FKU524351 FUQ524347:FUQ524351 GEM524347:GEM524351 GOI524347:GOI524351 GYE524347:GYE524351 HIA524347:HIA524351 HRW524347:HRW524351 IBS524347:IBS524351 ILO524347:ILO524351 IVK524347:IVK524351 JFG524347:JFG524351 JPC524347:JPC524351 JYY524347:JYY524351 KIU524347:KIU524351 KSQ524347:KSQ524351 LCM524347:LCM524351 LMI524347:LMI524351 LWE524347:LWE524351 MGA524347:MGA524351 MPW524347:MPW524351 MZS524347:MZS524351 NJO524347:NJO524351 NTK524347:NTK524351 ODG524347:ODG524351 ONC524347:ONC524351 OWY524347:OWY524351 PGU524347:PGU524351 PQQ524347:PQQ524351 QAM524347:QAM524351 QKI524347:QKI524351 QUE524347:QUE524351 REA524347:REA524351 RNW524347:RNW524351 RXS524347:RXS524351 SHO524347:SHO524351 SRK524347:SRK524351 TBG524347:TBG524351 TLC524347:TLC524351 TUY524347:TUY524351 UEU524347:UEU524351 UOQ524347:UOQ524351 UYM524347:UYM524351 VII524347:VII524351 VSE524347:VSE524351 WCA524347:WCA524351 WLW524347:WLW524351 WVS524347:WVS524351 K589883:K589887 JG589883:JG589887 TC589883:TC589887 ACY589883:ACY589887 AMU589883:AMU589887 AWQ589883:AWQ589887 BGM589883:BGM589887 BQI589883:BQI589887 CAE589883:CAE589887 CKA589883:CKA589887 CTW589883:CTW589887 DDS589883:DDS589887 DNO589883:DNO589887 DXK589883:DXK589887 EHG589883:EHG589887 ERC589883:ERC589887 FAY589883:FAY589887 FKU589883:FKU589887 FUQ589883:FUQ589887 GEM589883:GEM589887 GOI589883:GOI589887 GYE589883:GYE589887 HIA589883:HIA589887 HRW589883:HRW589887 IBS589883:IBS589887 ILO589883:ILO589887 IVK589883:IVK589887 JFG589883:JFG589887 JPC589883:JPC589887 JYY589883:JYY589887 KIU589883:KIU589887 KSQ589883:KSQ589887 LCM589883:LCM589887 LMI589883:LMI589887 LWE589883:LWE589887 MGA589883:MGA589887 MPW589883:MPW589887 MZS589883:MZS589887 NJO589883:NJO589887 NTK589883:NTK589887 ODG589883:ODG589887 ONC589883:ONC589887 OWY589883:OWY589887 PGU589883:PGU589887 PQQ589883:PQQ589887 QAM589883:QAM589887 QKI589883:QKI589887 QUE589883:QUE589887 REA589883:REA589887 RNW589883:RNW589887 RXS589883:RXS589887 SHO589883:SHO589887 SRK589883:SRK589887 TBG589883:TBG589887 TLC589883:TLC589887 TUY589883:TUY589887 UEU589883:UEU589887 UOQ589883:UOQ589887 UYM589883:UYM589887 VII589883:VII589887 VSE589883:VSE589887 WCA589883:WCA589887 WLW589883:WLW589887 WVS589883:WVS589887 K655419:K655423 JG655419:JG655423 TC655419:TC655423 ACY655419:ACY655423 AMU655419:AMU655423 AWQ655419:AWQ655423 BGM655419:BGM655423 BQI655419:BQI655423 CAE655419:CAE655423 CKA655419:CKA655423 CTW655419:CTW655423 DDS655419:DDS655423 DNO655419:DNO655423 DXK655419:DXK655423 EHG655419:EHG655423 ERC655419:ERC655423 FAY655419:FAY655423 FKU655419:FKU655423 FUQ655419:FUQ655423 GEM655419:GEM655423 GOI655419:GOI655423 GYE655419:GYE655423 HIA655419:HIA655423 HRW655419:HRW655423 IBS655419:IBS655423 ILO655419:ILO655423 IVK655419:IVK655423 JFG655419:JFG655423 JPC655419:JPC655423 JYY655419:JYY655423 KIU655419:KIU655423 KSQ655419:KSQ655423 LCM655419:LCM655423 LMI655419:LMI655423 LWE655419:LWE655423 MGA655419:MGA655423 MPW655419:MPW655423 MZS655419:MZS655423 NJO655419:NJO655423 NTK655419:NTK655423 ODG655419:ODG655423 ONC655419:ONC655423 OWY655419:OWY655423 PGU655419:PGU655423 PQQ655419:PQQ655423 QAM655419:QAM655423 QKI655419:QKI655423 QUE655419:QUE655423 REA655419:REA655423 RNW655419:RNW655423 RXS655419:RXS655423 SHO655419:SHO655423 SRK655419:SRK655423 TBG655419:TBG655423 TLC655419:TLC655423 TUY655419:TUY655423 UEU655419:UEU655423 UOQ655419:UOQ655423 UYM655419:UYM655423 VII655419:VII655423 VSE655419:VSE655423 WCA655419:WCA655423 WLW655419:WLW655423 WVS655419:WVS655423 K720955:K720959 JG720955:JG720959 TC720955:TC720959 ACY720955:ACY720959 AMU720955:AMU720959 AWQ720955:AWQ720959 BGM720955:BGM720959 BQI720955:BQI720959 CAE720955:CAE720959 CKA720955:CKA720959 CTW720955:CTW720959 DDS720955:DDS720959 DNO720955:DNO720959 DXK720955:DXK720959 EHG720955:EHG720959 ERC720955:ERC720959 FAY720955:FAY720959 FKU720955:FKU720959 FUQ720955:FUQ720959 GEM720955:GEM720959 GOI720955:GOI720959 GYE720955:GYE720959 HIA720955:HIA720959 HRW720955:HRW720959 IBS720955:IBS720959 ILO720955:ILO720959 IVK720955:IVK720959 JFG720955:JFG720959 JPC720955:JPC720959 JYY720955:JYY720959 KIU720955:KIU720959 KSQ720955:KSQ720959 LCM720955:LCM720959 LMI720955:LMI720959 LWE720955:LWE720959 MGA720955:MGA720959 MPW720955:MPW720959 MZS720955:MZS720959 NJO720955:NJO720959 NTK720955:NTK720959 ODG720955:ODG720959 ONC720955:ONC720959 OWY720955:OWY720959 PGU720955:PGU720959 PQQ720955:PQQ720959 QAM720955:QAM720959 QKI720955:QKI720959 QUE720955:QUE720959 REA720955:REA720959 RNW720955:RNW720959 RXS720955:RXS720959 SHO720955:SHO720959 SRK720955:SRK720959 TBG720955:TBG720959 TLC720955:TLC720959 TUY720955:TUY720959 UEU720955:UEU720959 UOQ720955:UOQ720959 UYM720955:UYM720959 VII720955:VII720959 VSE720955:VSE720959 WCA720955:WCA720959 WLW720955:WLW720959 WVS720955:WVS720959 K786491:K786495 JG786491:JG786495 TC786491:TC786495 ACY786491:ACY786495 AMU786491:AMU786495 AWQ786491:AWQ786495 BGM786491:BGM786495 BQI786491:BQI786495 CAE786491:CAE786495 CKA786491:CKA786495 CTW786491:CTW786495 DDS786491:DDS786495 DNO786491:DNO786495 DXK786491:DXK786495 EHG786491:EHG786495 ERC786491:ERC786495 FAY786491:FAY786495 FKU786491:FKU786495 FUQ786491:FUQ786495 GEM786491:GEM786495 GOI786491:GOI786495 GYE786491:GYE786495 HIA786491:HIA786495 HRW786491:HRW786495 IBS786491:IBS786495 ILO786491:ILO786495 IVK786491:IVK786495 JFG786491:JFG786495 JPC786491:JPC786495 JYY786491:JYY786495 KIU786491:KIU786495 KSQ786491:KSQ786495 LCM786491:LCM786495 LMI786491:LMI786495 LWE786491:LWE786495 MGA786491:MGA786495 MPW786491:MPW786495 MZS786491:MZS786495 NJO786491:NJO786495 NTK786491:NTK786495 ODG786491:ODG786495 ONC786491:ONC786495 OWY786491:OWY786495 PGU786491:PGU786495 PQQ786491:PQQ786495 QAM786491:QAM786495 QKI786491:QKI786495 QUE786491:QUE786495 REA786491:REA786495 RNW786491:RNW786495 RXS786491:RXS786495 SHO786491:SHO786495 SRK786491:SRK786495 TBG786491:TBG786495 TLC786491:TLC786495 TUY786491:TUY786495 UEU786491:UEU786495 UOQ786491:UOQ786495 UYM786491:UYM786495 VII786491:VII786495 VSE786491:VSE786495 WCA786491:WCA786495 WLW786491:WLW786495 WVS786491:WVS786495 K852027:K852031 JG852027:JG852031 TC852027:TC852031 ACY852027:ACY852031 AMU852027:AMU852031 AWQ852027:AWQ852031 BGM852027:BGM852031 BQI852027:BQI852031 CAE852027:CAE852031 CKA852027:CKA852031 CTW852027:CTW852031 DDS852027:DDS852031 DNO852027:DNO852031 DXK852027:DXK852031 EHG852027:EHG852031 ERC852027:ERC852031 FAY852027:FAY852031 FKU852027:FKU852031 FUQ852027:FUQ852031 GEM852027:GEM852031 GOI852027:GOI852031 GYE852027:GYE852031 HIA852027:HIA852031 HRW852027:HRW852031 IBS852027:IBS852031 ILO852027:ILO852031 IVK852027:IVK852031 JFG852027:JFG852031 JPC852027:JPC852031 JYY852027:JYY852031 KIU852027:KIU852031 KSQ852027:KSQ852031 LCM852027:LCM852031 LMI852027:LMI852031 LWE852027:LWE852031 MGA852027:MGA852031 MPW852027:MPW852031 MZS852027:MZS852031 NJO852027:NJO852031 NTK852027:NTK852031 ODG852027:ODG852031 ONC852027:ONC852031 OWY852027:OWY852031 PGU852027:PGU852031 PQQ852027:PQQ852031 QAM852027:QAM852031 QKI852027:QKI852031 QUE852027:QUE852031 REA852027:REA852031 RNW852027:RNW852031 RXS852027:RXS852031 SHO852027:SHO852031 SRK852027:SRK852031 TBG852027:TBG852031 TLC852027:TLC852031 TUY852027:TUY852031 UEU852027:UEU852031 UOQ852027:UOQ852031 UYM852027:UYM852031 VII852027:VII852031 VSE852027:VSE852031 WCA852027:WCA852031 WLW852027:WLW852031 WVS852027:WVS852031 K917563:K917567 JG917563:JG917567 TC917563:TC917567 ACY917563:ACY917567 AMU917563:AMU917567 AWQ917563:AWQ917567 BGM917563:BGM917567 BQI917563:BQI917567 CAE917563:CAE917567 CKA917563:CKA917567 CTW917563:CTW917567 DDS917563:DDS917567 DNO917563:DNO917567 DXK917563:DXK917567 EHG917563:EHG917567 ERC917563:ERC917567 FAY917563:FAY917567 FKU917563:FKU917567 FUQ917563:FUQ917567 GEM917563:GEM917567 GOI917563:GOI917567 GYE917563:GYE917567 HIA917563:HIA917567 HRW917563:HRW917567 IBS917563:IBS917567 ILO917563:ILO917567 IVK917563:IVK917567 JFG917563:JFG917567 JPC917563:JPC917567 JYY917563:JYY917567 KIU917563:KIU917567 KSQ917563:KSQ917567 LCM917563:LCM917567 LMI917563:LMI917567 LWE917563:LWE917567 MGA917563:MGA917567 MPW917563:MPW917567 MZS917563:MZS917567 NJO917563:NJO917567 NTK917563:NTK917567 ODG917563:ODG917567 ONC917563:ONC917567 OWY917563:OWY917567 PGU917563:PGU917567 PQQ917563:PQQ917567 QAM917563:QAM917567 QKI917563:QKI917567 QUE917563:QUE917567 REA917563:REA917567 RNW917563:RNW917567 RXS917563:RXS917567 SHO917563:SHO917567 SRK917563:SRK917567 TBG917563:TBG917567 TLC917563:TLC917567 TUY917563:TUY917567 UEU917563:UEU917567 UOQ917563:UOQ917567 UYM917563:UYM917567 VII917563:VII917567 VSE917563:VSE917567 WCA917563:WCA917567 WLW917563:WLW917567 WVS917563:WVS917567 K983099:K983103 JG983099:JG983103 TC983099:TC983103 ACY983099:ACY983103 AMU983099:AMU983103 AWQ983099:AWQ983103 BGM983099:BGM983103 BQI983099:BQI983103 CAE983099:CAE983103 CKA983099:CKA983103 CTW983099:CTW983103 DDS983099:DDS983103 DNO983099:DNO983103 DXK983099:DXK983103 EHG983099:EHG983103 ERC983099:ERC983103 FAY983099:FAY983103 FKU983099:FKU983103 FUQ983099:FUQ983103 GEM983099:GEM983103 GOI983099:GOI983103 GYE983099:GYE983103 HIA983099:HIA983103 HRW983099:HRW983103 IBS983099:IBS983103 ILO983099:ILO983103 IVK983099:IVK983103 JFG983099:JFG983103 JPC983099:JPC983103 JYY983099:JYY983103 KIU983099:KIU983103 KSQ983099:KSQ983103 LCM983099:LCM983103 LMI983099:LMI983103 LWE983099:LWE983103 MGA983099:MGA983103 MPW983099:MPW983103 MZS983099:MZS983103 NJO983099:NJO983103 NTK983099:NTK983103 ODG983099:ODG983103 ONC983099:ONC983103 OWY983099:OWY983103 PGU983099:PGU983103 PQQ983099:PQQ983103 QAM983099:QAM983103 QKI983099:QKI983103 QUE983099:QUE983103 REA983099:REA983103 RNW983099:RNW983103 RXS983099:RXS983103 SHO983099:SHO983103 SRK983099:SRK983103 TBG983099:TBG983103 TLC983099:TLC983103 TUY983099:TUY983103 UEU983099:UEU983103 UOQ983099:UOQ983103 UYM983099:UYM983103 VII983099:VII983103 VSE983099:VSE983103 WCA983099:WCA983103 WLW983099:WLW983103 WVS983099:WVS983103 K10:K44 JG10:JG44 TC10:TC44 ACY10:ACY44 AMU10:AMU44 AWQ10:AWQ44 BGM10:BGM44 BQI10:BQI44 CAE10:CAE44 CKA10:CKA44 CTW10:CTW44 DDS10:DDS44 DNO10:DNO44 DXK10:DXK44 EHG10:EHG44 ERC10:ERC44 FAY10:FAY44 FKU10:FKU44 FUQ10:FUQ44 GEM10:GEM44 GOI10:GOI44 GYE10:GYE44 HIA10:HIA44 HRW10:HRW44 IBS10:IBS44 ILO10:ILO44 IVK10:IVK44 JFG10:JFG44 JPC10:JPC44 JYY10:JYY44 KIU10:KIU44 KSQ10:KSQ44 LCM10:LCM44 LMI10:LMI44 LWE10:LWE44 MGA10:MGA44 MPW10:MPW44 MZS10:MZS44 NJO10:NJO44 NTK10:NTK44 ODG10:ODG44 ONC10:ONC44 OWY10:OWY44 PGU10:PGU44 PQQ10:PQQ44 QAM10:QAM44 QKI10:QKI44 QUE10:QUE44 REA10:REA44 RNW10:RNW44 RXS10:RXS44 SHO10:SHO44 SRK10:SRK44 TBG10:TBG44 TLC10:TLC44 TUY10:TUY44 UEU10:UEU44 UOQ10:UOQ44 UYM10:UYM44 VII10:VII44 VSE10:VSE44 WCA10:WCA44 WLW10:WLW44 WVS10:WVS44 K65544:K65578 JG65544:JG65578 TC65544:TC65578 ACY65544:ACY65578 AMU65544:AMU65578 AWQ65544:AWQ65578 BGM65544:BGM65578 BQI65544:BQI65578 CAE65544:CAE65578 CKA65544:CKA65578 CTW65544:CTW65578 DDS65544:DDS65578 DNO65544:DNO65578 DXK65544:DXK65578 EHG65544:EHG65578 ERC65544:ERC65578 FAY65544:FAY65578 FKU65544:FKU65578 FUQ65544:FUQ65578 GEM65544:GEM65578 GOI65544:GOI65578 GYE65544:GYE65578 HIA65544:HIA65578 HRW65544:HRW65578 IBS65544:IBS65578 ILO65544:ILO65578 IVK65544:IVK65578 JFG65544:JFG65578 JPC65544:JPC65578 JYY65544:JYY65578 KIU65544:KIU65578 KSQ65544:KSQ65578 LCM65544:LCM65578 LMI65544:LMI65578 LWE65544:LWE65578 MGA65544:MGA65578 MPW65544:MPW65578 MZS65544:MZS65578 NJO65544:NJO65578 NTK65544:NTK65578 ODG65544:ODG65578 ONC65544:ONC65578 OWY65544:OWY65578 PGU65544:PGU65578 PQQ65544:PQQ65578 QAM65544:QAM65578 QKI65544:QKI65578 QUE65544:QUE65578 REA65544:REA65578 RNW65544:RNW65578 RXS65544:RXS65578 SHO65544:SHO65578 SRK65544:SRK65578 TBG65544:TBG65578 TLC65544:TLC65578 TUY65544:TUY65578 UEU65544:UEU65578 UOQ65544:UOQ65578 UYM65544:UYM65578 VII65544:VII65578 VSE65544:VSE65578 WCA65544:WCA65578 WLW65544:WLW65578 WVS65544:WVS65578 K131080:K131114 JG131080:JG131114 TC131080:TC131114 ACY131080:ACY131114 AMU131080:AMU131114 AWQ131080:AWQ131114 BGM131080:BGM131114 BQI131080:BQI131114 CAE131080:CAE131114 CKA131080:CKA131114 CTW131080:CTW131114 DDS131080:DDS131114 DNO131080:DNO131114 DXK131080:DXK131114 EHG131080:EHG131114 ERC131080:ERC131114 FAY131080:FAY131114 FKU131080:FKU131114 FUQ131080:FUQ131114 GEM131080:GEM131114 GOI131080:GOI131114 GYE131080:GYE131114 HIA131080:HIA131114 HRW131080:HRW131114 IBS131080:IBS131114 ILO131080:ILO131114 IVK131080:IVK131114 JFG131080:JFG131114 JPC131080:JPC131114 JYY131080:JYY131114 KIU131080:KIU131114 KSQ131080:KSQ131114 LCM131080:LCM131114 LMI131080:LMI131114 LWE131080:LWE131114 MGA131080:MGA131114 MPW131080:MPW131114 MZS131080:MZS131114 NJO131080:NJO131114 NTK131080:NTK131114 ODG131080:ODG131114 ONC131080:ONC131114 OWY131080:OWY131114 PGU131080:PGU131114 PQQ131080:PQQ131114 QAM131080:QAM131114 QKI131080:QKI131114 QUE131080:QUE131114 REA131080:REA131114 RNW131080:RNW131114 RXS131080:RXS131114 SHO131080:SHO131114 SRK131080:SRK131114 TBG131080:TBG131114 TLC131080:TLC131114 TUY131080:TUY131114 UEU131080:UEU131114 UOQ131080:UOQ131114 UYM131080:UYM131114 VII131080:VII131114 VSE131080:VSE131114 WCA131080:WCA131114 WLW131080:WLW131114 WVS131080:WVS131114 K196616:K196650 JG196616:JG196650 TC196616:TC196650 ACY196616:ACY196650 AMU196616:AMU196650 AWQ196616:AWQ196650 BGM196616:BGM196650 BQI196616:BQI196650 CAE196616:CAE196650 CKA196616:CKA196650 CTW196616:CTW196650 DDS196616:DDS196650 DNO196616:DNO196650 DXK196616:DXK196650 EHG196616:EHG196650 ERC196616:ERC196650 FAY196616:FAY196650 FKU196616:FKU196650 FUQ196616:FUQ196650 GEM196616:GEM196650 GOI196616:GOI196650 GYE196616:GYE196650 HIA196616:HIA196650 HRW196616:HRW196650 IBS196616:IBS196650 ILO196616:ILO196650 IVK196616:IVK196650 JFG196616:JFG196650 JPC196616:JPC196650 JYY196616:JYY196650 KIU196616:KIU196650 KSQ196616:KSQ196650 LCM196616:LCM196650 LMI196616:LMI196650 LWE196616:LWE196650 MGA196616:MGA196650 MPW196616:MPW196650 MZS196616:MZS196650 NJO196616:NJO196650 NTK196616:NTK196650 ODG196616:ODG196650 ONC196616:ONC196650 OWY196616:OWY196650 PGU196616:PGU196650 PQQ196616:PQQ196650 QAM196616:QAM196650 QKI196616:QKI196650 QUE196616:QUE196650 REA196616:REA196650 RNW196616:RNW196650 RXS196616:RXS196650 SHO196616:SHO196650 SRK196616:SRK196650 TBG196616:TBG196650 TLC196616:TLC196650 TUY196616:TUY196650 UEU196616:UEU196650 UOQ196616:UOQ196650 UYM196616:UYM196650 VII196616:VII196650 VSE196616:VSE196650 WCA196616:WCA196650 WLW196616:WLW196650 WVS196616:WVS196650 K262152:K262186 JG262152:JG262186 TC262152:TC262186 ACY262152:ACY262186 AMU262152:AMU262186 AWQ262152:AWQ262186 BGM262152:BGM262186 BQI262152:BQI262186 CAE262152:CAE262186 CKA262152:CKA262186 CTW262152:CTW262186 DDS262152:DDS262186 DNO262152:DNO262186 DXK262152:DXK262186 EHG262152:EHG262186 ERC262152:ERC262186 FAY262152:FAY262186 FKU262152:FKU262186 FUQ262152:FUQ262186 GEM262152:GEM262186 GOI262152:GOI262186 GYE262152:GYE262186 HIA262152:HIA262186 HRW262152:HRW262186 IBS262152:IBS262186 ILO262152:ILO262186 IVK262152:IVK262186 JFG262152:JFG262186 JPC262152:JPC262186 JYY262152:JYY262186 KIU262152:KIU262186 KSQ262152:KSQ262186 LCM262152:LCM262186 LMI262152:LMI262186 LWE262152:LWE262186 MGA262152:MGA262186 MPW262152:MPW262186 MZS262152:MZS262186 NJO262152:NJO262186 NTK262152:NTK262186 ODG262152:ODG262186 ONC262152:ONC262186 OWY262152:OWY262186 PGU262152:PGU262186 PQQ262152:PQQ262186 QAM262152:QAM262186 QKI262152:QKI262186 QUE262152:QUE262186 REA262152:REA262186 RNW262152:RNW262186 RXS262152:RXS262186 SHO262152:SHO262186 SRK262152:SRK262186 TBG262152:TBG262186 TLC262152:TLC262186 TUY262152:TUY262186 UEU262152:UEU262186 UOQ262152:UOQ262186 UYM262152:UYM262186 VII262152:VII262186 VSE262152:VSE262186 WCA262152:WCA262186 WLW262152:WLW262186 WVS262152:WVS262186 K327688:K327722 JG327688:JG327722 TC327688:TC327722 ACY327688:ACY327722 AMU327688:AMU327722 AWQ327688:AWQ327722 BGM327688:BGM327722 BQI327688:BQI327722 CAE327688:CAE327722 CKA327688:CKA327722 CTW327688:CTW327722 DDS327688:DDS327722 DNO327688:DNO327722 DXK327688:DXK327722 EHG327688:EHG327722 ERC327688:ERC327722 FAY327688:FAY327722 FKU327688:FKU327722 FUQ327688:FUQ327722 GEM327688:GEM327722 GOI327688:GOI327722 GYE327688:GYE327722 HIA327688:HIA327722 HRW327688:HRW327722 IBS327688:IBS327722 ILO327688:ILO327722 IVK327688:IVK327722 JFG327688:JFG327722 JPC327688:JPC327722 JYY327688:JYY327722 KIU327688:KIU327722 KSQ327688:KSQ327722 LCM327688:LCM327722 LMI327688:LMI327722 LWE327688:LWE327722 MGA327688:MGA327722 MPW327688:MPW327722 MZS327688:MZS327722 NJO327688:NJO327722 NTK327688:NTK327722 ODG327688:ODG327722 ONC327688:ONC327722 OWY327688:OWY327722 PGU327688:PGU327722 PQQ327688:PQQ327722 QAM327688:QAM327722 QKI327688:QKI327722 QUE327688:QUE327722 REA327688:REA327722 RNW327688:RNW327722 RXS327688:RXS327722 SHO327688:SHO327722 SRK327688:SRK327722 TBG327688:TBG327722 TLC327688:TLC327722 TUY327688:TUY327722 UEU327688:UEU327722 UOQ327688:UOQ327722 UYM327688:UYM327722 VII327688:VII327722 VSE327688:VSE327722 WCA327688:WCA327722 WLW327688:WLW327722 WVS327688:WVS327722 K393224:K393258 JG393224:JG393258 TC393224:TC393258 ACY393224:ACY393258 AMU393224:AMU393258 AWQ393224:AWQ393258 BGM393224:BGM393258 BQI393224:BQI393258 CAE393224:CAE393258 CKA393224:CKA393258 CTW393224:CTW393258 DDS393224:DDS393258 DNO393224:DNO393258 DXK393224:DXK393258 EHG393224:EHG393258 ERC393224:ERC393258 FAY393224:FAY393258 FKU393224:FKU393258 FUQ393224:FUQ393258 GEM393224:GEM393258 GOI393224:GOI393258 GYE393224:GYE393258 HIA393224:HIA393258 HRW393224:HRW393258 IBS393224:IBS393258 ILO393224:ILO393258 IVK393224:IVK393258 JFG393224:JFG393258 JPC393224:JPC393258 JYY393224:JYY393258 KIU393224:KIU393258 KSQ393224:KSQ393258 LCM393224:LCM393258 LMI393224:LMI393258 LWE393224:LWE393258 MGA393224:MGA393258 MPW393224:MPW393258 MZS393224:MZS393258 NJO393224:NJO393258 NTK393224:NTK393258 ODG393224:ODG393258 ONC393224:ONC393258 OWY393224:OWY393258 PGU393224:PGU393258 PQQ393224:PQQ393258 QAM393224:QAM393258 QKI393224:QKI393258 QUE393224:QUE393258 REA393224:REA393258 RNW393224:RNW393258 RXS393224:RXS393258 SHO393224:SHO393258 SRK393224:SRK393258 TBG393224:TBG393258 TLC393224:TLC393258 TUY393224:TUY393258 UEU393224:UEU393258 UOQ393224:UOQ393258 UYM393224:UYM393258 VII393224:VII393258 VSE393224:VSE393258 WCA393224:WCA393258 WLW393224:WLW393258 WVS393224:WVS393258 K458760:K458794 JG458760:JG458794 TC458760:TC458794 ACY458760:ACY458794 AMU458760:AMU458794 AWQ458760:AWQ458794 BGM458760:BGM458794 BQI458760:BQI458794 CAE458760:CAE458794 CKA458760:CKA458794 CTW458760:CTW458794 DDS458760:DDS458794 DNO458760:DNO458794 DXK458760:DXK458794 EHG458760:EHG458794 ERC458760:ERC458794 FAY458760:FAY458794 FKU458760:FKU458794 FUQ458760:FUQ458794 GEM458760:GEM458794 GOI458760:GOI458794 GYE458760:GYE458794 HIA458760:HIA458794 HRW458760:HRW458794 IBS458760:IBS458794 ILO458760:ILO458794 IVK458760:IVK458794 JFG458760:JFG458794 JPC458760:JPC458794 JYY458760:JYY458794 KIU458760:KIU458794 KSQ458760:KSQ458794 LCM458760:LCM458794 LMI458760:LMI458794 LWE458760:LWE458794 MGA458760:MGA458794 MPW458760:MPW458794 MZS458760:MZS458794 NJO458760:NJO458794 NTK458760:NTK458794 ODG458760:ODG458794 ONC458760:ONC458794 OWY458760:OWY458794 PGU458760:PGU458794 PQQ458760:PQQ458794 QAM458760:QAM458794 QKI458760:QKI458794 QUE458760:QUE458794 REA458760:REA458794 RNW458760:RNW458794 RXS458760:RXS458794 SHO458760:SHO458794 SRK458760:SRK458794 TBG458760:TBG458794 TLC458760:TLC458794 TUY458760:TUY458794 UEU458760:UEU458794 UOQ458760:UOQ458794 UYM458760:UYM458794 VII458760:VII458794 VSE458760:VSE458794 WCA458760:WCA458794 WLW458760:WLW458794 WVS458760:WVS458794 K524296:K524330 JG524296:JG524330 TC524296:TC524330 ACY524296:ACY524330 AMU524296:AMU524330 AWQ524296:AWQ524330 BGM524296:BGM524330 BQI524296:BQI524330 CAE524296:CAE524330 CKA524296:CKA524330 CTW524296:CTW524330 DDS524296:DDS524330 DNO524296:DNO524330 DXK524296:DXK524330 EHG524296:EHG524330 ERC524296:ERC524330 FAY524296:FAY524330 FKU524296:FKU524330 FUQ524296:FUQ524330 GEM524296:GEM524330 GOI524296:GOI524330 GYE524296:GYE524330 HIA524296:HIA524330 HRW524296:HRW524330 IBS524296:IBS524330 ILO524296:ILO524330 IVK524296:IVK524330 JFG524296:JFG524330 JPC524296:JPC524330 JYY524296:JYY524330 KIU524296:KIU524330 KSQ524296:KSQ524330 LCM524296:LCM524330 LMI524296:LMI524330 LWE524296:LWE524330 MGA524296:MGA524330 MPW524296:MPW524330 MZS524296:MZS524330 NJO524296:NJO524330 NTK524296:NTK524330 ODG524296:ODG524330 ONC524296:ONC524330 OWY524296:OWY524330 PGU524296:PGU524330 PQQ524296:PQQ524330 QAM524296:QAM524330 QKI524296:QKI524330 QUE524296:QUE524330 REA524296:REA524330 RNW524296:RNW524330 RXS524296:RXS524330 SHO524296:SHO524330 SRK524296:SRK524330 TBG524296:TBG524330 TLC524296:TLC524330 TUY524296:TUY524330 UEU524296:UEU524330 UOQ524296:UOQ524330 UYM524296:UYM524330 VII524296:VII524330 VSE524296:VSE524330 WCA524296:WCA524330 WLW524296:WLW524330 WVS524296:WVS524330 K589832:K589866 JG589832:JG589866 TC589832:TC589866 ACY589832:ACY589866 AMU589832:AMU589866 AWQ589832:AWQ589866 BGM589832:BGM589866 BQI589832:BQI589866 CAE589832:CAE589866 CKA589832:CKA589866 CTW589832:CTW589866 DDS589832:DDS589866 DNO589832:DNO589866 DXK589832:DXK589866 EHG589832:EHG589866 ERC589832:ERC589866 FAY589832:FAY589866 FKU589832:FKU589866 FUQ589832:FUQ589866 GEM589832:GEM589866 GOI589832:GOI589866 GYE589832:GYE589866 HIA589832:HIA589866 HRW589832:HRW589866 IBS589832:IBS589866 ILO589832:ILO589866 IVK589832:IVK589866 JFG589832:JFG589866 JPC589832:JPC589866 JYY589832:JYY589866 KIU589832:KIU589866 KSQ589832:KSQ589866 LCM589832:LCM589866 LMI589832:LMI589866 LWE589832:LWE589866 MGA589832:MGA589866 MPW589832:MPW589866 MZS589832:MZS589866 NJO589832:NJO589866 NTK589832:NTK589866 ODG589832:ODG589866 ONC589832:ONC589866 OWY589832:OWY589866 PGU589832:PGU589866 PQQ589832:PQQ589866 QAM589832:QAM589866 QKI589832:QKI589866 QUE589832:QUE589866 REA589832:REA589866 RNW589832:RNW589866 RXS589832:RXS589866 SHO589832:SHO589866 SRK589832:SRK589866 TBG589832:TBG589866 TLC589832:TLC589866 TUY589832:TUY589866 UEU589832:UEU589866 UOQ589832:UOQ589866 UYM589832:UYM589866 VII589832:VII589866 VSE589832:VSE589866 WCA589832:WCA589866 WLW589832:WLW589866 WVS589832:WVS589866 K655368:K655402 JG655368:JG655402 TC655368:TC655402 ACY655368:ACY655402 AMU655368:AMU655402 AWQ655368:AWQ655402 BGM655368:BGM655402 BQI655368:BQI655402 CAE655368:CAE655402 CKA655368:CKA655402 CTW655368:CTW655402 DDS655368:DDS655402 DNO655368:DNO655402 DXK655368:DXK655402 EHG655368:EHG655402 ERC655368:ERC655402 FAY655368:FAY655402 FKU655368:FKU655402 FUQ655368:FUQ655402 GEM655368:GEM655402 GOI655368:GOI655402 GYE655368:GYE655402 HIA655368:HIA655402 HRW655368:HRW655402 IBS655368:IBS655402 ILO655368:ILO655402 IVK655368:IVK655402 JFG655368:JFG655402 JPC655368:JPC655402 JYY655368:JYY655402 KIU655368:KIU655402 KSQ655368:KSQ655402 LCM655368:LCM655402 LMI655368:LMI655402 LWE655368:LWE655402 MGA655368:MGA655402 MPW655368:MPW655402 MZS655368:MZS655402 NJO655368:NJO655402 NTK655368:NTK655402 ODG655368:ODG655402 ONC655368:ONC655402 OWY655368:OWY655402 PGU655368:PGU655402 PQQ655368:PQQ655402 QAM655368:QAM655402 QKI655368:QKI655402 QUE655368:QUE655402 REA655368:REA655402 RNW655368:RNW655402 RXS655368:RXS655402 SHO655368:SHO655402 SRK655368:SRK655402 TBG655368:TBG655402 TLC655368:TLC655402 TUY655368:TUY655402 UEU655368:UEU655402 UOQ655368:UOQ655402 UYM655368:UYM655402 VII655368:VII655402 VSE655368:VSE655402 WCA655368:WCA655402 WLW655368:WLW655402 WVS655368:WVS655402 K720904:K720938 JG720904:JG720938 TC720904:TC720938 ACY720904:ACY720938 AMU720904:AMU720938 AWQ720904:AWQ720938 BGM720904:BGM720938 BQI720904:BQI720938 CAE720904:CAE720938 CKA720904:CKA720938 CTW720904:CTW720938 DDS720904:DDS720938 DNO720904:DNO720938 DXK720904:DXK720938 EHG720904:EHG720938 ERC720904:ERC720938 FAY720904:FAY720938 FKU720904:FKU720938 FUQ720904:FUQ720938 GEM720904:GEM720938 GOI720904:GOI720938 GYE720904:GYE720938 HIA720904:HIA720938 HRW720904:HRW720938 IBS720904:IBS720938 ILO720904:ILO720938 IVK720904:IVK720938 JFG720904:JFG720938 JPC720904:JPC720938 JYY720904:JYY720938 KIU720904:KIU720938 KSQ720904:KSQ720938 LCM720904:LCM720938 LMI720904:LMI720938 LWE720904:LWE720938 MGA720904:MGA720938 MPW720904:MPW720938 MZS720904:MZS720938 NJO720904:NJO720938 NTK720904:NTK720938 ODG720904:ODG720938 ONC720904:ONC720938 OWY720904:OWY720938 PGU720904:PGU720938 PQQ720904:PQQ720938 QAM720904:QAM720938 QKI720904:QKI720938 QUE720904:QUE720938 REA720904:REA720938 RNW720904:RNW720938 RXS720904:RXS720938 SHO720904:SHO720938 SRK720904:SRK720938 TBG720904:TBG720938 TLC720904:TLC720938 TUY720904:TUY720938 UEU720904:UEU720938 UOQ720904:UOQ720938 UYM720904:UYM720938 VII720904:VII720938 VSE720904:VSE720938 WCA720904:WCA720938 WLW720904:WLW720938 WVS720904:WVS720938 K786440:K786474 JG786440:JG786474 TC786440:TC786474 ACY786440:ACY786474 AMU786440:AMU786474 AWQ786440:AWQ786474 BGM786440:BGM786474 BQI786440:BQI786474 CAE786440:CAE786474 CKA786440:CKA786474 CTW786440:CTW786474 DDS786440:DDS786474 DNO786440:DNO786474 DXK786440:DXK786474 EHG786440:EHG786474 ERC786440:ERC786474 FAY786440:FAY786474 FKU786440:FKU786474 FUQ786440:FUQ786474 GEM786440:GEM786474 GOI786440:GOI786474 GYE786440:GYE786474 HIA786440:HIA786474 HRW786440:HRW786474 IBS786440:IBS786474 ILO786440:ILO786474 IVK786440:IVK786474 JFG786440:JFG786474 JPC786440:JPC786474 JYY786440:JYY786474 KIU786440:KIU786474 KSQ786440:KSQ786474 LCM786440:LCM786474 LMI786440:LMI786474 LWE786440:LWE786474 MGA786440:MGA786474 MPW786440:MPW786474 MZS786440:MZS786474 NJO786440:NJO786474 NTK786440:NTK786474 ODG786440:ODG786474 ONC786440:ONC786474 OWY786440:OWY786474 PGU786440:PGU786474 PQQ786440:PQQ786474 QAM786440:QAM786474 QKI786440:QKI786474 QUE786440:QUE786474 REA786440:REA786474 RNW786440:RNW786474 RXS786440:RXS786474 SHO786440:SHO786474 SRK786440:SRK786474 TBG786440:TBG786474 TLC786440:TLC786474 TUY786440:TUY786474 UEU786440:UEU786474 UOQ786440:UOQ786474 UYM786440:UYM786474 VII786440:VII786474 VSE786440:VSE786474 WCA786440:WCA786474 WLW786440:WLW786474 WVS786440:WVS786474 K851976:K852010 JG851976:JG852010 TC851976:TC852010 ACY851976:ACY852010 AMU851976:AMU852010 AWQ851976:AWQ852010 BGM851976:BGM852010 BQI851976:BQI852010 CAE851976:CAE852010 CKA851976:CKA852010 CTW851976:CTW852010 DDS851976:DDS852010 DNO851976:DNO852010 DXK851976:DXK852010 EHG851976:EHG852010 ERC851976:ERC852010 FAY851976:FAY852010 FKU851976:FKU852010 FUQ851976:FUQ852010 GEM851976:GEM852010 GOI851976:GOI852010 GYE851976:GYE852010 HIA851976:HIA852010 HRW851976:HRW852010 IBS851976:IBS852010 ILO851976:ILO852010 IVK851976:IVK852010 JFG851976:JFG852010 JPC851976:JPC852010 JYY851976:JYY852010 KIU851976:KIU852010 KSQ851976:KSQ852010 LCM851976:LCM852010 LMI851976:LMI852010 LWE851976:LWE852010 MGA851976:MGA852010 MPW851976:MPW852010 MZS851976:MZS852010 NJO851976:NJO852010 NTK851976:NTK852010 ODG851976:ODG852010 ONC851976:ONC852010 OWY851976:OWY852010 PGU851976:PGU852010 PQQ851976:PQQ852010 QAM851976:QAM852010 QKI851976:QKI852010 QUE851976:QUE852010 REA851976:REA852010 RNW851976:RNW852010 RXS851976:RXS852010 SHO851976:SHO852010 SRK851976:SRK852010 TBG851976:TBG852010 TLC851976:TLC852010 TUY851976:TUY852010 UEU851976:UEU852010 UOQ851976:UOQ852010 UYM851976:UYM852010 VII851976:VII852010 VSE851976:VSE852010 WCA851976:WCA852010 WLW851976:WLW852010 WVS851976:WVS852010 K917512:K917546 JG917512:JG917546 TC917512:TC917546 ACY917512:ACY917546 AMU917512:AMU917546 AWQ917512:AWQ917546 BGM917512:BGM917546 BQI917512:BQI917546 CAE917512:CAE917546 CKA917512:CKA917546 CTW917512:CTW917546 DDS917512:DDS917546 DNO917512:DNO917546 DXK917512:DXK917546 EHG917512:EHG917546 ERC917512:ERC917546 FAY917512:FAY917546 FKU917512:FKU917546 FUQ917512:FUQ917546 GEM917512:GEM917546 GOI917512:GOI917546 GYE917512:GYE917546 HIA917512:HIA917546 HRW917512:HRW917546 IBS917512:IBS917546 ILO917512:ILO917546 IVK917512:IVK917546 JFG917512:JFG917546 JPC917512:JPC917546 JYY917512:JYY917546 KIU917512:KIU917546 KSQ917512:KSQ917546 LCM917512:LCM917546 LMI917512:LMI917546 LWE917512:LWE917546 MGA917512:MGA917546 MPW917512:MPW917546 MZS917512:MZS917546 NJO917512:NJO917546 NTK917512:NTK917546 ODG917512:ODG917546 ONC917512:ONC917546 OWY917512:OWY917546 PGU917512:PGU917546 PQQ917512:PQQ917546 QAM917512:QAM917546 QKI917512:QKI917546 QUE917512:QUE917546 REA917512:REA917546 RNW917512:RNW917546 RXS917512:RXS917546 SHO917512:SHO917546 SRK917512:SRK917546 TBG917512:TBG917546 TLC917512:TLC917546 TUY917512:TUY917546 UEU917512:UEU917546 UOQ917512:UOQ917546 UYM917512:UYM917546 VII917512:VII917546 VSE917512:VSE917546 WCA917512:WCA917546 WLW917512:WLW917546 WVS917512:WVS917546 K983048:K983082 JG983048:JG983082 TC983048:TC983082 ACY983048:ACY983082 AMU983048:AMU983082 AWQ983048:AWQ983082 BGM983048:BGM983082 BQI983048:BQI983082 CAE983048:CAE983082 CKA983048:CKA983082 CTW983048:CTW983082 DDS983048:DDS983082 DNO983048:DNO983082 DXK983048:DXK983082 EHG983048:EHG983082 ERC983048:ERC983082 FAY983048:FAY983082 FKU983048:FKU983082 FUQ983048:FUQ983082 GEM983048:GEM983082 GOI983048:GOI983082 GYE983048:GYE983082 HIA983048:HIA983082 HRW983048:HRW983082 IBS983048:IBS983082 ILO983048:ILO983082 IVK983048:IVK983082 JFG983048:JFG983082 JPC983048:JPC983082 JYY983048:JYY983082 KIU983048:KIU983082 KSQ983048:KSQ983082 LCM983048:LCM983082 LMI983048:LMI983082 LWE983048:LWE983082 MGA983048:MGA983082 MPW983048:MPW983082 MZS983048:MZS983082 NJO983048:NJO983082 NTK983048:NTK983082 ODG983048:ODG983082 ONC983048:ONC983082 OWY983048:OWY983082 PGU983048:PGU983082 PQQ983048:PQQ983082 QAM983048:QAM983082 QKI983048:QKI983082 QUE983048:QUE983082 REA983048:REA983082 RNW983048:RNW983082 RXS983048:RXS983082 SHO983048:SHO983082 SRK983048:SRK983082 TBG983048:TBG983082 TLC983048:TLC983082 TUY983048:TUY983082 UEU983048:UEU983082 UOQ983048:UOQ983082 UYM983048:UYM983082 VII983048:VII983082 VSE983048:VSE983082 WCA983048:WCA983082 WLW983048:WLW983082 WVS983048:WVS983082" xr:uid="{A858C3E5-4D29-4A49-B7A2-452477D82565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2" fitToHeight="0" orientation="landscape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6856-91C0-4C0F-BE59-976CF7570ABA}">
  <sheetPr>
    <pageSetUpPr fitToPage="1"/>
  </sheetPr>
  <dimension ref="A1:BF1182"/>
  <sheetViews>
    <sheetView topLeftCell="C2" zoomScale="70" zoomScaleNormal="70" workbookViewId="0">
      <selection activeCell="B22" sqref="B22"/>
    </sheetView>
  </sheetViews>
  <sheetFormatPr defaultRowHeight="21"/>
  <cols>
    <col min="1" max="1" width="10" style="17" customWidth="1"/>
    <col min="2" max="2" width="43.42578125" style="19" customWidth="1"/>
    <col min="3" max="3" width="11" style="17" customWidth="1"/>
    <col min="4" max="4" width="20.28515625" style="18" customWidth="1"/>
    <col min="5" max="7" width="13.140625" style="18" hidden="1" customWidth="1"/>
    <col min="8" max="10" width="12.7109375" style="18" customWidth="1"/>
    <col min="11" max="11" width="12.7109375" style="17" customWidth="1"/>
    <col min="12" max="12" width="12" style="18" customWidth="1"/>
    <col min="13" max="13" width="16.28515625" style="449" customWidth="1"/>
    <col min="14" max="14" width="11.5703125" style="18" customWidth="1"/>
    <col min="15" max="15" width="16.28515625" style="449" customWidth="1"/>
    <col min="16" max="16" width="11.85546875" style="18" customWidth="1"/>
    <col min="17" max="17" width="18" style="449" customWidth="1"/>
    <col min="18" max="18" width="12.28515625" style="18" customWidth="1"/>
    <col min="19" max="19" width="16.28515625" style="449" customWidth="1"/>
    <col min="20" max="20" width="12.85546875" style="444" customWidth="1"/>
    <col min="21" max="21" width="16.28515625" style="449" customWidth="1"/>
    <col min="22" max="22" width="18.7109375" style="19" customWidth="1"/>
    <col min="23" max="23" width="14.5703125" style="19" customWidth="1"/>
    <col min="24" max="24" width="61.28515625" style="19" customWidth="1"/>
    <col min="25" max="25" width="57.140625" style="19" customWidth="1"/>
    <col min="26" max="26" width="30.42578125" style="17" customWidth="1"/>
    <col min="27" max="27" width="19.42578125" style="19" hidden="1" customWidth="1"/>
    <col min="28" max="256" width="9.140625" style="19"/>
    <col min="257" max="257" width="10" style="19" customWidth="1"/>
    <col min="258" max="258" width="41.7109375" style="19" bestFit="1" customWidth="1"/>
    <col min="259" max="259" width="11" style="19" customWidth="1"/>
    <col min="260" max="260" width="20.28515625" style="19" customWidth="1"/>
    <col min="261" max="263" width="13.140625" style="19" customWidth="1"/>
    <col min="264" max="264" width="17" style="19" customWidth="1"/>
    <col min="265" max="265" width="17.28515625" style="19" customWidth="1"/>
    <col min="266" max="267" width="15.42578125" style="19" customWidth="1"/>
    <col min="268" max="268" width="12" style="19" customWidth="1"/>
    <col min="269" max="269" width="16.28515625" style="19" customWidth="1"/>
    <col min="270" max="270" width="11.5703125" style="19" customWidth="1"/>
    <col min="271" max="271" width="16.28515625" style="19" customWidth="1"/>
    <col min="272" max="272" width="11.85546875" style="19" customWidth="1"/>
    <col min="273" max="273" width="18" style="19" customWidth="1"/>
    <col min="274" max="274" width="12.28515625" style="19" customWidth="1"/>
    <col min="275" max="275" width="16.28515625" style="19" customWidth="1"/>
    <col min="276" max="276" width="12.85546875" style="19" customWidth="1"/>
    <col min="277" max="277" width="16.28515625" style="19" customWidth="1"/>
    <col min="278" max="278" width="18.7109375" style="19" customWidth="1"/>
    <col min="279" max="279" width="14.5703125" style="19" customWidth="1"/>
    <col min="280" max="280" width="61.28515625" style="19" customWidth="1"/>
    <col min="281" max="281" width="41.42578125" style="19" customWidth="1"/>
    <col min="282" max="282" width="30.42578125" style="19" customWidth="1"/>
    <col min="283" max="283" width="0" style="19" hidden="1" customWidth="1"/>
    <col min="284" max="512" width="9.140625" style="19"/>
    <col min="513" max="513" width="10" style="19" customWidth="1"/>
    <col min="514" max="514" width="41.7109375" style="19" bestFit="1" customWidth="1"/>
    <col min="515" max="515" width="11" style="19" customWidth="1"/>
    <col min="516" max="516" width="20.28515625" style="19" customWidth="1"/>
    <col min="517" max="519" width="13.140625" style="19" customWidth="1"/>
    <col min="520" max="520" width="17" style="19" customWidth="1"/>
    <col min="521" max="521" width="17.28515625" style="19" customWidth="1"/>
    <col min="522" max="523" width="15.42578125" style="19" customWidth="1"/>
    <col min="524" max="524" width="12" style="19" customWidth="1"/>
    <col min="525" max="525" width="16.28515625" style="19" customWidth="1"/>
    <col min="526" max="526" width="11.5703125" style="19" customWidth="1"/>
    <col min="527" max="527" width="16.28515625" style="19" customWidth="1"/>
    <col min="528" max="528" width="11.85546875" style="19" customWidth="1"/>
    <col min="529" max="529" width="18" style="19" customWidth="1"/>
    <col min="530" max="530" width="12.28515625" style="19" customWidth="1"/>
    <col min="531" max="531" width="16.28515625" style="19" customWidth="1"/>
    <col min="532" max="532" width="12.85546875" style="19" customWidth="1"/>
    <col min="533" max="533" width="16.28515625" style="19" customWidth="1"/>
    <col min="534" max="534" width="18.7109375" style="19" customWidth="1"/>
    <col min="535" max="535" width="14.5703125" style="19" customWidth="1"/>
    <col min="536" max="536" width="61.28515625" style="19" customWidth="1"/>
    <col min="537" max="537" width="41.42578125" style="19" customWidth="1"/>
    <col min="538" max="538" width="30.42578125" style="19" customWidth="1"/>
    <col min="539" max="539" width="0" style="19" hidden="1" customWidth="1"/>
    <col min="540" max="768" width="9.140625" style="19"/>
    <col min="769" max="769" width="10" style="19" customWidth="1"/>
    <col min="770" max="770" width="41.7109375" style="19" bestFit="1" customWidth="1"/>
    <col min="771" max="771" width="11" style="19" customWidth="1"/>
    <col min="772" max="772" width="20.28515625" style="19" customWidth="1"/>
    <col min="773" max="775" width="13.140625" style="19" customWidth="1"/>
    <col min="776" max="776" width="17" style="19" customWidth="1"/>
    <col min="777" max="777" width="17.28515625" style="19" customWidth="1"/>
    <col min="778" max="779" width="15.42578125" style="19" customWidth="1"/>
    <col min="780" max="780" width="12" style="19" customWidth="1"/>
    <col min="781" max="781" width="16.28515625" style="19" customWidth="1"/>
    <col min="782" max="782" width="11.5703125" style="19" customWidth="1"/>
    <col min="783" max="783" width="16.28515625" style="19" customWidth="1"/>
    <col min="784" max="784" width="11.85546875" style="19" customWidth="1"/>
    <col min="785" max="785" width="18" style="19" customWidth="1"/>
    <col min="786" max="786" width="12.28515625" style="19" customWidth="1"/>
    <col min="787" max="787" width="16.28515625" style="19" customWidth="1"/>
    <col min="788" max="788" width="12.85546875" style="19" customWidth="1"/>
    <col min="789" max="789" width="16.28515625" style="19" customWidth="1"/>
    <col min="790" max="790" width="18.7109375" style="19" customWidth="1"/>
    <col min="791" max="791" width="14.5703125" style="19" customWidth="1"/>
    <col min="792" max="792" width="61.28515625" style="19" customWidth="1"/>
    <col min="793" max="793" width="41.42578125" style="19" customWidth="1"/>
    <col min="794" max="794" width="30.42578125" style="19" customWidth="1"/>
    <col min="795" max="795" width="0" style="19" hidden="1" customWidth="1"/>
    <col min="796" max="1024" width="9.140625" style="19"/>
    <col min="1025" max="1025" width="10" style="19" customWidth="1"/>
    <col min="1026" max="1026" width="41.7109375" style="19" bestFit="1" customWidth="1"/>
    <col min="1027" max="1027" width="11" style="19" customWidth="1"/>
    <col min="1028" max="1028" width="20.28515625" style="19" customWidth="1"/>
    <col min="1029" max="1031" width="13.140625" style="19" customWidth="1"/>
    <col min="1032" max="1032" width="17" style="19" customWidth="1"/>
    <col min="1033" max="1033" width="17.28515625" style="19" customWidth="1"/>
    <col min="1034" max="1035" width="15.42578125" style="19" customWidth="1"/>
    <col min="1036" max="1036" width="12" style="19" customWidth="1"/>
    <col min="1037" max="1037" width="16.28515625" style="19" customWidth="1"/>
    <col min="1038" max="1038" width="11.5703125" style="19" customWidth="1"/>
    <col min="1039" max="1039" width="16.28515625" style="19" customWidth="1"/>
    <col min="1040" max="1040" width="11.85546875" style="19" customWidth="1"/>
    <col min="1041" max="1041" width="18" style="19" customWidth="1"/>
    <col min="1042" max="1042" width="12.28515625" style="19" customWidth="1"/>
    <col min="1043" max="1043" width="16.28515625" style="19" customWidth="1"/>
    <col min="1044" max="1044" width="12.85546875" style="19" customWidth="1"/>
    <col min="1045" max="1045" width="16.28515625" style="19" customWidth="1"/>
    <col min="1046" max="1046" width="18.7109375" style="19" customWidth="1"/>
    <col min="1047" max="1047" width="14.5703125" style="19" customWidth="1"/>
    <col min="1048" max="1048" width="61.28515625" style="19" customWidth="1"/>
    <col min="1049" max="1049" width="41.42578125" style="19" customWidth="1"/>
    <col min="1050" max="1050" width="30.42578125" style="19" customWidth="1"/>
    <col min="1051" max="1051" width="0" style="19" hidden="1" customWidth="1"/>
    <col min="1052" max="1280" width="9.140625" style="19"/>
    <col min="1281" max="1281" width="10" style="19" customWidth="1"/>
    <col min="1282" max="1282" width="41.7109375" style="19" bestFit="1" customWidth="1"/>
    <col min="1283" max="1283" width="11" style="19" customWidth="1"/>
    <col min="1284" max="1284" width="20.28515625" style="19" customWidth="1"/>
    <col min="1285" max="1287" width="13.140625" style="19" customWidth="1"/>
    <col min="1288" max="1288" width="17" style="19" customWidth="1"/>
    <col min="1289" max="1289" width="17.28515625" style="19" customWidth="1"/>
    <col min="1290" max="1291" width="15.42578125" style="19" customWidth="1"/>
    <col min="1292" max="1292" width="12" style="19" customWidth="1"/>
    <col min="1293" max="1293" width="16.28515625" style="19" customWidth="1"/>
    <col min="1294" max="1294" width="11.5703125" style="19" customWidth="1"/>
    <col min="1295" max="1295" width="16.28515625" style="19" customWidth="1"/>
    <col min="1296" max="1296" width="11.85546875" style="19" customWidth="1"/>
    <col min="1297" max="1297" width="18" style="19" customWidth="1"/>
    <col min="1298" max="1298" width="12.28515625" style="19" customWidth="1"/>
    <col min="1299" max="1299" width="16.28515625" style="19" customWidth="1"/>
    <col min="1300" max="1300" width="12.85546875" style="19" customWidth="1"/>
    <col min="1301" max="1301" width="16.28515625" style="19" customWidth="1"/>
    <col min="1302" max="1302" width="18.7109375" style="19" customWidth="1"/>
    <col min="1303" max="1303" width="14.5703125" style="19" customWidth="1"/>
    <col min="1304" max="1304" width="61.28515625" style="19" customWidth="1"/>
    <col min="1305" max="1305" width="41.42578125" style="19" customWidth="1"/>
    <col min="1306" max="1306" width="30.42578125" style="19" customWidth="1"/>
    <col min="1307" max="1307" width="0" style="19" hidden="1" customWidth="1"/>
    <col min="1308" max="1536" width="9.140625" style="19"/>
    <col min="1537" max="1537" width="10" style="19" customWidth="1"/>
    <col min="1538" max="1538" width="41.7109375" style="19" bestFit="1" customWidth="1"/>
    <col min="1539" max="1539" width="11" style="19" customWidth="1"/>
    <col min="1540" max="1540" width="20.28515625" style="19" customWidth="1"/>
    <col min="1541" max="1543" width="13.140625" style="19" customWidth="1"/>
    <col min="1544" max="1544" width="17" style="19" customWidth="1"/>
    <col min="1545" max="1545" width="17.28515625" style="19" customWidth="1"/>
    <col min="1546" max="1547" width="15.42578125" style="19" customWidth="1"/>
    <col min="1548" max="1548" width="12" style="19" customWidth="1"/>
    <col min="1549" max="1549" width="16.28515625" style="19" customWidth="1"/>
    <col min="1550" max="1550" width="11.5703125" style="19" customWidth="1"/>
    <col min="1551" max="1551" width="16.28515625" style="19" customWidth="1"/>
    <col min="1552" max="1552" width="11.85546875" style="19" customWidth="1"/>
    <col min="1553" max="1553" width="18" style="19" customWidth="1"/>
    <col min="1554" max="1554" width="12.28515625" style="19" customWidth="1"/>
    <col min="1555" max="1555" width="16.28515625" style="19" customWidth="1"/>
    <col min="1556" max="1556" width="12.85546875" style="19" customWidth="1"/>
    <col min="1557" max="1557" width="16.28515625" style="19" customWidth="1"/>
    <col min="1558" max="1558" width="18.7109375" style="19" customWidth="1"/>
    <col min="1559" max="1559" width="14.5703125" style="19" customWidth="1"/>
    <col min="1560" max="1560" width="61.28515625" style="19" customWidth="1"/>
    <col min="1561" max="1561" width="41.42578125" style="19" customWidth="1"/>
    <col min="1562" max="1562" width="30.42578125" style="19" customWidth="1"/>
    <col min="1563" max="1563" width="0" style="19" hidden="1" customWidth="1"/>
    <col min="1564" max="1792" width="9.140625" style="19"/>
    <col min="1793" max="1793" width="10" style="19" customWidth="1"/>
    <col min="1794" max="1794" width="41.7109375" style="19" bestFit="1" customWidth="1"/>
    <col min="1795" max="1795" width="11" style="19" customWidth="1"/>
    <col min="1796" max="1796" width="20.28515625" style="19" customWidth="1"/>
    <col min="1797" max="1799" width="13.140625" style="19" customWidth="1"/>
    <col min="1800" max="1800" width="17" style="19" customWidth="1"/>
    <col min="1801" max="1801" width="17.28515625" style="19" customWidth="1"/>
    <col min="1802" max="1803" width="15.42578125" style="19" customWidth="1"/>
    <col min="1804" max="1804" width="12" style="19" customWidth="1"/>
    <col min="1805" max="1805" width="16.28515625" style="19" customWidth="1"/>
    <col min="1806" max="1806" width="11.5703125" style="19" customWidth="1"/>
    <col min="1807" max="1807" width="16.28515625" style="19" customWidth="1"/>
    <col min="1808" max="1808" width="11.85546875" style="19" customWidth="1"/>
    <col min="1809" max="1809" width="18" style="19" customWidth="1"/>
    <col min="1810" max="1810" width="12.28515625" style="19" customWidth="1"/>
    <col min="1811" max="1811" width="16.28515625" style="19" customWidth="1"/>
    <col min="1812" max="1812" width="12.85546875" style="19" customWidth="1"/>
    <col min="1813" max="1813" width="16.28515625" style="19" customWidth="1"/>
    <col min="1814" max="1814" width="18.7109375" style="19" customWidth="1"/>
    <col min="1815" max="1815" width="14.5703125" style="19" customWidth="1"/>
    <col min="1816" max="1816" width="61.28515625" style="19" customWidth="1"/>
    <col min="1817" max="1817" width="41.42578125" style="19" customWidth="1"/>
    <col min="1818" max="1818" width="30.42578125" style="19" customWidth="1"/>
    <col min="1819" max="1819" width="0" style="19" hidden="1" customWidth="1"/>
    <col min="1820" max="2048" width="9.140625" style="19"/>
    <col min="2049" max="2049" width="10" style="19" customWidth="1"/>
    <col min="2050" max="2050" width="41.7109375" style="19" bestFit="1" customWidth="1"/>
    <col min="2051" max="2051" width="11" style="19" customWidth="1"/>
    <col min="2052" max="2052" width="20.28515625" style="19" customWidth="1"/>
    <col min="2053" max="2055" width="13.140625" style="19" customWidth="1"/>
    <col min="2056" max="2056" width="17" style="19" customWidth="1"/>
    <col min="2057" max="2057" width="17.28515625" style="19" customWidth="1"/>
    <col min="2058" max="2059" width="15.42578125" style="19" customWidth="1"/>
    <col min="2060" max="2060" width="12" style="19" customWidth="1"/>
    <col min="2061" max="2061" width="16.28515625" style="19" customWidth="1"/>
    <col min="2062" max="2062" width="11.5703125" style="19" customWidth="1"/>
    <col min="2063" max="2063" width="16.28515625" style="19" customWidth="1"/>
    <col min="2064" max="2064" width="11.85546875" style="19" customWidth="1"/>
    <col min="2065" max="2065" width="18" style="19" customWidth="1"/>
    <col min="2066" max="2066" width="12.28515625" style="19" customWidth="1"/>
    <col min="2067" max="2067" width="16.28515625" style="19" customWidth="1"/>
    <col min="2068" max="2068" width="12.85546875" style="19" customWidth="1"/>
    <col min="2069" max="2069" width="16.28515625" style="19" customWidth="1"/>
    <col min="2070" max="2070" width="18.7109375" style="19" customWidth="1"/>
    <col min="2071" max="2071" width="14.5703125" style="19" customWidth="1"/>
    <col min="2072" max="2072" width="61.28515625" style="19" customWidth="1"/>
    <col min="2073" max="2073" width="41.42578125" style="19" customWidth="1"/>
    <col min="2074" max="2074" width="30.42578125" style="19" customWidth="1"/>
    <col min="2075" max="2075" width="0" style="19" hidden="1" customWidth="1"/>
    <col min="2076" max="2304" width="9.140625" style="19"/>
    <col min="2305" max="2305" width="10" style="19" customWidth="1"/>
    <col min="2306" max="2306" width="41.7109375" style="19" bestFit="1" customWidth="1"/>
    <col min="2307" max="2307" width="11" style="19" customWidth="1"/>
    <col min="2308" max="2308" width="20.28515625" style="19" customWidth="1"/>
    <col min="2309" max="2311" width="13.140625" style="19" customWidth="1"/>
    <col min="2312" max="2312" width="17" style="19" customWidth="1"/>
    <col min="2313" max="2313" width="17.28515625" style="19" customWidth="1"/>
    <col min="2314" max="2315" width="15.42578125" style="19" customWidth="1"/>
    <col min="2316" max="2316" width="12" style="19" customWidth="1"/>
    <col min="2317" max="2317" width="16.28515625" style="19" customWidth="1"/>
    <col min="2318" max="2318" width="11.5703125" style="19" customWidth="1"/>
    <col min="2319" max="2319" width="16.28515625" style="19" customWidth="1"/>
    <col min="2320" max="2320" width="11.85546875" style="19" customWidth="1"/>
    <col min="2321" max="2321" width="18" style="19" customWidth="1"/>
    <col min="2322" max="2322" width="12.28515625" style="19" customWidth="1"/>
    <col min="2323" max="2323" width="16.28515625" style="19" customWidth="1"/>
    <col min="2324" max="2324" width="12.85546875" style="19" customWidth="1"/>
    <col min="2325" max="2325" width="16.28515625" style="19" customWidth="1"/>
    <col min="2326" max="2326" width="18.7109375" style="19" customWidth="1"/>
    <col min="2327" max="2327" width="14.5703125" style="19" customWidth="1"/>
    <col min="2328" max="2328" width="61.28515625" style="19" customWidth="1"/>
    <col min="2329" max="2329" width="41.42578125" style="19" customWidth="1"/>
    <col min="2330" max="2330" width="30.42578125" style="19" customWidth="1"/>
    <col min="2331" max="2331" width="0" style="19" hidden="1" customWidth="1"/>
    <col min="2332" max="2560" width="9.140625" style="19"/>
    <col min="2561" max="2561" width="10" style="19" customWidth="1"/>
    <col min="2562" max="2562" width="41.7109375" style="19" bestFit="1" customWidth="1"/>
    <col min="2563" max="2563" width="11" style="19" customWidth="1"/>
    <col min="2564" max="2564" width="20.28515625" style="19" customWidth="1"/>
    <col min="2565" max="2567" width="13.140625" style="19" customWidth="1"/>
    <col min="2568" max="2568" width="17" style="19" customWidth="1"/>
    <col min="2569" max="2569" width="17.28515625" style="19" customWidth="1"/>
    <col min="2570" max="2571" width="15.42578125" style="19" customWidth="1"/>
    <col min="2572" max="2572" width="12" style="19" customWidth="1"/>
    <col min="2573" max="2573" width="16.28515625" style="19" customWidth="1"/>
    <col min="2574" max="2574" width="11.5703125" style="19" customWidth="1"/>
    <col min="2575" max="2575" width="16.28515625" style="19" customWidth="1"/>
    <col min="2576" max="2576" width="11.85546875" style="19" customWidth="1"/>
    <col min="2577" max="2577" width="18" style="19" customWidth="1"/>
    <col min="2578" max="2578" width="12.28515625" style="19" customWidth="1"/>
    <col min="2579" max="2579" width="16.28515625" style="19" customWidth="1"/>
    <col min="2580" max="2580" width="12.85546875" style="19" customWidth="1"/>
    <col min="2581" max="2581" width="16.28515625" style="19" customWidth="1"/>
    <col min="2582" max="2582" width="18.7109375" style="19" customWidth="1"/>
    <col min="2583" max="2583" width="14.5703125" style="19" customWidth="1"/>
    <col min="2584" max="2584" width="61.28515625" style="19" customWidth="1"/>
    <col min="2585" max="2585" width="41.42578125" style="19" customWidth="1"/>
    <col min="2586" max="2586" width="30.42578125" style="19" customWidth="1"/>
    <col min="2587" max="2587" width="0" style="19" hidden="1" customWidth="1"/>
    <col min="2588" max="2816" width="9.140625" style="19"/>
    <col min="2817" max="2817" width="10" style="19" customWidth="1"/>
    <col min="2818" max="2818" width="41.7109375" style="19" bestFit="1" customWidth="1"/>
    <col min="2819" max="2819" width="11" style="19" customWidth="1"/>
    <col min="2820" max="2820" width="20.28515625" style="19" customWidth="1"/>
    <col min="2821" max="2823" width="13.140625" style="19" customWidth="1"/>
    <col min="2824" max="2824" width="17" style="19" customWidth="1"/>
    <col min="2825" max="2825" width="17.28515625" style="19" customWidth="1"/>
    <col min="2826" max="2827" width="15.42578125" style="19" customWidth="1"/>
    <col min="2828" max="2828" width="12" style="19" customWidth="1"/>
    <col min="2829" max="2829" width="16.28515625" style="19" customWidth="1"/>
    <col min="2830" max="2830" width="11.5703125" style="19" customWidth="1"/>
    <col min="2831" max="2831" width="16.28515625" style="19" customWidth="1"/>
    <col min="2832" max="2832" width="11.85546875" style="19" customWidth="1"/>
    <col min="2833" max="2833" width="18" style="19" customWidth="1"/>
    <col min="2834" max="2834" width="12.28515625" style="19" customWidth="1"/>
    <col min="2835" max="2835" width="16.28515625" style="19" customWidth="1"/>
    <col min="2836" max="2836" width="12.85546875" style="19" customWidth="1"/>
    <col min="2837" max="2837" width="16.28515625" style="19" customWidth="1"/>
    <col min="2838" max="2838" width="18.7109375" style="19" customWidth="1"/>
    <col min="2839" max="2839" width="14.5703125" style="19" customWidth="1"/>
    <col min="2840" max="2840" width="61.28515625" style="19" customWidth="1"/>
    <col min="2841" max="2841" width="41.42578125" style="19" customWidth="1"/>
    <col min="2842" max="2842" width="30.42578125" style="19" customWidth="1"/>
    <col min="2843" max="2843" width="0" style="19" hidden="1" customWidth="1"/>
    <col min="2844" max="3072" width="9.140625" style="19"/>
    <col min="3073" max="3073" width="10" style="19" customWidth="1"/>
    <col min="3074" max="3074" width="41.7109375" style="19" bestFit="1" customWidth="1"/>
    <col min="3075" max="3075" width="11" style="19" customWidth="1"/>
    <col min="3076" max="3076" width="20.28515625" style="19" customWidth="1"/>
    <col min="3077" max="3079" width="13.140625" style="19" customWidth="1"/>
    <col min="3080" max="3080" width="17" style="19" customWidth="1"/>
    <col min="3081" max="3081" width="17.28515625" style="19" customWidth="1"/>
    <col min="3082" max="3083" width="15.42578125" style="19" customWidth="1"/>
    <col min="3084" max="3084" width="12" style="19" customWidth="1"/>
    <col min="3085" max="3085" width="16.28515625" style="19" customWidth="1"/>
    <col min="3086" max="3086" width="11.5703125" style="19" customWidth="1"/>
    <col min="3087" max="3087" width="16.28515625" style="19" customWidth="1"/>
    <col min="3088" max="3088" width="11.85546875" style="19" customWidth="1"/>
    <col min="3089" max="3089" width="18" style="19" customWidth="1"/>
    <col min="3090" max="3090" width="12.28515625" style="19" customWidth="1"/>
    <col min="3091" max="3091" width="16.28515625" style="19" customWidth="1"/>
    <col min="3092" max="3092" width="12.85546875" style="19" customWidth="1"/>
    <col min="3093" max="3093" width="16.28515625" style="19" customWidth="1"/>
    <col min="3094" max="3094" width="18.7109375" style="19" customWidth="1"/>
    <col min="3095" max="3095" width="14.5703125" style="19" customWidth="1"/>
    <col min="3096" max="3096" width="61.28515625" style="19" customWidth="1"/>
    <col min="3097" max="3097" width="41.42578125" style="19" customWidth="1"/>
    <col min="3098" max="3098" width="30.42578125" style="19" customWidth="1"/>
    <col min="3099" max="3099" width="0" style="19" hidden="1" customWidth="1"/>
    <col min="3100" max="3328" width="9.140625" style="19"/>
    <col min="3329" max="3329" width="10" style="19" customWidth="1"/>
    <col min="3330" max="3330" width="41.7109375" style="19" bestFit="1" customWidth="1"/>
    <col min="3331" max="3331" width="11" style="19" customWidth="1"/>
    <col min="3332" max="3332" width="20.28515625" style="19" customWidth="1"/>
    <col min="3333" max="3335" width="13.140625" style="19" customWidth="1"/>
    <col min="3336" max="3336" width="17" style="19" customWidth="1"/>
    <col min="3337" max="3337" width="17.28515625" style="19" customWidth="1"/>
    <col min="3338" max="3339" width="15.42578125" style="19" customWidth="1"/>
    <col min="3340" max="3340" width="12" style="19" customWidth="1"/>
    <col min="3341" max="3341" width="16.28515625" style="19" customWidth="1"/>
    <col min="3342" max="3342" width="11.5703125" style="19" customWidth="1"/>
    <col min="3343" max="3343" width="16.28515625" style="19" customWidth="1"/>
    <col min="3344" max="3344" width="11.85546875" style="19" customWidth="1"/>
    <col min="3345" max="3345" width="18" style="19" customWidth="1"/>
    <col min="3346" max="3346" width="12.28515625" style="19" customWidth="1"/>
    <col min="3347" max="3347" width="16.28515625" style="19" customWidth="1"/>
    <col min="3348" max="3348" width="12.85546875" style="19" customWidth="1"/>
    <col min="3349" max="3349" width="16.28515625" style="19" customWidth="1"/>
    <col min="3350" max="3350" width="18.7109375" style="19" customWidth="1"/>
    <col min="3351" max="3351" width="14.5703125" style="19" customWidth="1"/>
    <col min="3352" max="3352" width="61.28515625" style="19" customWidth="1"/>
    <col min="3353" max="3353" width="41.42578125" style="19" customWidth="1"/>
    <col min="3354" max="3354" width="30.42578125" style="19" customWidth="1"/>
    <col min="3355" max="3355" width="0" style="19" hidden="1" customWidth="1"/>
    <col min="3356" max="3584" width="9.140625" style="19"/>
    <col min="3585" max="3585" width="10" style="19" customWidth="1"/>
    <col min="3586" max="3586" width="41.7109375" style="19" bestFit="1" customWidth="1"/>
    <col min="3587" max="3587" width="11" style="19" customWidth="1"/>
    <col min="3588" max="3588" width="20.28515625" style="19" customWidth="1"/>
    <col min="3589" max="3591" width="13.140625" style="19" customWidth="1"/>
    <col min="3592" max="3592" width="17" style="19" customWidth="1"/>
    <col min="3593" max="3593" width="17.28515625" style="19" customWidth="1"/>
    <col min="3594" max="3595" width="15.42578125" style="19" customWidth="1"/>
    <col min="3596" max="3596" width="12" style="19" customWidth="1"/>
    <col min="3597" max="3597" width="16.28515625" style="19" customWidth="1"/>
    <col min="3598" max="3598" width="11.5703125" style="19" customWidth="1"/>
    <col min="3599" max="3599" width="16.28515625" style="19" customWidth="1"/>
    <col min="3600" max="3600" width="11.85546875" style="19" customWidth="1"/>
    <col min="3601" max="3601" width="18" style="19" customWidth="1"/>
    <col min="3602" max="3602" width="12.28515625" style="19" customWidth="1"/>
    <col min="3603" max="3603" width="16.28515625" style="19" customWidth="1"/>
    <col min="3604" max="3604" width="12.85546875" style="19" customWidth="1"/>
    <col min="3605" max="3605" width="16.28515625" style="19" customWidth="1"/>
    <col min="3606" max="3606" width="18.7109375" style="19" customWidth="1"/>
    <col min="3607" max="3607" width="14.5703125" style="19" customWidth="1"/>
    <col min="3608" max="3608" width="61.28515625" style="19" customWidth="1"/>
    <col min="3609" max="3609" width="41.42578125" style="19" customWidth="1"/>
    <col min="3610" max="3610" width="30.42578125" style="19" customWidth="1"/>
    <col min="3611" max="3611" width="0" style="19" hidden="1" customWidth="1"/>
    <col min="3612" max="3840" width="9.140625" style="19"/>
    <col min="3841" max="3841" width="10" style="19" customWidth="1"/>
    <col min="3842" max="3842" width="41.7109375" style="19" bestFit="1" customWidth="1"/>
    <col min="3843" max="3843" width="11" style="19" customWidth="1"/>
    <col min="3844" max="3844" width="20.28515625" style="19" customWidth="1"/>
    <col min="3845" max="3847" width="13.140625" style="19" customWidth="1"/>
    <col min="3848" max="3848" width="17" style="19" customWidth="1"/>
    <col min="3849" max="3849" width="17.28515625" style="19" customWidth="1"/>
    <col min="3850" max="3851" width="15.42578125" style="19" customWidth="1"/>
    <col min="3852" max="3852" width="12" style="19" customWidth="1"/>
    <col min="3853" max="3853" width="16.28515625" style="19" customWidth="1"/>
    <col min="3854" max="3854" width="11.5703125" style="19" customWidth="1"/>
    <col min="3855" max="3855" width="16.28515625" style="19" customWidth="1"/>
    <col min="3856" max="3856" width="11.85546875" style="19" customWidth="1"/>
    <col min="3857" max="3857" width="18" style="19" customWidth="1"/>
    <col min="3858" max="3858" width="12.28515625" style="19" customWidth="1"/>
    <col min="3859" max="3859" width="16.28515625" style="19" customWidth="1"/>
    <col min="3860" max="3860" width="12.85546875" style="19" customWidth="1"/>
    <col min="3861" max="3861" width="16.28515625" style="19" customWidth="1"/>
    <col min="3862" max="3862" width="18.7109375" style="19" customWidth="1"/>
    <col min="3863" max="3863" width="14.5703125" style="19" customWidth="1"/>
    <col min="3864" max="3864" width="61.28515625" style="19" customWidth="1"/>
    <col min="3865" max="3865" width="41.42578125" style="19" customWidth="1"/>
    <col min="3866" max="3866" width="30.42578125" style="19" customWidth="1"/>
    <col min="3867" max="3867" width="0" style="19" hidden="1" customWidth="1"/>
    <col min="3868" max="4096" width="9.140625" style="19"/>
    <col min="4097" max="4097" width="10" style="19" customWidth="1"/>
    <col min="4098" max="4098" width="41.7109375" style="19" bestFit="1" customWidth="1"/>
    <col min="4099" max="4099" width="11" style="19" customWidth="1"/>
    <col min="4100" max="4100" width="20.28515625" style="19" customWidth="1"/>
    <col min="4101" max="4103" width="13.140625" style="19" customWidth="1"/>
    <col min="4104" max="4104" width="17" style="19" customWidth="1"/>
    <col min="4105" max="4105" width="17.28515625" style="19" customWidth="1"/>
    <col min="4106" max="4107" width="15.42578125" style="19" customWidth="1"/>
    <col min="4108" max="4108" width="12" style="19" customWidth="1"/>
    <col min="4109" max="4109" width="16.28515625" style="19" customWidth="1"/>
    <col min="4110" max="4110" width="11.5703125" style="19" customWidth="1"/>
    <col min="4111" max="4111" width="16.28515625" style="19" customWidth="1"/>
    <col min="4112" max="4112" width="11.85546875" style="19" customWidth="1"/>
    <col min="4113" max="4113" width="18" style="19" customWidth="1"/>
    <col min="4114" max="4114" width="12.28515625" style="19" customWidth="1"/>
    <col min="4115" max="4115" width="16.28515625" style="19" customWidth="1"/>
    <col min="4116" max="4116" width="12.85546875" style="19" customWidth="1"/>
    <col min="4117" max="4117" width="16.28515625" style="19" customWidth="1"/>
    <col min="4118" max="4118" width="18.7109375" style="19" customWidth="1"/>
    <col min="4119" max="4119" width="14.5703125" style="19" customWidth="1"/>
    <col min="4120" max="4120" width="61.28515625" style="19" customWidth="1"/>
    <col min="4121" max="4121" width="41.42578125" style="19" customWidth="1"/>
    <col min="4122" max="4122" width="30.42578125" style="19" customWidth="1"/>
    <col min="4123" max="4123" width="0" style="19" hidden="1" customWidth="1"/>
    <col min="4124" max="4352" width="9.140625" style="19"/>
    <col min="4353" max="4353" width="10" style="19" customWidth="1"/>
    <col min="4354" max="4354" width="41.7109375" style="19" bestFit="1" customWidth="1"/>
    <col min="4355" max="4355" width="11" style="19" customWidth="1"/>
    <col min="4356" max="4356" width="20.28515625" style="19" customWidth="1"/>
    <col min="4357" max="4359" width="13.140625" style="19" customWidth="1"/>
    <col min="4360" max="4360" width="17" style="19" customWidth="1"/>
    <col min="4361" max="4361" width="17.28515625" style="19" customWidth="1"/>
    <col min="4362" max="4363" width="15.42578125" style="19" customWidth="1"/>
    <col min="4364" max="4364" width="12" style="19" customWidth="1"/>
    <col min="4365" max="4365" width="16.28515625" style="19" customWidth="1"/>
    <col min="4366" max="4366" width="11.5703125" style="19" customWidth="1"/>
    <col min="4367" max="4367" width="16.28515625" style="19" customWidth="1"/>
    <col min="4368" max="4368" width="11.85546875" style="19" customWidth="1"/>
    <col min="4369" max="4369" width="18" style="19" customWidth="1"/>
    <col min="4370" max="4370" width="12.28515625" style="19" customWidth="1"/>
    <col min="4371" max="4371" width="16.28515625" style="19" customWidth="1"/>
    <col min="4372" max="4372" width="12.85546875" style="19" customWidth="1"/>
    <col min="4373" max="4373" width="16.28515625" style="19" customWidth="1"/>
    <col min="4374" max="4374" width="18.7109375" style="19" customWidth="1"/>
    <col min="4375" max="4375" width="14.5703125" style="19" customWidth="1"/>
    <col min="4376" max="4376" width="61.28515625" style="19" customWidth="1"/>
    <col min="4377" max="4377" width="41.42578125" style="19" customWidth="1"/>
    <col min="4378" max="4378" width="30.42578125" style="19" customWidth="1"/>
    <col min="4379" max="4379" width="0" style="19" hidden="1" customWidth="1"/>
    <col min="4380" max="4608" width="9.140625" style="19"/>
    <col min="4609" max="4609" width="10" style="19" customWidth="1"/>
    <col min="4610" max="4610" width="41.7109375" style="19" bestFit="1" customWidth="1"/>
    <col min="4611" max="4611" width="11" style="19" customWidth="1"/>
    <col min="4612" max="4612" width="20.28515625" style="19" customWidth="1"/>
    <col min="4613" max="4615" width="13.140625" style="19" customWidth="1"/>
    <col min="4616" max="4616" width="17" style="19" customWidth="1"/>
    <col min="4617" max="4617" width="17.28515625" style="19" customWidth="1"/>
    <col min="4618" max="4619" width="15.42578125" style="19" customWidth="1"/>
    <col min="4620" max="4620" width="12" style="19" customWidth="1"/>
    <col min="4621" max="4621" width="16.28515625" style="19" customWidth="1"/>
    <col min="4622" max="4622" width="11.5703125" style="19" customWidth="1"/>
    <col min="4623" max="4623" width="16.28515625" style="19" customWidth="1"/>
    <col min="4624" max="4624" width="11.85546875" style="19" customWidth="1"/>
    <col min="4625" max="4625" width="18" style="19" customWidth="1"/>
    <col min="4626" max="4626" width="12.28515625" style="19" customWidth="1"/>
    <col min="4627" max="4627" width="16.28515625" style="19" customWidth="1"/>
    <col min="4628" max="4628" width="12.85546875" style="19" customWidth="1"/>
    <col min="4629" max="4629" width="16.28515625" style="19" customWidth="1"/>
    <col min="4630" max="4630" width="18.7109375" style="19" customWidth="1"/>
    <col min="4631" max="4631" width="14.5703125" style="19" customWidth="1"/>
    <col min="4632" max="4632" width="61.28515625" style="19" customWidth="1"/>
    <col min="4633" max="4633" width="41.42578125" style="19" customWidth="1"/>
    <col min="4634" max="4634" width="30.42578125" style="19" customWidth="1"/>
    <col min="4635" max="4635" width="0" style="19" hidden="1" customWidth="1"/>
    <col min="4636" max="4864" width="9.140625" style="19"/>
    <col min="4865" max="4865" width="10" style="19" customWidth="1"/>
    <col min="4866" max="4866" width="41.7109375" style="19" bestFit="1" customWidth="1"/>
    <col min="4867" max="4867" width="11" style="19" customWidth="1"/>
    <col min="4868" max="4868" width="20.28515625" style="19" customWidth="1"/>
    <col min="4869" max="4871" width="13.140625" style="19" customWidth="1"/>
    <col min="4872" max="4872" width="17" style="19" customWidth="1"/>
    <col min="4873" max="4873" width="17.28515625" style="19" customWidth="1"/>
    <col min="4874" max="4875" width="15.42578125" style="19" customWidth="1"/>
    <col min="4876" max="4876" width="12" style="19" customWidth="1"/>
    <col min="4877" max="4877" width="16.28515625" style="19" customWidth="1"/>
    <col min="4878" max="4878" width="11.5703125" style="19" customWidth="1"/>
    <col min="4879" max="4879" width="16.28515625" style="19" customWidth="1"/>
    <col min="4880" max="4880" width="11.85546875" style="19" customWidth="1"/>
    <col min="4881" max="4881" width="18" style="19" customWidth="1"/>
    <col min="4882" max="4882" width="12.28515625" style="19" customWidth="1"/>
    <col min="4883" max="4883" width="16.28515625" style="19" customWidth="1"/>
    <col min="4884" max="4884" width="12.85546875" style="19" customWidth="1"/>
    <col min="4885" max="4885" width="16.28515625" style="19" customWidth="1"/>
    <col min="4886" max="4886" width="18.7109375" style="19" customWidth="1"/>
    <col min="4887" max="4887" width="14.5703125" style="19" customWidth="1"/>
    <col min="4888" max="4888" width="61.28515625" style="19" customWidth="1"/>
    <col min="4889" max="4889" width="41.42578125" style="19" customWidth="1"/>
    <col min="4890" max="4890" width="30.42578125" style="19" customWidth="1"/>
    <col min="4891" max="4891" width="0" style="19" hidden="1" customWidth="1"/>
    <col min="4892" max="5120" width="9.140625" style="19"/>
    <col min="5121" max="5121" width="10" style="19" customWidth="1"/>
    <col min="5122" max="5122" width="41.7109375" style="19" bestFit="1" customWidth="1"/>
    <col min="5123" max="5123" width="11" style="19" customWidth="1"/>
    <col min="5124" max="5124" width="20.28515625" style="19" customWidth="1"/>
    <col min="5125" max="5127" width="13.140625" style="19" customWidth="1"/>
    <col min="5128" max="5128" width="17" style="19" customWidth="1"/>
    <col min="5129" max="5129" width="17.28515625" style="19" customWidth="1"/>
    <col min="5130" max="5131" width="15.42578125" style="19" customWidth="1"/>
    <col min="5132" max="5132" width="12" style="19" customWidth="1"/>
    <col min="5133" max="5133" width="16.28515625" style="19" customWidth="1"/>
    <col min="5134" max="5134" width="11.5703125" style="19" customWidth="1"/>
    <col min="5135" max="5135" width="16.28515625" style="19" customWidth="1"/>
    <col min="5136" max="5136" width="11.85546875" style="19" customWidth="1"/>
    <col min="5137" max="5137" width="18" style="19" customWidth="1"/>
    <col min="5138" max="5138" width="12.28515625" style="19" customWidth="1"/>
    <col min="5139" max="5139" width="16.28515625" style="19" customWidth="1"/>
    <col min="5140" max="5140" width="12.85546875" style="19" customWidth="1"/>
    <col min="5141" max="5141" width="16.28515625" style="19" customWidth="1"/>
    <col min="5142" max="5142" width="18.7109375" style="19" customWidth="1"/>
    <col min="5143" max="5143" width="14.5703125" style="19" customWidth="1"/>
    <col min="5144" max="5144" width="61.28515625" style="19" customWidth="1"/>
    <col min="5145" max="5145" width="41.42578125" style="19" customWidth="1"/>
    <col min="5146" max="5146" width="30.42578125" style="19" customWidth="1"/>
    <col min="5147" max="5147" width="0" style="19" hidden="1" customWidth="1"/>
    <col min="5148" max="5376" width="9.140625" style="19"/>
    <col min="5377" max="5377" width="10" style="19" customWidth="1"/>
    <col min="5378" max="5378" width="41.7109375" style="19" bestFit="1" customWidth="1"/>
    <col min="5379" max="5379" width="11" style="19" customWidth="1"/>
    <col min="5380" max="5380" width="20.28515625" style="19" customWidth="1"/>
    <col min="5381" max="5383" width="13.140625" style="19" customWidth="1"/>
    <col min="5384" max="5384" width="17" style="19" customWidth="1"/>
    <col min="5385" max="5385" width="17.28515625" style="19" customWidth="1"/>
    <col min="5386" max="5387" width="15.42578125" style="19" customWidth="1"/>
    <col min="5388" max="5388" width="12" style="19" customWidth="1"/>
    <col min="5389" max="5389" width="16.28515625" style="19" customWidth="1"/>
    <col min="5390" max="5390" width="11.5703125" style="19" customWidth="1"/>
    <col min="5391" max="5391" width="16.28515625" style="19" customWidth="1"/>
    <col min="5392" max="5392" width="11.85546875" style="19" customWidth="1"/>
    <col min="5393" max="5393" width="18" style="19" customWidth="1"/>
    <col min="5394" max="5394" width="12.28515625" style="19" customWidth="1"/>
    <col min="5395" max="5395" width="16.28515625" style="19" customWidth="1"/>
    <col min="5396" max="5396" width="12.85546875" style="19" customWidth="1"/>
    <col min="5397" max="5397" width="16.28515625" style="19" customWidth="1"/>
    <col min="5398" max="5398" width="18.7109375" style="19" customWidth="1"/>
    <col min="5399" max="5399" width="14.5703125" style="19" customWidth="1"/>
    <col min="5400" max="5400" width="61.28515625" style="19" customWidth="1"/>
    <col min="5401" max="5401" width="41.42578125" style="19" customWidth="1"/>
    <col min="5402" max="5402" width="30.42578125" style="19" customWidth="1"/>
    <col min="5403" max="5403" width="0" style="19" hidden="1" customWidth="1"/>
    <col min="5404" max="5632" width="9.140625" style="19"/>
    <col min="5633" max="5633" width="10" style="19" customWidth="1"/>
    <col min="5634" max="5634" width="41.7109375" style="19" bestFit="1" customWidth="1"/>
    <col min="5635" max="5635" width="11" style="19" customWidth="1"/>
    <col min="5636" max="5636" width="20.28515625" style="19" customWidth="1"/>
    <col min="5637" max="5639" width="13.140625" style="19" customWidth="1"/>
    <col min="5640" max="5640" width="17" style="19" customWidth="1"/>
    <col min="5641" max="5641" width="17.28515625" style="19" customWidth="1"/>
    <col min="5642" max="5643" width="15.42578125" style="19" customWidth="1"/>
    <col min="5644" max="5644" width="12" style="19" customWidth="1"/>
    <col min="5645" max="5645" width="16.28515625" style="19" customWidth="1"/>
    <col min="5646" max="5646" width="11.5703125" style="19" customWidth="1"/>
    <col min="5647" max="5647" width="16.28515625" style="19" customWidth="1"/>
    <col min="5648" max="5648" width="11.85546875" style="19" customWidth="1"/>
    <col min="5649" max="5649" width="18" style="19" customWidth="1"/>
    <col min="5650" max="5650" width="12.28515625" style="19" customWidth="1"/>
    <col min="5651" max="5651" width="16.28515625" style="19" customWidth="1"/>
    <col min="5652" max="5652" width="12.85546875" style="19" customWidth="1"/>
    <col min="5653" max="5653" width="16.28515625" style="19" customWidth="1"/>
    <col min="5654" max="5654" width="18.7109375" style="19" customWidth="1"/>
    <col min="5655" max="5655" width="14.5703125" style="19" customWidth="1"/>
    <col min="5656" max="5656" width="61.28515625" style="19" customWidth="1"/>
    <col min="5657" max="5657" width="41.42578125" style="19" customWidth="1"/>
    <col min="5658" max="5658" width="30.42578125" style="19" customWidth="1"/>
    <col min="5659" max="5659" width="0" style="19" hidden="1" customWidth="1"/>
    <col min="5660" max="5888" width="9.140625" style="19"/>
    <col min="5889" max="5889" width="10" style="19" customWidth="1"/>
    <col min="5890" max="5890" width="41.7109375" style="19" bestFit="1" customWidth="1"/>
    <col min="5891" max="5891" width="11" style="19" customWidth="1"/>
    <col min="5892" max="5892" width="20.28515625" style="19" customWidth="1"/>
    <col min="5893" max="5895" width="13.140625" style="19" customWidth="1"/>
    <col min="5896" max="5896" width="17" style="19" customWidth="1"/>
    <col min="5897" max="5897" width="17.28515625" style="19" customWidth="1"/>
    <col min="5898" max="5899" width="15.42578125" style="19" customWidth="1"/>
    <col min="5900" max="5900" width="12" style="19" customWidth="1"/>
    <col min="5901" max="5901" width="16.28515625" style="19" customWidth="1"/>
    <col min="5902" max="5902" width="11.5703125" style="19" customWidth="1"/>
    <col min="5903" max="5903" width="16.28515625" style="19" customWidth="1"/>
    <col min="5904" max="5904" width="11.85546875" style="19" customWidth="1"/>
    <col min="5905" max="5905" width="18" style="19" customWidth="1"/>
    <col min="5906" max="5906" width="12.28515625" style="19" customWidth="1"/>
    <col min="5907" max="5907" width="16.28515625" style="19" customWidth="1"/>
    <col min="5908" max="5908" width="12.85546875" style="19" customWidth="1"/>
    <col min="5909" max="5909" width="16.28515625" style="19" customWidth="1"/>
    <col min="5910" max="5910" width="18.7109375" style="19" customWidth="1"/>
    <col min="5911" max="5911" width="14.5703125" style="19" customWidth="1"/>
    <col min="5912" max="5912" width="61.28515625" style="19" customWidth="1"/>
    <col min="5913" max="5913" width="41.42578125" style="19" customWidth="1"/>
    <col min="5914" max="5914" width="30.42578125" style="19" customWidth="1"/>
    <col min="5915" max="5915" width="0" style="19" hidden="1" customWidth="1"/>
    <col min="5916" max="6144" width="9.140625" style="19"/>
    <col min="6145" max="6145" width="10" style="19" customWidth="1"/>
    <col min="6146" max="6146" width="41.7109375" style="19" bestFit="1" customWidth="1"/>
    <col min="6147" max="6147" width="11" style="19" customWidth="1"/>
    <col min="6148" max="6148" width="20.28515625" style="19" customWidth="1"/>
    <col min="6149" max="6151" width="13.140625" style="19" customWidth="1"/>
    <col min="6152" max="6152" width="17" style="19" customWidth="1"/>
    <col min="6153" max="6153" width="17.28515625" style="19" customWidth="1"/>
    <col min="6154" max="6155" width="15.42578125" style="19" customWidth="1"/>
    <col min="6156" max="6156" width="12" style="19" customWidth="1"/>
    <col min="6157" max="6157" width="16.28515625" style="19" customWidth="1"/>
    <col min="6158" max="6158" width="11.5703125" style="19" customWidth="1"/>
    <col min="6159" max="6159" width="16.28515625" style="19" customWidth="1"/>
    <col min="6160" max="6160" width="11.85546875" style="19" customWidth="1"/>
    <col min="6161" max="6161" width="18" style="19" customWidth="1"/>
    <col min="6162" max="6162" width="12.28515625" style="19" customWidth="1"/>
    <col min="6163" max="6163" width="16.28515625" style="19" customWidth="1"/>
    <col min="6164" max="6164" width="12.85546875" style="19" customWidth="1"/>
    <col min="6165" max="6165" width="16.28515625" style="19" customWidth="1"/>
    <col min="6166" max="6166" width="18.7109375" style="19" customWidth="1"/>
    <col min="6167" max="6167" width="14.5703125" style="19" customWidth="1"/>
    <col min="6168" max="6168" width="61.28515625" style="19" customWidth="1"/>
    <col min="6169" max="6169" width="41.42578125" style="19" customWidth="1"/>
    <col min="6170" max="6170" width="30.42578125" style="19" customWidth="1"/>
    <col min="6171" max="6171" width="0" style="19" hidden="1" customWidth="1"/>
    <col min="6172" max="6400" width="9.140625" style="19"/>
    <col min="6401" max="6401" width="10" style="19" customWidth="1"/>
    <col min="6402" max="6402" width="41.7109375" style="19" bestFit="1" customWidth="1"/>
    <col min="6403" max="6403" width="11" style="19" customWidth="1"/>
    <col min="6404" max="6404" width="20.28515625" style="19" customWidth="1"/>
    <col min="6405" max="6407" width="13.140625" style="19" customWidth="1"/>
    <col min="6408" max="6408" width="17" style="19" customWidth="1"/>
    <col min="6409" max="6409" width="17.28515625" style="19" customWidth="1"/>
    <col min="6410" max="6411" width="15.42578125" style="19" customWidth="1"/>
    <col min="6412" max="6412" width="12" style="19" customWidth="1"/>
    <col min="6413" max="6413" width="16.28515625" style="19" customWidth="1"/>
    <col min="6414" max="6414" width="11.5703125" style="19" customWidth="1"/>
    <col min="6415" max="6415" width="16.28515625" style="19" customWidth="1"/>
    <col min="6416" max="6416" width="11.85546875" style="19" customWidth="1"/>
    <col min="6417" max="6417" width="18" style="19" customWidth="1"/>
    <col min="6418" max="6418" width="12.28515625" style="19" customWidth="1"/>
    <col min="6419" max="6419" width="16.28515625" style="19" customWidth="1"/>
    <col min="6420" max="6420" width="12.85546875" style="19" customWidth="1"/>
    <col min="6421" max="6421" width="16.28515625" style="19" customWidth="1"/>
    <col min="6422" max="6422" width="18.7109375" style="19" customWidth="1"/>
    <col min="6423" max="6423" width="14.5703125" style="19" customWidth="1"/>
    <col min="6424" max="6424" width="61.28515625" style="19" customWidth="1"/>
    <col min="6425" max="6425" width="41.42578125" style="19" customWidth="1"/>
    <col min="6426" max="6426" width="30.42578125" style="19" customWidth="1"/>
    <col min="6427" max="6427" width="0" style="19" hidden="1" customWidth="1"/>
    <col min="6428" max="6656" width="9.140625" style="19"/>
    <col min="6657" max="6657" width="10" style="19" customWidth="1"/>
    <col min="6658" max="6658" width="41.7109375" style="19" bestFit="1" customWidth="1"/>
    <col min="6659" max="6659" width="11" style="19" customWidth="1"/>
    <col min="6660" max="6660" width="20.28515625" style="19" customWidth="1"/>
    <col min="6661" max="6663" width="13.140625" style="19" customWidth="1"/>
    <col min="6664" max="6664" width="17" style="19" customWidth="1"/>
    <col min="6665" max="6665" width="17.28515625" style="19" customWidth="1"/>
    <col min="6666" max="6667" width="15.42578125" style="19" customWidth="1"/>
    <col min="6668" max="6668" width="12" style="19" customWidth="1"/>
    <col min="6669" max="6669" width="16.28515625" style="19" customWidth="1"/>
    <col min="6670" max="6670" width="11.5703125" style="19" customWidth="1"/>
    <col min="6671" max="6671" width="16.28515625" style="19" customWidth="1"/>
    <col min="6672" max="6672" width="11.85546875" style="19" customWidth="1"/>
    <col min="6673" max="6673" width="18" style="19" customWidth="1"/>
    <col min="6674" max="6674" width="12.28515625" style="19" customWidth="1"/>
    <col min="6675" max="6675" width="16.28515625" style="19" customWidth="1"/>
    <col min="6676" max="6676" width="12.85546875" style="19" customWidth="1"/>
    <col min="6677" max="6677" width="16.28515625" style="19" customWidth="1"/>
    <col min="6678" max="6678" width="18.7109375" style="19" customWidth="1"/>
    <col min="6679" max="6679" width="14.5703125" style="19" customWidth="1"/>
    <col min="6680" max="6680" width="61.28515625" style="19" customWidth="1"/>
    <col min="6681" max="6681" width="41.42578125" style="19" customWidth="1"/>
    <col min="6682" max="6682" width="30.42578125" style="19" customWidth="1"/>
    <col min="6683" max="6683" width="0" style="19" hidden="1" customWidth="1"/>
    <col min="6684" max="6912" width="9.140625" style="19"/>
    <col min="6913" max="6913" width="10" style="19" customWidth="1"/>
    <col min="6914" max="6914" width="41.7109375" style="19" bestFit="1" customWidth="1"/>
    <col min="6915" max="6915" width="11" style="19" customWidth="1"/>
    <col min="6916" max="6916" width="20.28515625" style="19" customWidth="1"/>
    <col min="6917" max="6919" width="13.140625" style="19" customWidth="1"/>
    <col min="6920" max="6920" width="17" style="19" customWidth="1"/>
    <col min="6921" max="6921" width="17.28515625" style="19" customWidth="1"/>
    <col min="6922" max="6923" width="15.42578125" style="19" customWidth="1"/>
    <col min="6924" max="6924" width="12" style="19" customWidth="1"/>
    <col min="6925" max="6925" width="16.28515625" style="19" customWidth="1"/>
    <col min="6926" max="6926" width="11.5703125" style="19" customWidth="1"/>
    <col min="6927" max="6927" width="16.28515625" style="19" customWidth="1"/>
    <col min="6928" max="6928" width="11.85546875" style="19" customWidth="1"/>
    <col min="6929" max="6929" width="18" style="19" customWidth="1"/>
    <col min="6930" max="6930" width="12.28515625" style="19" customWidth="1"/>
    <col min="6931" max="6931" width="16.28515625" style="19" customWidth="1"/>
    <col min="6932" max="6932" width="12.85546875" style="19" customWidth="1"/>
    <col min="6933" max="6933" width="16.28515625" style="19" customWidth="1"/>
    <col min="6934" max="6934" width="18.7109375" style="19" customWidth="1"/>
    <col min="6935" max="6935" width="14.5703125" style="19" customWidth="1"/>
    <col min="6936" max="6936" width="61.28515625" style="19" customWidth="1"/>
    <col min="6937" max="6937" width="41.42578125" style="19" customWidth="1"/>
    <col min="6938" max="6938" width="30.42578125" style="19" customWidth="1"/>
    <col min="6939" max="6939" width="0" style="19" hidden="1" customWidth="1"/>
    <col min="6940" max="7168" width="9.140625" style="19"/>
    <col min="7169" max="7169" width="10" style="19" customWidth="1"/>
    <col min="7170" max="7170" width="41.7109375" style="19" bestFit="1" customWidth="1"/>
    <col min="7171" max="7171" width="11" style="19" customWidth="1"/>
    <col min="7172" max="7172" width="20.28515625" style="19" customWidth="1"/>
    <col min="7173" max="7175" width="13.140625" style="19" customWidth="1"/>
    <col min="7176" max="7176" width="17" style="19" customWidth="1"/>
    <col min="7177" max="7177" width="17.28515625" style="19" customWidth="1"/>
    <col min="7178" max="7179" width="15.42578125" style="19" customWidth="1"/>
    <col min="7180" max="7180" width="12" style="19" customWidth="1"/>
    <col min="7181" max="7181" width="16.28515625" style="19" customWidth="1"/>
    <col min="7182" max="7182" width="11.5703125" style="19" customWidth="1"/>
    <col min="7183" max="7183" width="16.28515625" style="19" customWidth="1"/>
    <col min="7184" max="7184" width="11.85546875" style="19" customWidth="1"/>
    <col min="7185" max="7185" width="18" style="19" customWidth="1"/>
    <col min="7186" max="7186" width="12.28515625" style="19" customWidth="1"/>
    <col min="7187" max="7187" width="16.28515625" style="19" customWidth="1"/>
    <col min="7188" max="7188" width="12.85546875" style="19" customWidth="1"/>
    <col min="7189" max="7189" width="16.28515625" style="19" customWidth="1"/>
    <col min="7190" max="7190" width="18.7109375" style="19" customWidth="1"/>
    <col min="7191" max="7191" width="14.5703125" style="19" customWidth="1"/>
    <col min="7192" max="7192" width="61.28515625" style="19" customWidth="1"/>
    <col min="7193" max="7193" width="41.42578125" style="19" customWidth="1"/>
    <col min="7194" max="7194" width="30.42578125" style="19" customWidth="1"/>
    <col min="7195" max="7195" width="0" style="19" hidden="1" customWidth="1"/>
    <col min="7196" max="7424" width="9.140625" style="19"/>
    <col min="7425" max="7425" width="10" style="19" customWidth="1"/>
    <col min="7426" max="7426" width="41.7109375" style="19" bestFit="1" customWidth="1"/>
    <col min="7427" max="7427" width="11" style="19" customWidth="1"/>
    <col min="7428" max="7428" width="20.28515625" style="19" customWidth="1"/>
    <col min="7429" max="7431" width="13.140625" style="19" customWidth="1"/>
    <col min="7432" max="7432" width="17" style="19" customWidth="1"/>
    <col min="7433" max="7433" width="17.28515625" style="19" customWidth="1"/>
    <col min="7434" max="7435" width="15.42578125" style="19" customWidth="1"/>
    <col min="7436" max="7436" width="12" style="19" customWidth="1"/>
    <col min="7437" max="7437" width="16.28515625" style="19" customWidth="1"/>
    <col min="7438" max="7438" width="11.5703125" style="19" customWidth="1"/>
    <col min="7439" max="7439" width="16.28515625" style="19" customWidth="1"/>
    <col min="7440" max="7440" width="11.85546875" style="19" customWidth="1"/>
    <col min="7441" max="7441" width="18" style="19" customWidth="1"/>
    <col min="7442" max="7442" width="12.28515625" style="19" customWidth="1"/>
    <col min="7443" max="7443" width="16.28515625" style="19" customWidth="1"/>
    <col min="7444" max="7444" width="12.85546875" style="19" customWidth="1"/>
    <col min="7445" max="7445" width="16.28515625" style="19" customWidth="1"/>
    <col min="7446" max="7446" width="18.7109375" style="19" customWidth="1"/>
    <col min="7447" max="7447" width="14.5703125" style="19" customWidth="1"/>
    <col min="7448" max="7448" width="61.28515625" style="19" customWidth="1"/>
    <col min="7449" max="7449" width="41.42578125" style="19" customWidth="1"/>
    <col min="7450" max="7450" width="30.42578125" style="19" customWidth="1"/>
    <col min="7451" max="7451" width="0" style="19" hidden="1" customWidth="1"/>
    <col min="7452" max="7680" width="9.140625" style="19"/>
    <col min="7681" max="7681" width="10" style="19" customWidth="1"/>
    <col min="7682" max="7682" width="41.7109375" style="19" bestFit="1" customWidth="1"/>
    <col min="7683" max="7683" width="11" style="19" customWidth="1"/>
    <col min="7684" max="7684" width="20.28515625" style="19" customWidth="1"/>
    <col min="7685" max="7687" width="13.140625" style="19" customWidth="1"/>
    <col min="7688" max="7688" width="17" style="19" customWidth="1"/>
    <col min="7689" max="7689" width="17.28515625" style="19" customWidth="1"/>
    <col min="7690" max="7691" width="15.42578125" style="19" customWidth="1"/>
    <col min="7692" max="7692" width="12" style="19" customWidth="1"/>
    <col min="7693" max="7693" width="16.28515625" style="19" customWidth="1"/>
    <col min="7694" max="7694" width="11.5703125" style="19" customWidth="1"/>
    <col min="7695" max="7695" width="16.28515625" style="19" customWidth="1"/>
    <col min="7696" max="7696" width="11.85546875" style="19" customWidth="1"/>
    <col min="7697" max="7697" width="18" style="19" customWidth="1"/>
    <col min="7698" max="7698" width="12.28515625" style="19" customWidth="1"/>
    <col min="7699" max="7699" width="16.28515625" style="19" customWidth="1"/>
    <col min="7700" max="7700" width="12.85546875" style="19" customWidth="1"/>
    <col min="7701" max="7701" width="16.28515625" style="19" customWidth="1"/>
    <col min="7702" max="7702" width="18.7109375" style="19" customWidth="1"/>
    <col min="7703" max="7703" width="14.5703125" style="19" customWidth="1"/>
    <col min="7704" max="7704" width="61.28515625" style="19" customWidth="1"/>
    <col min="7705" max="7705" width="41.42578125" style="19" customWidth="1"/>
    <col min="7706" max="7706" width="30.42578125" style="19" customWidth="1"/>
    <col min="7707" max="7707" width="0" style="19" hidden="1" customWidth="1"/>
    <col min="7708" max="7936" width="9.140625" style="19"/>
    <col min="7937" max="7937" width="10" style="19" customWidth="1"/>
    <col min="7938" max="7938" width="41.7109375" style="19" bestFit="1" customWidth="1"/>
    <col min="7939" max="7939" width="11" style="19" customWidth="1"/>
    <col min="7940" max="7940" width="20.28515625" style="19" customWidth="1"/>
    <col min="7941" max="7943" width="13.140625" style="19" customWidth="1"/>
    <col min="7944" max="7944" width="17" style="19" customWidth="1"/>
    <col min="7945" max="7945" width="17.28515625" style="19" customWidth="1"/>
    <col min="7946" max="7947" width="15.42578125" style="19" customWidth="1"/>
    <col min="7948" max="7948" width="12" style="19" customWidth="1"/>
    <col min="7949" max="7949" width="16.28515625" style="19" customWidth="1"/>
    <col min="7950" max="7950" width="11.5703125" style="19" customWidth="1"/>
    <col min="7951" max="7951" width="16.28515625" style="19" customWidth="1"/>
    <col min="7952" max="7952" width="11.85546875" style="19" customWidth="1"/>
    <col min="7953" max="7953" width="18" style="19" customWidth="1"/>
    <col min="7954" max="7954" width="12.28515625" style="19" customWidth="1"/>
    <col min="7955" max="7955" width="16.28515625" style="19" customWidth="1"/>
    <col min="7956" max="7956" width="12.85546875" style="19" customWidth="1"/>
    <col min="7957" max="7957" width="16.28515625" style="19" customWidth="1"/>
    <col min="7958" max="7958" width="18.7109375" style="19" customWidth="1"/>
    <col min="7959" max="7959" width="14.5703125" style="19" customWidth="1"/>
    <col min="7960" max="7960" width="61.28515625" style="19" customWidth="1"/>
    <col min="7961" max="7961" width="41.42578125" style="19" customWidth="1"/>
    <col min="7962" max="7962" width="30.42578125" style="19" customWidth="1"/>
    <col min="7963" max="7963" width="0" style="19" hidden="1" customWidth="1"/>
    <col min="7964" max="8192" width="9.140625" style="19"/>
    <col min="8193" max="8193" width="10" style="19" customWidth="1"/>
    <col min="8194" max="8194" width="41.7109375" style="19" bestFit="1" customWidth="1"/>
    <col min="8195" max="8195" width="11" style="19" customWidth="1"/>
    <col min="8196" max="8196" width="20.28515625" style="19" customWidth="1"/>
    <col min="8197" max="8199" width="13.140625" style="19" customWidth="1"/>
    <col min="8200" max="8200" width="17" style="19" customWidth="1"/>
    <col min="8201" max="8201" width="17.28515625" style="19" customWidth="1"/>
    <col min="8202" max="8203" width="15.42578125" style="19" customWidth="1"/>
    <col min="8204" max="8204" width="12" style="19" customWidth="1"/>
    <col min="8205" max="8205" width="16.28515625" style="19" customWidth="1"/>
    <col min="8206" max="8206" width="11.5703125" style="19" customWidth="1"/>
    <col min="8207" max="8207" width="16.28515625" style="19" customWidth="1"/>
    <col min="8208" max="8208" width="11.85546875" style="19" customWidth="1"/>
    <col min="8209" max="8209" width="18" style="19" customWidth="1"/>
    <col min="8210" max="8210" width="12.28515625" style="19" customWidth="1"/>
    <col min="8211" max="8211" width="16.28515625" style="19" customWidth="1"/>
    <col min="8212" max="8212" width="12.85546875" style="19" customWidth="1"/>
    <col min="8213" max="8213" width="16.28515625" style="19" customWidth="1"/>
    <col min="8214" max="8214" width="18.7109375" style="19" customWidth="1"/>
    <col min="8215" max="8215" width="14.5703125" style="19" customWidth="1"/>
    <col min="8216" max="8216" width="61.28515625" style="19" customWidth="1"/>
    <col min="8217" max="8217" width="41.42578125" style="19" customWidth="1"/>
    <col min="8218" max="8218" width="30.42578125" style="19" customWidth="1"/>
    <col min="8219" max="8219" width="0" style="19" hidden="1" customWidth="1"/>
    <col min="8220" max="8448" width="9.140625" style="19"/>
    <col min="8449" max="8449" width="10" style="19" customWidth="1"/>
    <col min="8450" max="8450" width="41.7109375" style="19" bestFit="1" customWidth="1"/>
    <col min="8451" max="8451" width="11" style="19" customWidth="1"/>
    <col min="8452" max="8452" width="20.28515625" style="19" customWidth="1"/>
    <col min="8453" max="8455" width="13.140625" style="19" customWidth="1"/>
    <col min="8456" max="8456" width="17" style="19" customWidth="1"/>
    <col min="8457" max="8457" width="17.28515625" style="19" customWidth="1"/>
    <col min="8458" max="8459" width="15.42578125" style="19" customWidth="1"/>
    <col min="8460" max="8460" width="12" style="19" customWidth="1"/>
    <col min="8461" max="8461" width="16.28515625" style="19" customWidth="1"/>
    <col min="8462" max="8462" width="11.5703125" style="19" customWidth="1"/>
    <col min="8463" max="8463" width="16.28515625" style="19" customWidth="1"/>
    <col min="8464" max="8464" width="11.85546875" style="19" customWidth="1"/>
    <col min="8465" max="8465" width="18" style="19" customWidth="1"/>
    <col min="8466" max="8466" width="12.28515625" style="19" customWidth="1"/>
    <col min="8467" max="8467" width="16.28515625" style="19" customWidth="1"/>
    <col min="8468" max="8468" width="12.85546875" style="19" customWidth="1"/>
    <col min="8469" max="8469" width="16.28515625" style="19" customWidth="1"/>
    <col min="8470" max="8470" width="18.7109375" style="19" customWidth="1"/>
    <col min="8471" max="8471" width="14.5703125" style="19" customWidth="1"/>
    <col min="8472" max="8472" width="61.28515625" style="19" customWidth="1"/>
    <col min="8473" max="8473" width="41.42578125" style="19" customWidth="1"/>
    <col min="8474" max="8474" width="30.42578125" style="19" customWidth="1"/>
    <col min="8475" max="8475" width="0" style="19" hidden="1" customWidth="1"/>
    <col min="8476" max="8704" width="9.140625" style="19"/>
    <col min="8705" max="8705" width="10" style="19" customWidth="1"/>
    <col min="8706" max="8706" width="41.7109375" style="19" bestFit="1" customWidth="1"/>
    <col min="8707" max="8707" width="11" style="19" customWidth="1"/>
    <col min="8708" max="8708" width="20.28515625" style="19" customWidth="1"/>
    <col min="8709" max="8711" width="13.140625" style="19" customWidth="1"/>
    <col min="8712" max="8712" width="17" style="19" customWidth="1"/>
    <col min="8713" max="8713" width="17.28515625" style="19" customWidth="1"/>
    <col min="8714" max="8715" width="15.42578125" style="19" customWidth="1"/>
    <col min="8716" max="8716" width="12" style="19" customWidth="1"/>
    <col min="8717" max="8717" width="16.28515625" style="19" customWidth="1"/>
    <col min="8718" max="8718" width="11.5703125" style="19" customWidth="1"/>
    <col min="8719" max="8719" width="16.28515625" style="19" customWidth="1"/>
    <col min="8720" max="8720" width="11.85546875" style="19" customWidth="1"/>
    <col min="8721" max="8721" width="18" style="19" customWidth="1"/>
    <col min="8722" max="8722" width="12.28515625" style="19" customWidth="1"/>
    <col min="8723" max="8723" width="16.28515625" style="19" customWidth="1"/>
    <col min="8724" max="8724" width="12.85546875" style="19" customWidth="1"/>
    <col min="8725" max="8725" width="16.28515625" style="19" customWidth="1"/>
    <col min="8726" max="8726" width="18.7109375" style="19" customWidth="1"/>
    <col min="8727" max="8727" width="14.5703125" style="19" customWidth="1"/>
    <col min="8728" max="8728" width="61.28515625" style="19" customWidth="1"/>
    <col min="8729" max="8729" width="41.42578125" style="19" customWidth="1"/>
    <col min="8730" max="8730" width="30.42578125" style="19" customWidth="1"/>
    <col min="8731" max="8731" width="0" style="19" hidden="1" customWidth="1"/>
    <col min="8732" max="8960" width="9.140625" style="19"/>
    <col min="8961" max="8961" width="10" style="19" customWidth="1"/>
    <col min="8962" max="8962" width="41.7109375" style="19" bestFit="1" customWidth="1"/>
    <col min="8963" max="8963" width="11" style="19" customWidth="1"/>
    <col min="8964" max="8964" width="20.28515625" style="19" customWidth="1"/>
    <col min="8965" max="8967" width="13.140625" style="19" customWidth="1"/>
    <col min="8968" max="8968" width="17" style="19" customWidth="1"/>
    <col min="8969" max="8969" width="17.28515625" style="19" customWidth="1"/>
    <col min="8970" max="8971" width="15.42578125" style="19" customWidth="1"/>
    <col min="8972" max="8972" width="12" style="19" customWidth="1"/>
    <col min="8973" max="8973" width="16.28515625" style="19" customWidth="1"/>
    <col min="8974" max="8974" width="11.5703125" style="19" customWidth="1"/>
    <col min="8975" max="8975" width="16.28515625" style="19" customWidth="1"/>
    <col min="8976" max="8976" width="11.85546875" style="19" customWidth="1"/>
    <col min="8977" max="8977" width="18" style="19" customWidth="1"/>
    <col min="8978" max="8978" width="12.28515625" style="19" customWidth="1"/>
    <col min="8979" max="8979" width="16.28515625" style="19" customWidth="1"/>
    <col min="8980" max="8980" width="12.85546875" style="19" customWidth="1"/>
    <col min="8981" max="8981" width="16.28515625" style="19" customWidth="1"/>
    <col min="8982" max="8982" width="18.7109375" style="19" customWidth="1"/>
    <col min="8983" max="8983" width="14.5703125" style="19" customWidth="1"/>
    <col min="8984" max="8984" width="61.28515625" style="19" customWidth="1"/>
    <col min="8985" max="8985" width="41.42578125" style="19" customWidth="1"/>
    <col min="8986" max="8986" width="30.42578125" style="19" customWidth="1"/>
    <col min="8987" max="8987" width="0" style="19" hidden="1" customWidth="1"/>
    <col min="8988" max="9216" width="9.140625" style="19"/>
    <col min="9217" max="9217" width="10" style="19" customWidth="1"/>
    <col min="9218" max="9218" width="41.7109375" style="19" bestFit="1" customWidth="1"/>
    <col min="9219" max="9219" width="11" style="19" customWidth="1"/>
    <col min="9220" max="9220" width="20.28515625" style="19" customWidth="1"/>
    <col min="9221" max="9223" width="13.140625" style="19" customWidth="1"/>
    <col min="9224" max="9224" width="17" style="19" customWidth="1"/>
    <col min="9225" max="9225" width="17.28515625" style="19" customWidth="1"/>
    <col min="9226" max="9227" width="15.42578125" style="19" customWidth="1"/>
    <col min="9228" max="9228" width="12" style="19" customWidth="1"/>
    <col min="9229" max="9229" width="16.28515625" style="19" customWidth="1"/>
    <col min="9230" max="9230" width="11.5703125" style="19" customWidth="1"/>
    <col min="9231" max="9231" width="16.28515625" style="19" customWidth="1"/>
    <col min="9232" max="9232" width="11.85546875" style="19" customWidth="1"/>
    <col min="9233" max="9233" width="18" style="19" customWidth="1"/>
    <col min="9234" max="9234" width="12.28515625" style="19" customWidth="1"/>
    <col min="9235" max="9235" width="16.28515625" style="19" customWidth="1"/>
    <col min="9236" max="9236" width="12.85546875" style="19" customWidth="1"/>
    <col min="9237" max="9237" width="16.28515625" style="19" customWidth="1"/>
    <col min="9238" max="9238" width="18.7109375" style="19" customWidth="1"/>
    <col min="9239" max="9239" width="14.5703125" style="19" customWidth="1"/>
    <col min="9240" max="9240" width="61.28515625" style="19" customWidth="1"/>
    <col min="9241" max="9241" width="41.42578125" style="19" customWidth="1"/>
    <col min="9242" max="9242" width="30.42578125" style="19" customWidth="1"/>
    <col min="9243" max="9243" width="0" style="19" hidden="1" customWidth="1"/>
    <col min="9244" max="9472" width="9.140625" style="19"/>
    <col min="9473" max="9473" width="10" style="19" customWidth="1"/>
    <col min="9474" max="9474" width="41.7109375" style="19" bestFit="1" customWidth="1"/>
    <col min="9475" max="9475" width="11" style="19" customWidth="1"/>
    <col min="9476" max="9476" width="20.28515625" style="19" customWidth="1"/>
    <col min="9477" max="9479" width="13.140625" style="19" customWidth="1"/>
    <col min="9480" max="9480" width="17" style="19" customWidth="1"/>
    <col min="9481" max="9481" width="17.28515625" style="19" customWidth="1"/>
    <col min="9482" max="9483" width="15.42578125" style="19" customWidth="1"/>
    <col min="9484" max="9484" width="12" style="19" customWidth="1"/>
    <col min="9485" max="9485" width="16.28515625" style="19" customWidth="1"/>
    <col min="9486" max="9486" width="11.5703125" style="19" customWidth="1"/>
    <col min="9487" max="9487" width="16.28515625" style="19" customWidth="1"/>
    <col min="9488" max="9488" width="11.85546875" style="19" customWidth="1"/>
    <col min="9489" max="9489" width="18" style="19" customWidth="1"/>
    <col min="9490" max="9490" width="12.28515625" style="19" customWidth="1"/>
    <col min="9491" max="9491" width="16.28515625" style="19" customWidth="1"/>
    <col min="9492" max="9492" width="12.85546875" style="19" customWidth="1"/>
    <col min="9493" max="9493" width="16.28515625" style="19" customWidth="1"/>
    <col min="9494" max="9494" width="18.7109375" style="19" customWidth="1"/>
    <col min="9495" max="9495" width="14.5703125" style="19" customWidth="1"/>
    <col min="9496" max="9496" width="61.28515625" style="19" customWidth="1"/>
    <col min="9497" max="9497" width="41.42578125" style="19" customWidth="1"/>
    <col min="9498" max="9498" width="30.42578125" style="19" customWidth="1"/>
    <col min="9499" max="9499" width="0" style="19" hidden="1" customWidth="1"/>
    <col min="9500" max="9728" width="9.140625" style="19"/>
    <col min="9729" max="9729" width="10" style="19" customWidth="1"/>
    <col min="9730" max="9730" width="41.7109375" style="19" bestFit="1" customWidth="1"/>
    <col min="9731" max="9731" width="11" style="19" customWidth="1"/>
    <col min="9732" max="9732" width="20.28515625" style="19" customWidth="1"/>
    <col min="9733" max="9735" width="13.140625" style="19" customWidth="1"/>
    <col min="9736" max="9736" width="17" style="19" customWidth="1"/>
    <col min="9737" max="9737" width="17.28515625" style="19" customWidth="1"/>
    <col min="9738" max="9739" width="15.42578125" style="19" customWidth="1"/>
    <col min="9740" max="9740" width="12" style="19" customWidth="1"/>
    <col min="9741" max="9741" width="16.28515625" style="19" customWidth="1"/>
    <col min="9742" max="9742" width="11.5703125" style="19" customWidth="1"/>
    <col min="9743" max="9743" width="16.28515625" style="19" customWidth="1"/>
    <col min="9744" max="9744" width="11.85546875" style="19" customWidth="1"/>
    <col min="9745" max="9745" width="18" style="19" customWidth="1"/>
    <col min="9746" max="9746" width="12.28515625" style="19" customWidth="1"/>
    <col min="9747" max="9747" width="16.28515625" style="19" customWidth="1"/>
    <col min="9748" max="9748" width="12.85546875" style="19" customWidth="1"/>
    <col min="9749" max="9749" width="16.28515625" style="19" customWidth="1"/>
    <col min="9750" max="9750" width="18.7109375" style="19" customWidth="1"/>
    <col min="9751" max="9751" width="14.5703125" style="19" customWidth="1"/>
    <col min="9752" max="9752" width="61.28515625" style="19" customWidth="1"/>
    <col min="9753" max="9753" width="41.42578125" style="19" customWidth="1"/>
    <col min="9754" max="9754" width="30.42578125" style="19" customWidth="1"/>
    <col min="9755" max="9755" width="0" style="19" hidden="1" customWidth="1"/>
    <col min="9756" max="9984" width="9.140625" style="19"/>
    <col min="9985" max="9985" width="10" style="19" customWidth="1"/>
    <col min="9986" max="9986" width="41.7109375" style="19" bestFit="1" customWidth="1"/>
    <col min="9987" max="9987" width="11" style="19" customWidth="1"/>
    <col min="9988" max="9988" width="20.28515625" style="19" customWidth="1"/>
    <col min="9989" max="9991" width="13.140625" style="19" customWidth="1"/>
    <col min="9992" max="9992" width="17" style="19" customWidth="1"/>
    <col min="9993" max="9993" width="17.28515625" style="19" customWidth="1"/>
    <col min="9994" max="9995" width="15.42578125" style="19" customWidth="1"/>
    <col min="9996" max="9996" width="12" style="19" customWidth="1"/>
    <col min="9997" max="9997" width="16.28515625" style="19" customWidth="1"/>
    <col min="9998" max="9998" width="11.5703125" style="19" customWidth="1"/>
    <col min="9999" max="9999" width="16.28515625" style="19" customWidth="1"/>
    <col min="10000" max="10000" width="11.85546875" style="19" customWidth="1"/>
    <col min="10001" max="10001" width="18" style="19" customWidth="1"/>
    <col min="10002" max="10002" width="12.28515625" style="19" customWidth="1"/>
    <col min="10003" max="10003" width="16.28515625" style="19" customWidth="1"/>
    <col min="10004" max="10004" width="12.85546875" style="19" customWidth="1"/>
    <col min="10005" max="10005" width="16.28515625" style="19" customWidth="1"/>
    <col min="10006" max="10006" width="18.7109375" style="19" customWidth="1"/>
    <col min="10007" max="10007" width="14.5703125" style="19" customWidth="1"/>
    <col min="10008" max="10008" width="61.28515625" style="19" customWidth="1"/>
    <col min="10009" max="10009" width="41.42578125" style="19" customWidth="1"/>
    <col min="10010" max="10010" width="30.42578125" style="19" customWidth="1"/>
    <col min="10011" max="10011" width="0" style="19" hidden="1" customWidth="1"/>
    <col min="10012" max="10240" width="9.140625" style="19"/>
    <col min="10241" max="10241" width="10" style="19" customWidth="1"/>
    <col min="10242" max="10242" width="41.7109375" style="19" bestFit="1" customWidth="1"/>
    <col min="10243" max="10243" width="11" style="19" customWidth="1"/>
    <col min="10244" max="10244" width="20.28515625" style="19" customWidth="1"/>
    <col min="10245" max="10247" width="13.140625" style="19" customWidth="1"/>
    <col min="10248" max="10248" width="17" style="19" customWidth="1"/>
    <col min="10249" max="10249" width="17.28515625" style="19" customWidth="1"/>
    <col min="10250" max="10251" width="15.42578125" style="19" customWidth="1"/>
    <col min="10252" max="10252" width="12" style="19" customWidth="1"/>
    <col min="10253" max="10253" width="16.28515625" style="19" customWidth="1"/>
    <col min="10254" max="10254" width="11.5703125" style="19" customWidth="1"/>
    <col min="10255" max="10255" width="16.28515625" style="19" customWidth="1"/>
    <col min="10256" max="10256" width="11.85546875" style="19" customWidth="1"/>
    <col min="10257" max="10257" width="18" style="19" customWidth="1"/>
    <col min="10258" max="10258" width="12.28515625" style="19" customWidth="1"/>
    <col min="10259" max="10259" width="16.28515625" style="19" customWidth="1"/>
    <col min="10260" max="10260" width="12.85546875" style="19" customWidth="1"/>
    <col min="10261" max="10261" width="16.28515625" style="19" customWidth="1"/>
    <col min="10262" max="10262" width="18.7109375" style="19" customWidth="1"/>
    <col min="10263" max="10263" width="14.5703125" style="19" customWidth="1"/>
    <col min="10264" max="10264" width="61.28515625" style="19" customWidth="1"/>
    <col min="10265" max="10265" width="41.42578125" style="19" customWidth="1"/>
    <col min="10266" max="10266" width="30.42578125" style="19" customWidth="1"/>
    <col min="10267" max="10267" width="0" style="19" hidden="1" customWidth="1"/>
    <col min="10268" max="10496" width="9.140625" style="19"/>
    <col min="10497" max="10497" width="10" style="19" customWidth="1"/>
    <col min="10498" max="10498" width="41.7109375" style="19" bestFit="1" customWidth="1"/>
    <col min="10499" max="10499" width="11" style="19" customWidth="1"/>
    <col min="10500" max="10500" width="20.28515625" style="19" customWidth="1"/>
    <col min="10501" max="10503" width="13.140625" style="19" customWidth="1"/>
    <col min="10504" max="10504" width="17" style="19" customWidth="1"/>
    <col min="10505" max="10505" width="17.28515625" style="19" customWidth="1"/>
    <col min="10506" max="10507" width="15.42578125" style="19" customWidth="1"/>
    <col min="10508" max="10508" width="12" style="19" customWidth="1"/>
    <col min="10509" max="10509" width="16.28515625" style="19" customWidth="1"/>
    <col min="10510" max="10510" width="11.5703125" style="19" customWidth="1"/>
    <col min="10511" max="10511" width="16.28515625" style="19" customWidth="1"/>
    <col min="10512" max="10512" width="11.85546875" style="19" customWidth="1"/>
    <col min="10513" max="10513" width="18" style="19" customWidth="1"/>
    <col min="10514" max="10514" width="12.28515625" style="19" customWidth="1"/>
    <col min="10515" max="10515" width="16.28515625" style="19" customWidth="1"/>
    <col min="10516" max="10516" width="12.85546875" style="19" customWidth="1"/>
    <col min="10517" max="10517" width="16.28515625" style="19" customWidth="1"/>
    <col min="10518" max="10518" width="18.7109375" style="19" customWidth="1"/>
    <col min="10519" max="10519" width="14.5703125" style="19" customWidth="1"/>
    <col min="10520" max="10520" width="61.28515625" style="19" customWidth="1"/>
    <col min="10521" max="10521" width="41.42578125" style="19" customWidth="1"/>
    <col min="10522" max="10522" width="30.42578125" style="19" customWidth="1"/>
    <col min="10523" max="10523" width="0" style="19" hidden="1" customWidth="1"/>
    <col min="10524" max="10752" width="9.140625" style="19"/>
    <col min="10753" max="10753" width="10" style="19" customWidth="1"/>
    <col min="10754" max="10754" width="41.7109375" style="19" bestFit="1" customWidth="1"/>
    <col min="10755" max="10755" width="11" style="19" customWidth="1"/>
    <col min="10756" max="10756" width="20.28515625" style="19" customWidth="1"/>
    <col min="10757" max="10759" width="13.140625" style="19" customWidth="1"/>
    <col min="10760" max="10760" width="17" style="19" customWidth="1"/>
    <col min="10761" max="10761" width="17.28515625" style="19" customWidth="1"/>
    <col min="10762" max="10763" width="15.42578125" style="19" customWidth="1"/>
    <col min="10764" max="10764" width="12" style="19" customWidth="1"/>
    <col min="10765" max="10765" width="16.28515625" style="19" customWidth="1"/>
    <col min="10766" max="10766" width="11.5703125" style="19" customWidth="1"/>
    <col min="10767" max="10767" width="16.28515625" style="19" customWidth="1"/>
    <col min="10768" max="10768" width="11.85546875" style="19" customWidth="1"/>
    <col min="10769" max="10769" width="18" style="19" customWidth="1"/>
    <col min="10770" max="10770" width="12.28515625" style="19" customWidth="1"/>
    <col min="10771" max="10771" width="16.28515625" style="19" customWidth="1"/>
    <col min="10772" max="10772" width="12.85546875" style="19" customWidth="1"/>
    <col min="10773" max="10773" width="16.28515625" style="19" customWidth="1"/>
    <col min="10774" max="10774" width="18.7109375" style="19" customWidth="1"/>
    <col min="10775" max="10775" width="14.5703125" style="19" customWidth="1"/>
    <col min="10776" max="10776" width="61.28515625" style="19" customWidth="1"/>
    <col min="10777" max="10777" width="41.42578125" style="19" customWidth="1"/>
    <col min="10778" max="10778" width="30.42578125" style="19" customWidth="1"/>
    <col min="10779" max="10779" width="0" style="19" hidden="1" customWidth="1"/>
    <col min="10780" max="11008" width="9.140625" style="19"/>
    <col min="11009" max="11009" width="10" style="19" customWidth="1"/>
    <col min="11010" max="11010" width="41.7109375" style="19" bestFit="1" customWidth="1"/>
    <col min="11011" max="11011" width="11" style="19" customWidth="1"/>
    <col min="11012" max="11012" width="20.28515625" style="19" customWidth="1"/>
    <col min="11013" max="11015" width="13.140625" style="19" customWidth="1"/>
    <col min="11016" max="11016" width="17" style="19" customWidth="1"/>
    <col min="11017" max="11017" width="17.28515625" style="19" customWidth="1"/>
    <col min="11018" max="11019" width="15.42578125" style="19" customWidth="1"/>
    <col min="11020" max="11020" width="12" style="19" customWidth="1"/>
    <col min="11021" max="11021" width="16.28515625" style="19" customWidth="1"/>
    <col min="11022" max="11022" width="11.5703125" style="19" customWidth="1"/>
    <col min="11023" max="11023" width="16.28515625" style="19" customWidth="1"/>
    <col min="11024" max="11024" width="11.85546875" style="19" customWidth="1"/>
    <col min="11025" max="11025" width="18" style="19" customWidth="1"/>
    <col min="11026" max="11026" width="12.28515625" style="19" customWidth="1"/>
    <col min="11027" max="11027" width="16.28515625" style="19" customWidth="1"/>
    <col min="11028" max="11028" width="12.85546875" style="19" customWidth="1"/>
    <col min="11029" max="11029" width="16.28515625" style="19" customWidth="1"/>
    <col min="11030" max="11030" width="18.7109375" style="19" customWidth="1"/>
    <col min="11031" max="11031" width="14.5703125" style="19" customWidth="1"/>
    <col min="11032" max="11032" width="61.28515625" style="19" customWidth="1"/>
    <col min="11033" max="11033" width="41.42578125" style="19" customWidth="1"/>
    <col min="11034" max="11034" width="30.42578125" style="19" customWidth="1"/>
    <col min="11035" max="11035" width="0" style="19" hidden="1" customWidth="1"/>
    <col min="11036" max="11264" width="9.140625" style="19"/>
    <col min="11265" max="11265" width="10" style="19" customWidth="1"/>
    <col min="11266" max="11266" width="41.7109375" style="19" bestFit="1" customWidth="1"/>
    <col min="11267" max="11267" width="11" style="19" customWidth="1"/>
    <col min="11268" max="11268" width="20.28515625" style="19" customWidth="1"/>
    <col min="11269" max="11271" width="13.140625" style="19" customWidth="1"/>
    <col min="11272" max="11272" width="17" style="19" customWidth="1"/>
    <col min="11273" max="11273" width="17.28515625" style="19" customWidth="1"/>
    <col min="11274" max="11275" width="15.42578125" style="19" customWidth="1"/>
    <col min="11276" max="11276" width="12" style="19" customWidth="1"/>
    <col min="11277" max="11277" width="16.28515625" style="19" customWidth="1"/>
    <col min="11278" max="11278" width="11.5703125" style="19" customWidth="1"/>
    <col min="11279" max="11279" width="16.28515625" style="19" customWidth="1"/>
    <col min="11280" max="11280" width="11.85546875" style="19" customWidth="1"/>
    <col min="11281" max="11281" width="18" style="19" customWidth="1"/>
    <col min="11282" max="11282" width="12.28515625" style="19" customWidth="1"/>
    <col min="11283" max="11283" width="16.28515625" style="19" customWidth="1"/>
    <col min="11284" max="11284" width="12.85546875" style="19" customWidth="1"/>
    <col min="11285" max="11285" width="16.28515625" style="19" customWidth="1"/>
    <col min="11286" max="11286" width="18.7109375" style="19" customWidth="1"/>
    <col min="11287" max="11287" width="14.5703125" style="19" customWidth="1"/>
    <col min="11288" max="11288" width="61.28515625" style="19" customWidth="1"/>
    <col min="11289" max="11289" width="41.42578125" style="19" customWidth="1"/>
    <col min="11290" max="11290" width="30.42578125" style="19" customWidth="1"/>
    <col min="11291" max="11291" width="0" style="19" hidden="1" customWidth="1"/>
    <col min="11292" max="11520" width="9.140625" style="19"/>
    <col min="11521" max="11521" width="10" style="19" customWidth="1"/>
    <col min="11522" max="11522" width="41.7109375" style="19" bestFit="1" customWidth="1"/>
    <col min="11523" max="11523" width="11" style="19" customWidth="1"/>
    <col min="11524" max="11524" width="20.28515625" style="19" customWidth="1"/>
    <col min="11525" max="11527" width="13.140625" style="19" customWidth="1"/>
    <col min="11528" max="11528" width="17" style="19" customWidth="1"/>
    <col min="11529" max="11529" width="17.28515625" style="19" customWidth="1"/>
    <col min="11530" max="11531" width="15.42578125" style="19" customWidth="1"/>
    <col min="11532" max="11532" width="12" style="19" customWidth="1"/>
    <col min="11533" max="11533" width="16.28515625" style="19" customWidth="1"/>
    <col min="11534" max="11534" width="11.5703125" style="19" customWidth="1"/>
    <col min="11535" max="11535" width="16.28515625" style="19" customWidth="1"/>
    <col min="11536" max="11536" width="11.85546875" style="19" customWidth="1"/>
    <col min="11537" max="11537" width="18" style="19" customWidth="1"/>
    <col min="11538" max="11538" width="12.28515625" style="19" customWidth="1"/>
    <col min="11539" max="11539" width="16.28515625" style="19" customWidth="1"/>
    <col min="11540" max="11540" width="12.85546875" style="19" customWidth="1"/>
    <col min="11541" max="11541" width="16.28515625" style="19" customWidth="1"/>
    <col min="11542" max="11542" width="18.7109375" style="19" customWidth="1"/>
    <col min="11543" max="11543" width="14.5703125" style="19" customWidth="1"/>
    <col min="11544" max="11544" width="61.28515625" style="19" customWidth="1"/>
    <col min="11545" max="11545" width="41.42578125" style="19" customWidth="1"/>
    <col min="11546" max="11546" width="30.42578125" style="19" customWidth="1"/>
    <col min="11547" max="11547" width="0" style="19" hidden="1" customWidth="1"/>
    <col min="11548" max="11776" width="9.140625" style="19"/>
    <col min="11777" max="11777" width="10" style="19" customWidth="1"/>
    <col min="11778" max="11778" width="41.7109375" style="19" bestFit="1" customWidth="1"/>
    <col min="11779" max="11779" width="11" style="19" customWidth="1"/>
    <col min="11780" max="11780" width="20.28515625" style="19" customWidth="1"/>
    <col min="11781" max="11783" width="13.140625" style="19" customWidth="1"/>
    <col min="11784" max="11784" width="17" style="19" customWidth="1"/>
    <col min="11785" max="11785" width="17.28515625" style="19" customWidth="1"/>
    <col min="11786" max="11787" width="15.42578125" style="19" customWidth="1"/>
    <col min="11788" max="11788" width="12" style="19" customWidth="1"/>
    <col min="11789" max="11789" width="16.28515625" style="19" customWidth="1"/>
    <col min="11790" max="11790" width="11.5703125" style="19" customWidth="1"/>
    <col min="11791" max="11791" width="16.28515625" style="19" customWidth="1"/>
    <col min="11792" max="11792" width="11.85546875" style="19" customWidth="1"/>
    <col min="11793" max="11793" width="18" style="19" customWidth="1"/>
    <col min="11794" max="11794" width="12.28515625" style="19" customWidth="1"/>
    <col min="11795" max="11795" width="16.28515625" style="19" customWidth="1"/>
    <col min="11796" max="11796" width="12.85546875" style="19" customWidth="1"/>
    <col min="11797" max="11797" width="16.28515625" style="19" customWidth="1"/>
    <col min="11798" max="11798" width="18.7109375" style="19" customWidth="1"/>
    <col min="11799" max="11799" width="14.5703125" style="19" customWidth="1"/>
    <col min="11800" max="11800" width="61.28515625" style="19" customWidth="1"/>
    <col min="11801" max="11801" width="41.42578125" style="19" customWidth="1"/>
    <col min="11802" max="11802" width="30.42578125" style="19" customWidth="1"/>
    <col min="11803" max="11803" width="0" style="19" hidden="1" customWidth="1"/>
    <col min="11804" max="12032" width="9.140625" style="19"/>
    <col min="12033" max="12033" width="10" style="19" customWidth="1"/>
    <col min="12034" max="12034" width="41.7109375" style="19" bestFit="1" customWidth="1"/>
    <col min="12035" max="12035" width="11" style="19" customWidth="1"/>
    <col min="12036" max="12036" width="20.28515625" style="19" customWidth="1"/>
    <col min="12037" max="12039" width="13.140625" style="19" customWidth="1"/>
    <col min="12040" max="12040" width="17" style="19" customWidth="1"/>
    <col min="12041" max="12041" width="17.28515625" style="19" customWidth="1"/>
    <col min="12042" max="12043" width="15.42578125" style="19" customWidth="1"/>
    <col min="12044" max="12044" width="12" style="19" customWidth="1"/>
    <col min="12045" max="12045" width="16.28515625" style="19" customWidth="1"/>
    <col min="12046" max="12046" width="11.5703125" style="19" customWidth="1"/>
    <col min="12047" max="12047" width="16.28515625" style="19" customWidth="1"/>
    <col min="12048" max="12048" width="11.85546875" style="19" customWidth="1"/>
    <col min="12049" max="12049" width="18" style="19" customWidth="1"/>
    <col min="12050" max="12050" width="12.28515625" style="19" customWidth="1"/>
    <col min="12051" max="12051" width="16.28515625" style="19" customWidth="1"/>
    <col min="12052" max="12052" width="12.85546875" style="19" customWidth="1"/>
    <col min="12053" max="12053" width="16.28515625" style="19" customWidth="1"/>
    <col min="12054" max="12054" width="18.7109375" style="19" customWidth="1"/>
    <col min="12055" max="12055" width="14.5703125" style="19" customWidth="1"/>
    <col min="12056" max="12056" width="61.28515625" style="19" customWidth="1"/>
    <col min="12057" max="12057" width="41.42578125" style="19" customWidth="1"/>
    <col min="12058" max="12058" width="30.42578125" style="19" customWidth="1"/>
    <col min="12059" max="12059" width="0" style="19" hidden="1" customWidth="1"/>
    <col min="12060" max="12288" width="9.140625" style="19"/>
    <col min="12289" max="12289" width="10" style="19" customWidth="1"/>
    <col min="12290" max="12290" width="41.7109375" style="19" bestFit="1" customWidth="1"/>
    <col min="12291" max="12291" width="11" style="19" customWidth="1"/>
    <col min="12292" max="12292" width="20.28515625" style="19" customWidth="1"/>
    <col min="12293" max="12295" width="13.140625" style="19" customWidth="1"/>
    <col min="12296" max="12296" width="17" style="19" customWidth="1"/>
    <col min="12297" max="12297" width="17.28515625" style="19" customWidth="1"/>
    <col min="12298" max="12299" width="15.42578125" style="19" customWidth="1"/>
    <col min="12300" max="12300" width="12" style="19" customWidth="1"/>
    <col min="12301" max="12301" width="16.28515625" style="19" customWidth="1"/>
    <col min="12302" max="12302" width="11.5703125" style="19" customWidth="1"/>
    <col min="12303" max="12303" width="16.28515625" style="19" customWidth="1"/>
    <col min="12304" max="12304" width="11.85546875" style="19" customWidth="1"/>
    <col min="12305" max="12305" width="18" style="19" customWidth="1"/>
    <col min="12306" max="12306" width="12.28515625" style="19" customWidth="1"/>
    <col min="12307" max="12307" width="16.28515625" style="19" customWidth="1"/>
    <col min="12308" max="12308" width="12.85546875" style="19" customWidth="1"/>
    <col min="12309" max="12309" width="16.28515625" style="19" customWidth="1"/>
    <col min="12310" max="12310" width="18.7109375" style="19" customWidth="1"/>
    <col min="12311" max="12311" width="14.5703125" style="19" customWidth="1"/>
    <col min="12312" max="12312" width="61.28515625" style="19" customWidth="1"/>
    <col min="12313" max="12313" width="41.42578125" style="19" customWidth="1"/>
    <col min="12314" max="12314" width="30.42578125" style="19" customWidth="1"/>
    <col min="12315" max="12315" width="0" style="19" hidden="1" customWidth="1"/>
    <col min="12316" max="12544" width="9.140625" style="19"/>
    <col min="12545" max="12545" width="10" style="19" customWidth="1"/>
    <col min="12546" max="12546" width="41.7109375" style="19" bestFit="1" customWidth="1"/>
    <col min="12547" max="12547" width="11" style="19" customWidth="1"/>
    <col min="12548" max="12548" width="20.28515625" style="19" customWidth="1"/>
    <col min="12549" max="12551" width="13.140625" style="19" customWidth="1"/>
    <col min="12552" max="12552" width="17" style="19" customWidth="1"/>
    <col min="12553" max="12553" width="17.28515625" style="19" customWidth="1"/>
    <col min="12554" max="12555" width="15.42578125" style="19" customWidth="1"/>
    <col min="12556" max="12556" width="12" style="19" customWidth="1"/>
    <col min="12557" max="12557" width="16.28515625" style="19" customWidth="1"/>
    <col min="12558" max="12558" width="11.5703125" style="19" customWidth="1"/>
    <col min="12559" max="12559" width="16.28515625" style="19" customWidth="1"/>
    <col min="12560" max="12560" width="11.85546875" style="19" customWidth="1"/>
    <col min="12561" max="12561" width="18" style="19" customWidth="1"/>
    <col min="12562" max="12562" width="12.28515625" style="19" customWidth="1"/>
    <col min="12563" max="12563" width="16.28515625" style="19" customWidth="1"/>
    <col min="12564" max="12564" width="12.85546875" style="19" customWidth="1"/>
    <col min="12565" max="12565" width="16.28515625" style="19" customWidth="1"/>
    <col min="12566" max="12566" width="18.7109375" style="19" customWidth="1"/>
    <col min="12567" max="12567" width="14.5703125" style="19" customWidth="1"/>
    <col min="12568" max="12568" width="61.28515625" style="19" customWidth="1"/>
    <col min="12569" max="12569" width="41.42578125" style="19" customWidth="1"/>
    <col min="12570" max="12570" width="30.42578125" style="19" customWidth="1"/>
    <col min="12571" max="12571" width="0" style="19" hidden="1" customWidth="1"/>
    <col min="12572" max="12800" width="9.140625" style="19"/>
    <col min="12801" max="12801" width="10" style="19" customWidth="1"/>
    <col min="12802" max="12802" width="41.7109375" style="19" bestFit="1" customWidth="1"/>
    <col min="12803" max="12803" width="11" style="19" customWidth="1"/>
    <col min="12804" max="12804" width="20.28515625" style="19" customWidth="1"/>
    <col min="12805" max="12807" width="13.140625" style="19" customWidth="1"/>
    <col min="12808" max="12808" width="17" style="19" customWidth="1"/>
    <col min="12809" max="12809" width="17.28515625" style="19" customWidth="1"/>
    <col min="12810" max="12811" width="15.42578125" style="19" customWidth="1"/>
    <col min="12812" max="12812" width="12" style="19" customWidth="1"/>
    <col min="12813" max="12813" width="16.28515625" style="19" customWidth="1"/>
    <col min="12814" max="12814" width="11.5703125" style="19" customWidth="1"/>
    <col min="12815" max="12815" width="16.28515625" style="19" customWidth="1"/>
    <col min="12816" max="12816" width="11.85546875" style="19" customWidth="1"/>
    <col min="12817" max="12817" width="18" style="19" customWidth="1"/>
    <col min="12818" max="12818" width="12.28515625" style="19" customWidth="1"/>
    <col min="12819" max="12819" width="16.28515625" style="19" customWidth="1"/>
    <col min="12820" max="12820" width="12.85546875" style="19" customWidth="1"/>
    <col min="12821" max="12821" width="16.28515625" style="19" customWidth="1"/>
    <col min="12822" max="12822" width="18.7109375" style="19" customWidth="1"/>
    <col min="12823" max="12823" width="14.5703125" style="19" customWidth="1"/>
    <col min="12824" max="12824" width="61.28515625" style="19" customWidth="1"/>
    <col min="12825" max="12825" width="41.42578125" style="19" customWidth="1"/>
    <col min="12826" max="12826" width="30.42578125" style="19" customWidth="1"/>
    <col min="12827" max="12827" width="0" style="19" hidden="1" customWidth="1"/>
    <col min="12828" max="13056" width="9.140625" style="19"/>
    <col min="13057" max="13057" width="10" style="19" customWidth="1"/>
    <col min="13058" max="13058" width="41.7109375" style="19" bestFit="1" customWidth="1"/>
    <col min="13059" max="13059" width="11" style="19" customWidth="1"/>
    <col min="13060" max="13060" width="20.28515625" style="19" customWidth="1"/>
    <col min="13061" max="13063" width="13.140625" style="19" customWidth="1"/>
    <col min="13064" max="13064" width="17" style="19" customWidth="1"/>
    <col min="13065" max="13065" width="17.28515625" style="19" customWidth="1"/>
    <col min="13066" max="13067" width="15.42578125" style="19" customWidth="1"/>
    <col min="13068" max="13068" width="12" style="19" customWidth="1"/>
    <col min="13069" max="13069" width="16.28515625" style="19" customWidth="1"/>
    <col min="13070" max="13070" width="11.5703125" style="19" customWidth="1"/>
    <col min="13071" max="13071" width="16.28515625" style="19" customWidth="1"/>
    <col min="13072" max="13072" width="11.85546875" style="19" customWidth="1"/>
    <col min="13073" max="13073" width="18" style="19" customWidth="1"/>
    <col min="13074" max="13074" width="12.28515625" style="19" customWidth="1"/>
    <col min="13075" max="13075" width="16.28515625" style="19" customWidth="1"/>
    <col min="13076" max="13076" width="12.85546875" style="19" customWidth="1"/>
    <col min="13077" max="13077" width="16.28515625" style="19" customWidth="1"/>
    <col min="13078" max="13078" width="18.7109375" style="19" customWidth="1"/>
    <col min="13079" max="13079" width="14.5703125" style="19" customWidth="1"/>
    <col min="13080" max="13080" width="61.28515625" style="19" customWidth="1"/>
    <col min="13081" max="13081" width="41.42578125" style="19" customWidth="1"/>
    <col min="13082" max="13082" width="30.42578125" style="19" customWidth="1"/>
    <col min="13083" max="13083" width="0" style="19" hidden="1" customWidth="1"/>
    <col min="13084" max="13312" width="9.140625" style="19"/>
    <col min="13313" max="13313" width="10" style="19" customWidth="1"/>
    <col min="13314" max="13314" width="41.7109375" style="19" bestFit="1" customWidth="1"/>
    <col min="13315" max="13315" width="11" style="19" customWidth="1"/>
    <col min="13316" max="13316" width="20.28515625" style="19" customWidth="1"/>
    <col min="13317" max="13319" width="13.140625" style="19" customWidth="1"/>
    <col min="13320" max="13320" width="17" style="19" customWidth="1"/>
    <col min="13321" max="13321" width="17.28515625" style="19" customWidth="1"/>
    <col min="13322" max="13323" width="15.42578125" style="19" customWidth="1"/>
    <col min="13324" max="13324" width="12" style="19" customWidth="1"/>
    <col min="13325" max="13325" width="16.28515625" style="19" customWidth="1"/>
    <col min="13326" max="13326" width="11.5703125" style="19" customWidth="1"/>
    <col min="13327" max="13327" width="16.28515625" style="19" customWidth="1"/>
    <col min="13328" max="13328" width="11.85546875" style="19" customWidth="1"/>
    <col min="13329" max="13329" width="18" style="19" customWidth="1"/>
    <col min="13330" max="13330" width="12.28515625" style="19" customWidth="1"/>
    <col min="13331" max="13331" width="16.28515625" style="19" customWidth="1"/>
    <col min="13332" max="13332" width="12.85546875" style="19" customWidth="1"/>
    <col min="13333" max="13333" width="16.28515625" style="19" customWidth="1"/>
    <col min="13334" max="13334" width="18.7109375" style="19" customWidth="1"/>
    <col min="13335" max="13335" width="14.5703125" style="19" customWidth="1"/>
    <col min="13336" max="13336" width="61.28515625" style="19" customWidth="1"/>
    <col min="13337" max="13337" width="41.42578125" style="19" customWidth="1"/>
    <col min="13338" max="13338" width="30.42578125" style="19" customWidth="1"/>
    <col min="13339" max="13339" width="0" style="19" hidden="1" customWidth="1"/>
    <col min="13340" max="13568" width="9.140625" style="19"/>
    <col min="13569" max="13569" width="10" style="19" customWidth="1"/>
    <col min="13570" max="13570" width="41.7109375" style="19" bestFit="1" customWidth="1"/>
    <col min="13571" max="13571" width="11" style="19" customWidth="1"/>
    <col min="13572" max="13572" width="20.28515625" style="19" customWidth="1"/>
    <col min="13573" max="13575" width="13.140625" style="19" customWidth="1"/>
    <col min="13576" max="13576" width="17" style="19" customWidth="1"/>
    <col min="13577" max="13577" width="17.28515625" style="19" customWidth="1"/>
    <col min="13578" max="13579" width="15.42578125" style="19" customWidth="1"/>
    <col min="13580" max="13580" width="12" style="19" customWidth="1"/>
    <col min="13581" max="13581" width="16.28515625" style="19" customWidth="1"/>
    <col min="13582" max="13582" width="11.5703125" style="19" customWidth="1"/>
    <col min="13583" max="13583" width="16.28515625" style="19" customWidth="1"/>
    <col min="13584" max="13584" width="11.85546875" style="19" customWidth="1"/>
    <col min="13585" max="13585" width="18" style="19" customWidth="1"/>
    <col min="13586" max="13586" width="12.28515625" style="19" customWidth="1"/>
    <col min="13587" max="13587" width="16.28515625" style="19" customWidth="1"/>
    <col min="13588" max="13588" width="12.85546875" style="19" customWidth="1"/>
    <col min="13589" max="13589" width="16.28515625" style="19" customWidth="1"/>
    <col min="13590" max="13590" width="18.7109375" style="19" customWidth="1"/>
    <col min="13591" max="13591" width="14.5703125" style="19" customWidth="1"/>
    <col min="13592" max="13592" width="61.28515625" style="19" customWidth="1"/>
    <col min="13593" max="13593" width="41.42578125" style="19" customWidth="1"/>
    <col min="13594" max="13594" width="30.42578125" style="19" customWidth="1"/>
    <col min="13595" max="13595" width="0" style="19" hidden="1" customWidth="1"/>
    <col min="13596" max="13824" width="9.140625" style="19"/>
    <col min="13825" max="13825" width="10" style="19" customWidth="1"/>
    <col min="13826" max="13826" width="41.7109375" style="19" bestFit="1" customWidth="1"/>
    <col min="13827" max="13827" width="11" style="19" customWidth="1"/>
    <col min="13828" max="13828" width="20.28515625" style="19" customWidth="1"/>
    <col min="13829" max="13831" width="13.140625" style="19" customWidth="1"/>
    <col min="13832" max="13832" width="17" style="19" customWidth="1"/>
    <col min="13833" max="13833" width="17.28515625" style="19" customWidth="1"/>
    <col min="13834" max="13835" width="15.42578125" style="19" customWidth="1"/>
    <col min="13836" max="13836" width="12" style="19" customWidth="1"/>
    <col min="13837" max="13837" width="16.28515625" style="19" customWidth="1"/>
    <col min="13838" max="13838" width="11.5703125" style="19" customWidth="1"/>
    <col min="13839" max="13839" width="16.28515625" style="19" customWidth="1"/>
    <col min="13840" max="13840" width="11.85546875" style="19" customWidth="1"/>
    <col min="13841" max="13841" width="18" style="19" customWidth="1"/>
    <col min="13842" max="13842" width="12.28515625" style="19" customWidth="1"/>
    <col min="13843" max="13843" width="16.28515625" style="19" customWidth="1"/>
    <col min="13844" max="13844" width="12.85546875" style="19" customWidth="1"/>
    <col min="13845" max="13845" width="16.28515625" style="19" customWidth="1"/>
    <col min="13846" max="13846" width="18.7109375" style="19" customWidth="1"/>
    <col min="13847" max="13847" width="14.5703125" style="19" customWidth="1"/>
    <col min="13848" max="13848" width="61.28515625" style="19" customWidth="1"/>
    <col min="13849" max="13849" width="41.42578125" style="19" customWidth="1"/>
    <col min="13850" max="13850" width="30.42578125" style="19" customWidth="1"/>
    <col min="13851" max="13851" width="0" style="19" hidden="1" customWidth="1"/>
    <col min="13852" max="14080" width="9.140625" style="19"/>
    <col min="14081" max="14081" width="10" style="19" customWidth="1"/>
    <col min="14082" max="14082" width="41.7109375" style="19" bestFit="1" customWidth="1"/>
    <col min="14083" max="14083" width="11" style="19" customWidth="1"/>
    <col min="14084" max="14084" width="20.28515625" style="19" customWidth="1"/>
    <col min="14085" max="14087" width="13.140625" style="19" customWidth="1"/>
    <col min="14088" max="14088" width="17" style="19" customWidth="1"/>
    <col min="14089" max="14089" width="17.28515625" style="19" customWidth="1"/>
    <col min="14090" max="14091" width="15.42578125" style="19" customWidth="1"/>
    <col min="14092" max="14092" width="12" style="19" customWidth="1"/>
    <col min="14093" max="14093" width="16.28515625" style="19" customWidth="1"/>
    <col min="14094" max="14094" width="11.5703125" style="19" customWidth="1"/>
    <col min="14095" max="14095" width="16.28515625" style="19" customWidth="1"/>
    <col min="14096" max="14096" width="11.85546875" style="19" customWidth="1"/>
    <col min="14097" max="14097" width="18" style="19" customWidth="1"/>
    <col min="14098" max="14098" width="12.28515625" style="19" customWidth="1"/>
    <col min="14099" max="14099" width="16.28515625" style="19" customWidth="1"/>
    <col min="14100" max="14100" width="12.85546875" style="19" customWidth="1"/>
    <col min="14101" max="14101" width="16.28515625" style="19" customWidth="1"/>
    <col min="14102" max="14102" width="18.7109375" style="19" customWidth="1"/>
    <col min="14103" max="14103" width="14.5703125" style="19" customWidth="1"/>
    <col min="14104" max="14104" width="61.28515625" style="19" customWidth="1"/>
    <col min="14105" max="14105" width="41.42578125" style="19" customWidth="1"/>
    <col min="14106" max="14106" width="30.42578125" style="19" customWidth="1"/>
    <col min="14107" max="14107" width="0" style="19" hidden="1" customWidth="1"/>
    <col min="14108" max="14336" width="9.140625" style="19"/>
    <col min="14337" max="14337" width="10" style="19" customWidth="1"/>
    <col min="14338" max="14338" width="41.7109375" style="19" bestFit="1" customWidth="1"/>
    <col min="14339" max="14339" width="11" style="19" customWidth="1"/>
    <col min="14340" max="14340" width="20.28515625" style="19" customWidth="1"/>
    <col min="14341" max="14343" width="13.140625" style="19" customWidth="1"/>
    <col min="14344" max="14344" width="17" style="19" customWidth="1"/>
    <col min="14345" max="14345" width="17.28515625" style="19" customWidth="1"/>
    <col min="14346" max="14347" width="15.42578125" style="19" customWidth="1"/>
    <col min="14348" max="14348" width="12" style="19" customWidth="1"/>
    <col min="14349" max="14349" width="16.28515625" style="19" customWidth="1"/>
    <col min="14350" max="14350" width="11.5703125" style="19" customWidth="1"/>
    <col min="14351" max="14351" width="16.28515625" style="19" customWidth="1"/>
    <col min="14352" max="14352" width="11.85546875" style="19" customWidth="1"/>
    <col min="14353" max="14353" width="18" style="19" customWidth="1"/>
    <col min="14354" max="14354" width="12.28515625" style="19" customWidth="1"/>
    <col min="14355" max="14355" width="16.28515625" style="19" customWidth="1"/>
    <col min="14356" max="14356" width="12.85546875" style="19" customWidth="1"/>
    <col min="14357" max="14357" width="16.28515625" style="19" customWidth="1"/>
    <col min="14358" max="14358" width="18.7109375" style="19" customWidth="1"/>
    <col min="14359" max="14359" width="14.5703125" style="19" customWidth="1"/>
    <col min="14360" max="14360" width="61.28515625" style="19" customWidth="1"/>
    <col min="14361" max="14361" width="41.42578125" style="19" customWidth="1"/>
    <col min="14362" max="14362" width="30.42578125" style="19" customWidth="1"/>
    <col min="14363" max="14363" width="0" style="19" hidden="1" customWidth="1"/>
    <col min="14364" max="14592" width="9.140625" style="19"/>
    <col min="14593" max="14593" width="10" style="19" customWidth="1"/>
    <col min="14594" max="14594" width="41.7109375" style="19" bestFit="1" customWidth="1"/>
    <col min="14595" max="14595" width="11" style="19" customWidth="1"/>
    <col min="14596" max="14596" width="20.28515625" style="19" customWidth="1"/>
    <col min="14597" max="14599" width="13.140625" style="19" customWidth="1"/>
    <col min="14600" max="14600" width="17" style="19" customWidth="1"/>
    <col min="14601" max="14601" width="17.28515625" style="19" customWidth="1"/>
    <col min="14602" max="14603" width="15.42578125" style="19" customWidth="1"/>
    <col min="14604" max="14604" width="12" style="19" customWidth="1"/>
    <col min="14605" max="14605" width="16.28515625" style="19" customWidth="1"/>
    <col min="14606" max="14606" width="11.5703125" style="19" customWidth="1"/>
    <col min="14607" max="14607" width="16.28515625" style="19" customWidth="1"/>
    <col min="14608" max="14608" width="11.85546875" style="19" customWidth="1"/>
    <col min="14609" max="14609" width="18" style="19" customWidth="1"/>
    <col min="14610" max="14610" width="12.28515625" style="19" customWidth="1"/>
    <col min="14611" max="14611" width="16.28515625" style="19" customWidth="1"/>
    <col min="14612" max="14612" width="12.85546875" style="19" customWidth="1"/>
    <col min="14613" max="14613" width="16.28515625" style="19" customWidth="1"/>
    <col min="14614" max="14614" width="18.7109375" style="19" customWidth="1"/>
    <col min="14615" max="14615" width="14.5703125" style="19" customWidth="1"/>
    <col min="14616" max="14616" width="61.28515625" style="19" customWidth="1"/>
    <col min="14617" max="14617" width="41.42578125" style="19" customWidth="1"/>
    <col min="14618" max="14618" width="30.42578125" style="19" customWidth="1"/>
    <col min="14619" max="14619" width="0" style="19" hidden="1" customWidth="1"/>
    <col min="14620" max="14848" width="9.140625" style="19"/>
    <col min="14849" max="14849" width="10" style="19" customWidth="1"/>
    <col min="14850" max="14850" width="41.7109375" style="19" bestFit="1" customWidth="1"/>
    <col min="14851" max="14851" width="11" style="19" customWidth="1"/>
    <col min="14852" max="14852" width="20.28515625" style="19" customWidth="1"/>
    <col min="14853" max="14855" width="13.140625" style="19" customWidth="1"/>
    <col min="14856" max="14856" width="17" style="19" customWidth="1"/>
    <col min="14857" max="14857" width="17.28515625" style="19" customWidth="1"/>
    <col min="14858" max="14859" width="15.42578125" style="19" customWidth="1"/>
    <col min="14860" max="14860" width="12" style="19" customWidth="1"/>
    <col min="14861" max="14861" width="16.28515625" style="19" customWidth="1"/>
    <col min="14862" max="14862" width="11.5703125" style="19" customWidth="1"/>
    <col min="14863" max="14863" width="16.28515625" style="19" customWidth="1"/>
    <col min="14864" max="14864" width="11.85546875" style="19" customWidth="1"/>
    <col min="14865" max="14865" width="18" style="19" customWidth="1"/>
    <col min="14866" max="14866" width="12.28515625" style="19" customWidth="1"/>
    <col min="14867" max="14867" width="16.28515625" style="19" customWidth="1"/>
    <col min="14868" max="14868" width="12.85546875" style="19" customWidth="1"/>
    <col min="14869" max="14869" width="16.28515625" style="19" customWidth="1"/>
    <col min="14870" max="14870" width="18.7109375" style="19" customWidth="1"/>
    <col min="14871" max="14871" width="14.5703125" style="19" customWidth="1"/>
    <col min="14872" max="14872" width="61.28515625" style="19" customWidth="1"/>
    <col min="14873" max="14873" width="41.42578125" style="19" customWidth="1"/>
    <col min="14874" max="14874" width="30.42578125" style="19" customWidth="1"/>
    <col min="14875" max="14875" width="0" style="19" hidden="1" customWidth="1"/>
    <col min="14876" max="15104" width="9.140625" style="19"/>
    <col min="15105" max="15105" width="10" style="19" customWidth="1"/>
    <col min="15106" max="15106" width="41.7109375" style="19" bestFit="1" customWidth="1"/>
    <col min="15107" max="15107" width="11" style="19" customWidth="1"/>
    <col min="15108" max="15108" width="20.28515625" style="19" customWidth="1"/>
    <col min="15109" max="15111" width="13.140625" style="19" customWidth="1"/>
    <col min="15112" max="15112" width="17" style="19" customWidth="1"/>
    <col min="15113" max="15113" width="17.28515625" style="19" customWidth="1"/>
    <col min="15114" max="15115" width="15.42578125" style="19" customWidth="1"/>
    <col min="15116" max="15116" width="12" style="19" customWidth="1"/>
    <col min="15117" max="15117" width="16.28515625" style="19" customWidth="1"/>
    <col min="15118" max="15118" width="11.5703125" style="19" customWidth="1"/>
    <col min="15119" max="15119" width="16.28515625" style="19" customWidth="1"/>
    <col min="15120" max="15120" width="11.85546875" style="19" customWidth="1"/>
    <col min="15121" max="15121" width="18" style="19" customWidth="1"/>
    <col min="15122" max="15122" width="12.28515625" style="19" customWidth="1"/>
    <col min="15123" max="15123" width="16.28515625" style="19" customWidth="1"/>
    <col min="15124" max="15124" width="12.85546875" style="19" customWidth="1"/>
    <col min="15125" max="15125" width="16.28515625" style="19" customWidth="1"/>
    <col min="15126" max="15126" width="18.7109375" style="19" customWidth="1"/>
    <col min="15127" max="15127" width="14.5703125" style="19" customWidth="1"/>
    <col min="15128" max="15128" width="61.28515625" style="19" customWidth="1"/>
    <col min="15129" max="15129" width="41.42578125" style="19" customWidth="1"/>
    <col min="15130" max="15130" width="30.42578125" style="19" customWidth="1"/>
    <col min="15131" max="15131" width="0" style="19" hidden="1" customWidth="1"/>
    <col min="15132" max="15360" width="9.140625" style="19"/>
    <col min="15361" max="15361" width="10" style="19" customWidth="1"/>
    <col min="15362" max="15362" width="41.7109375" style="19" bestFit="1" customWidth="1"/>
    <col min="15363" max="15363" width="11" style="19" customWidth="1"/>
    <col min="15364" max="15364" width="20.28515625" style="19" customWidth="1"/>
    <col min="15365" max="15367" width="13.140625" style="19" customWidth="1"/>
    <col min="15368" max="15368" width="17" style="19" customWidth="1"/>
    <col min="15369" max="15369" width="17.28515625" style="19" customWidth="1"/>
    <col min="15370" max="15371" width="15.42578125" style="19" customWidth="1"/>
    <col min="15372" max="15372" width="12" style="19" customWidth="1"/>
    <col min="15373" max="15373" width="16.28515625" style="19" customWidth="1"/>
    <col min="15374" max="15374" width="11.5703125" style="19" customWidth="1"/>
    <col min="15375" max="15375" width="16.28515625" style="19" customWidth="1"/>
    <col min="15376" max="15376" width="11.85546875" style="19" customWidth="1"/>
    <col min="15377" max="15377" width="18" style="19" customWidth="1"/>
    <col min="15378" max="15378" width="12.28515625" style="19" customWidth="1"/>
    <col min="15379" max="15379" width="16.28515625" style="19" customWidth="1"/>
    <col min="15380" max="15380" width="12.85546875" style="19" customWidth="1"/>
    <col min="15381" max="15381" width="16.28515625" style="19" customWidth="1"/>
    <col min="15382" max="15382" width="18.7109375" style="19" customWidth="1"/>
    <col min="15383" max="15383" width="14.5703125" style="19" customWidth="1"/>
    <col min="15384" max="15384" width="61.28515625" style="19" customWidth="1"/>
    <col min="15385" max="15385" width="41.42578125" style="19" customWidth="1"/>
    <col min="15386" max="15386" width="30.42578125" style="19" customWidth="1"/>
    <col min="15387" max="15387" width="0" style="19" hidden="1" customWidth="1"/>
    <col min="15388" max="15616" width="9.140625" style="19"/>
    <col min="15617" max="15617" width="10" style="19" customWidth="1"/>
    <col min="15618" max="15618" width="41.7109375" style="19" bestFit="1" customWidth="1"/>
    <col min="15619" max="15619" width="11" style="19" customWidth="1"/>
    <col min="15620" max="15620" width="20.28515625" style="19" customWidth="1"/>
    <col min="15621" max="15623" width="13.140625" style="19" customWidth="1"/>
    <col min="15624" max="15624" width="17" style="19" customWidth="1"/>
    <col min="15625" max="15625" width="17.28515625" style="19" customWidth="1"/>
    <col min="15626" max="15627" width="15.42578125" style="19" customWidth="1"/>
    <col min="15628" max="15628" width="12" style="19" customWidth="1"/>
    <col min="15629" max="15629" width="16.28515625" style="19" customWidth="1"/>
    <col min="15630" max="15630" width="11.5703125" style="19" customWidth="1"/>
    <col min="15631" max="15631" width="16.28515625" style="19" customWidth="1"/>
    <col min="15632" max="15632" width="11.85546875" style="19" customWidth="1"/>
    <col min="15633" max="15633" width="18" style="19" customWidth="1"/>
    <col min="15634" max="15634" width="12.28515625" style="19" customWidth="1"/>
    <col min="15635" max="15635" width="16.28515625" style="19" customWidth="1"/>
    <col min="15636" max="15636" width="12.85546875" style="19" customWidth="1"/>
    <col min="15637" max="15637" width="16.28515625" style="19" customWidth="1"/>
    <col min="15638" max="15638" width="18.7109375" style="19" customWidth="1"/>
    <col min="15639" max="15639" width="14.5703125" style="19" customWidth="1"/>
    <col min="15640" max="15640" width="61.28515625" style="19" customWidth="1"/>
    <col min="15641" max="15641" width="41.42578125" style="19" customWidth="1"/>
    <col min="15642" max="15642" width="30.42578125" style="19" customWidth="1"/>
    <col min="15643" max="15643" width="0" style="19" hidden="1" customWidth="1"/>
    <col min="15644" max="15872" width="9.140625" style="19"/>
    <col min="15873" max="15873" width="10" style="19" customWidth="1"/>
    <col min="15874" max="15874" width="41.7109375" style="19" bestFit="1" customWidth="1"/>
    <col min="15875" max="15875" width="11" style="19" customWidth="1"/>
    <col min="15876" max="15876" width="20.28515625" style="19" customWidth="1"/>
    <col min="15877" max="15879" width="13.140625" style="19" customWidth="1"/>
    <col min="15880" max="15880" width="17" style="19" customWidth="1"/>
    <col min="15881" max="15881" width="17.28515625" style="19" customWidth="1"/>
    <col min="15882" max="15883" width="15.42578125" style="19" customWidth="1"/>
    <col min="15884" max="15884" width="12" style="19" customWidth="1"/>
    <col min="15885" max="15885" width="16.28515625" style="19" customWidth="1"/>
    <col min="15886" max="15886" width="11.5703125" style="19" customWidth="1"/>
    <col min="15887" max="15887" width="16.28515625" style="19" customWidth="1"/>
    <col min="15888" max="15888" width="11.85546875" style="19" customWidth="1"/>
    <col min="15889" max="15889" width="18" style="19" customWidth="1"/>
    <col min="15890" max="15890" width="12.28515625" style="19" customWidth="1"/>
    <col min="15891" max="15891" width="16.28515625" style="19" customWidth="1"/>
    <col min="15892" max="15892" width="12.85546875" style="19" customWidth="1"/>
    <col min="15893" max="15893" width="16.28515625" style="19" customWidth="1"/>
    <col min="15894" max="15894" width="18.7109375" style="19" customWidth="1"/>
    <col min="15895" max="15895" width="14.5703125" style="19" customWidth="1"/>
    <col min="15896" max="15896" width="61.28515625" style="19" customWidth="1"/>
    <col min="15897" max="15897" width="41.42578125" style="19" customWidth="1"/>
    <col min="15898" max="15898" width="30.42578125" style="19" customWidth="1"/>
    <col min="15899" max="15899" width="0" style="19" hidden="1" customWidth="1"/>
    <col min="15900" max="16128" width="9.140625" style="19"/>
    <col min="16129" max="16129" width="10" style="19" customWidth="1"/>
    <col min="16130" max="16130" width="41.7109375" style="19" bestFit="1" customWidth="1"/>
    <col min="16131" max="16131" width="11" style="19" customWidth="1"/>
    <col min="16132" max="16132" width="20.28515625" style="19" customWidth="1"/>
    <col min="16133" max="16135" width="13.140625" style="19" customWidth="1"/>
    <col min="16136" max="16136" width="17" style="19" customWidth="1"/>
    <col min="16137" max="16137" width="17.28515625" style="19" customWidth="1"/>
    <col min="16138" max="16139" width="15.42578125" style="19" customWidth="1"/>
    <col min="16140" max="16140" width="12" style="19" customWidth="1"/>
    <col min="16141" max="16141" width="16.28515625" style="19" customWidth="1"/>
    <col min="16142" max="16142" width="11.5703125" style="19" customWidth="1"/>
    <col min="16143" max="16143" width="16.28515625" style="19" customWidth="1"/>
    <col min="16144" max="16144" width="11.85546875" style="19" customWidth="1"/>
    <col min="16145" max="16145" width="18" style="19" customWidth="1"/>
    <col min="16146" max="16146" width="12.28515625" style="19" customWidth="1"/>
    <col min="16147" max="16147" width="16.28515625" style="19" customWidth="1"/>
    <col min="16148" max="16148" width="12.85546875" style="19" customWidth="1"/>
    <col min="16149" max="16149" width="16.28515625" style="19" customWidth="1"/>
    <col min="16150" max="16150" width="18.7109375" style="19" customWidth="1"/>
    <col min="16151" max="16151" width="14.5703125" style="19" customWidth="1"/>
    <col min="16152" max="16152" width="61.28515625" style="19" customWidth="1"/>
    <col min="16153" max="16153" width="41.42578125" style="19" customWidth="1"/>
    <col min="16154" max="16154" width="30.42578125" style="19" customWidth="1"/>
    <col min="16155" max="16155" width="0" style="19" hidden="1" customWidth="1"/>
    <col min="16156" max="16384" width="9.140625" style="19"/>
  </cols>
  <sheetData>
    <row r="1" spans="1:58" ht="39" customHeight="1">
      <c r="A1" s="1105" t="s">
        <v>41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  <c r="T1" s="1105"/>
      <c r="U1" s="1105"/>
      <c r="V1" s="557"/>
      <c r="W1" s="557"/>
      <c r="X1" s="557"/>
      <c r="Y1" s="557"/>
      <c r="Z1" s="557"/>
    </row>
    <row r="2" spans="1:58" ht="39" customHeight="1">
      <c r="A2" s="1106" t="s">
        <v>1162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370"/>
      <c r="W2" s="370"/>
      <c r="X2" s="370"/>
      <c r="Y2" s="370"/>
      <c r="Z2" s="371"/>
    </row>
    <row r="3" spans="1:58" ht="39" customHeight="1">
      <c r="A3" s="371"/>
      <c r="B3" s="371"/>
      <c r="C3" s="371"/>
      <c r="D3" s="371"/>
      <c r="E3" s="371"/>
      <c r="F3" s="371"/>
      <c r="G3" s="371"/>
      <c r="H3" s="371"/>
      <c r="I3" s="371"/>
      <c r="L3" s="1107"/>
      <c r="M3" s="1107"/>
      <c r="N3" s="370"/>
      <c r="O3" s="372"/>
      <c r="P3" s="370"/>
      <c r="Q3" s="372"/>
      <c r="R3" s="370"/>
      <c r="S3" s="374"/>
      <c r="T3" s="373"/>
      <c r="U3" s="374"/>
      <c r="V3" s="371"/>
      <c r="W3" s="371"/>
      <c r="X3" s="371"/>
      <c r="Y3" s="370"/>
      <c r="Z3" s="371"/>
    </row>
    <row r="4" spans="1:58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93" t="s">
        <v>15</v>
      </c>
      <c r="W4" s="1094"/>
      <c r="X4" s="1095"/>
      <c r="Y4" s="1099" t="s">
        <v>695</v>
      </c>
      <c r="Z4" s="1102" t="s">
        <v>968</v>
      </c>
    </row>
    <row r="5" spans="1:58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96"/>
      <c r="W5" s="1097"/>
      <c r="X5" s="1098"/>
      <c r="Y5" s="1100"/>
      <c r="Z5" s="1103"/>
    </row>
    <row r="6" spans="1:58" ht="39.75" customHeight="1">
      <c r="A6" s="1015"/>
      <c r="B6" s="1015"/>
      <c r="C6" s="1015"/>
      <c r="D6" s="1015"/>
      <c r="E6" s="205" t="s">
        <v>6</v>
      </c>
      <c r="F6" s="206" t="s">
        <v>7</v>
      </c>
      <c r="G6" s="206" t="s">
        <v>8</v>
      </c>
      <c r="H6" s="1047"/>
      <c r="I6" s="1047"/>
      <c r="J6" s="1047"/>
      <c r="K6" s="1047"/>
      <c r="L6" s="60" t="s">
        <v>1</v>
      </c>
      <c r="M6" s="375" t="s">
        <v>2</v>
      </c>
      <c r="N6" s="60" t="s">
        <v>1</v>
      </c>
      <c r="O6" s="375" t="s">
        <v>2</v>
      </c>
      <c r="P6" s="60" t="s">
        <v>1</v>
      </c>
      <c r="Q6" s="375" t="s">
        <v>2</v>
      </c>
      <c r="R6" s="60" t="s">
        <v>1</v>
      </c>
      <c r="S6" s="375" t="s">
        <v>2</v>
      </c>
      <c r="T6" s="376" t="s">
        <v>1</v>
      </c>
      <c r="U6" s="375" t="s">
        <v>2</v>
      </c>
      <c r="V6" s="53" t="s">
        <v>13</v>
      </c>
      <c r="W6" s="53" t="s">
        <v>14</v>
      </c>
      <c r="X6" s="53" t="s">
        <v>12</v>
      </c>
      <c r="Y6" s="1101"/>
      <c r="Z6" s="1104"/>
      <c r="AA6" s="19" t="s">
        <v>697</v>
      </c>
    </row>
    <row r="7" spans="1:58" ht="28.5" customHeight="1">
      <c r="A7" s="1044" t="s">
        <v>1169</v>
      </c>
      <c r="B7" s="1045"/>
      <c r="C7" s="595"/>
      <c r="D7" s="666"/>
      <c r="E7" s="763">
        <f>+E8+E64</f>
        <v>0</v>
      </c>
      <c r="F7" s="763">
        <f t="shared" ref="F7:U7" si="0">+F8+F64</f>
        <v>0</v>
      </c>
      <c r="G7" s="763">
        <f t="shared" si="0"/>
        <v>0</v>
      </c>
      <c r="H7" s="763">
        <f t="shared" si="0"/>
        <v>3</v>
      </c>
      <c r="I7" s="763">
        <f t="shared" si="0"/>
        <v>159</v>
      </c>
      <c r="J7" s="763">
        <f t="shared" si="0"/>
        <v>0</v>
      </c>
      <c r="K7" s="763">
        <f t="shared" si="0"/>
        <v>162</v>
      </c>
      <c r="L7" s="763">
        <f t="shared" si="0"/>
        <v>141</v>
      </c>
      <c r="M7" s="763">
        <f t="shared" si="0"/>
        <v>40154500</v>
      </c>
      <c r="N7" s="763">
        <f t="shared" si="0"/>
        <v>11</v>
      </c>
      <c r="O7" s="763">
        <f t="shared" si="0"/>
        <v>6884500</v>
      </c>
      <c r="P7" s="763">
        <f t="shared" si="0"/>
        <v>8</v>
      </c>
      <c r="Q7" s="763">
        <f t="shared" si="0"/>
        <v>7510000</v>
      </c>
      <c r="R7" s="763">
        <f t="shared" si="0"/>
        <v>2</v>
      </c>
      <c r="S7" s="763">
        <f t="shared" si="0"/>
        <v>160000</v>
      </c>
      <c r="T7" s="763">
        <f>+T8+T64</f>
        <v>162</v>
      </c>
      <c r="U7" s="763">
        <f t="shared" si="0"/>
        <v>54709000</v>
      </c>
      <c r="V7" s="53"/>
      <c r="W7" s="53"/>
      <c r="X7" s="53"/>
      <c r="Y7" s="453"/>
      <c r="Z7" s="454"/>
    </row>
    <row r="8" spans="1:58" s="381" customFormat="1" ht="24.75" customHeight="1">
      <c r="A8" s="1030" t="s">
        <v>17</v>
      </c>
      <c r="B8" s="1031"/>
      <c r="C8" s="377"/>
      <c r="D8" s="764"/>
      <c r="E8" s="764">
        <f>+E9+E53</f>
        <v>0</v>
      </c>
      <c r="F8" s="764">
        <f t="shared" ref="F8:U8" si="1">+F9+F53</f>
        <v>0</v>
      </c>
      <c r="G8" s="764">
        <f t="shared" si="1"/>
        <v>0</v>
      </c>
      <c r="H8" s="764">
        <f t="shared" si="1"/>
        <v>3</v>
      </c>
      <c r="I8" s="764">
        <f t="shared" si="1"/>
        <v>128</v>
      </c>
      <c r="J8" s="764">
        <f t="shared" si="1"/>
        <v>0</v>
      </c>
      <c r="K8" s="764">
        <f t="shared" si="1"/>
        <v>131</v>
      </c>
      <c r="L8" s="764">
        <f t="shared" si="1"/>
        <v>110</v>
      </c>
      <c r="M8" s="764">
        <f t="shared" si="1"/>
        <v>39694400</v>
      </c>
      <c r="N8" s="764">
        <f t="shared" si="1"/>
        <v>11</v>
      </c>
      <c r="O8" s="764">
        <f t="shared" si="1"/>
        <v>6884500</v>
      </c>
      <c r="P8" s="764">
        <f t="shared" si="1"/>
        <v>8</v>
      </c>
      <c r="Q8" s="764">
        <f t="shared" si="1"/>
        <v>7510000</v>
      </c>
      <c r="R8" s="764">
        <f t="shared" si="1"/>
        <v>2</v>
      </c>
      <c r="S8" s="764">
        <f t="shared" si="1"/>
        <v>160000</v>
      </c>
      <c r="T8" s="764">
        <f t="shared" si="1"/>
        <v>131</v>
      </c>
      <c r="U8" s="764">
        <f t="shared" si="1"/>
        <v>54248900</v>
      </c>
      <c r="V8" s="378"/>
      <c r="W8" s="378"/>
      <c r="X8" s="379"/>
      <c r="Y8" s="379"/>
      <c r="Z8" s="380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</row>
    <row r="9" spans="1:58">
      <c r="A9" s="563" t="s">
        <v>3</v>
      </c>
      <c r="B9" s="66"/>
      <c r="C9" s="429"/>
      <c r="D9" s="680"/>
      <c r="E9" s="680"/>
      <c r="F9" s="680"/>
      <c r="G9" s="680"/>
      <c r="H9" s="680">
        <f>SUM(H10:H52)</f>
        <v>2</v>
      </c>
      <c r="I9" s="680">
        <f t="shared" ref="I9:U9" si="2">SUM(I10:I52)</f>
        <v>119</v>
      </c>
      <c r="J9" s="680">
        <f t="shared" si="2"/>
        <v>0</v>
      </c>
      <c r="K9" s="680">
        <f>SUM(K10:K52)</f>
        <v>121</v>
      </c>
      <c r="L9" s="680">
        <f t="shared" si="2"/>
        <v>105</v>
      </c>
      <c r="M9" s="680">
        <f t="shared" si="2"/>
        <v>8454400</v>
      </c>
      <c r="N9" s="680">
        <f t="shared" si="2"/>
        <v>9</v>
      </c>
      <c r="O9" s="680">
        <f t="shared" si="2"/>
        <v>2979000</v>
      </c>
      <c r="P9" s="680">
        <f t="shared" si="2"/>
        <v>5</v>
      </c>
      <c r="Q9" s="680">
        <f t="shared" si="2"/>
        <v>2110000</v>
      </c>
      <c r="R9" s="680">
        <f t="shared" si="2"/>
        <v>2</v>
      </c>
      <c r="S9" s="680">
        <f t="shared" si="2"/>
        <v>160000</v>
      </c>
      <c r="T9" s="680">
        <f>SUM(T10:T52)</f>
        <v>121</v>
      </c>
      <c r="U9" s="680">
        <f t="shared" si="2"/>
        <v>13703400</v>
      </c>
      <c r="V9" s="382"/>
      <c r="W9" s="382"/>
      <c r="X9" s="383"/>
      <c r="Y9" s="384"/>
      <c r="Z9" s="385"/>
    </row>
    <row r="10" spans="1:58" ht="24" customHeight="1">
      <c r="A10" s="204">
        <v>1</v>
      </c>
      <c r="B10" s="174" t="s">
        <v>969</v>
      </c>
      <c r="C10" s="204" t="s">
        <v>311</v>
      </c>
      <c r="D10" s="309">
        <v>420000</v>
      </c>
      <c r="E10" s="765"/>
      <c r="F10" s="765"/>
      <c r="G10" s="765"/>
      <c r="H10" s="765"/>
      <c r="I10" s="245">
        <v>2</v>
      </c>
      <c r="J10" s="765"/>
      <c r="K10" s="435">
        <f>SUM(H10:J10)</f>
        <v>2</v>
      </c>
      <c r="L10" s="245">
        <v>1</v>
      </c>
      <c r="M10" s="386">
        <v>420000</v>
      </c>
      <c r="N10" s="245">
        <v>1</v>
      </c>
      <c r="O10" s="386">
        <v>420000</v>
      </c>
      <c r="P10" s="765"/>
      <c r="Q10" s="387"/>
      <c r="R10" s="765"/>
      <c r="S10" s="387"/>
      <c r="T10" s="435">
        <f>L10+N10+P10+R10</f>
        <v>2</v>
      </c>
      <c r="U10" s="387">
        <f>M10+O10+Q10+S10</f>
        <v>840000</v>
      </c>
      <c r="V10" s="388" t="s">
        <v>497</v>
      </c>
      <c r="W10" s="388" t="s">
        <v>497</v>
      </c>
      <c r="X10" s="242" t="s">
        <v>733</v>
      </c>
      <c r="Y10" s="67" t="s">
        <v>970</v>
      </c>
      <c r="Z10" s="204" t="s">
        <v>971</v>
      </c>
      <c r="AA10" s="19" t="s">
        <v>704</v>
      </c>
    </row>
    <row r="11" spans="1:58" ht="24" customHeight="1">
      <c r="A11" s="204">
        <v>2</v>
      </c>
      <c r="B11" s="174" t="s">
        <v>972</v>
      </c>
      <c r="C11" s="389" t="s">
        <v>48</v>
      </c>
      <c r="D11" s="766">
        <v>980000</v>
      </c>
      <c r="E11" s="765"/>
      <c r="F11" s="765"/>
      <c r="G11" s="765"/>
      <c r="H11" s="765"/>
      <c r="I11" s="245">
        <v>1</v>
      </c>
      <c r="J11" s="765"/>
      <c r="K11" s="435">
        <f t="shared" ref="K11:K52" si="3">SUM(H11:J11)</f>
        <v>1</v>
      </c>
      <c r="L11" s="245">
        <v>1</v>
      </c>
      <c r="M11" s="386">
        <v>980000</v>
      </c>
      <c r="N11" s="765"/>
      <c r="O11" s="387"/>
      <c r="P11" s="765"/>
      <c r="Q11" s="387"/>
      <c r="R11" s="765"/>
      <c r="S11" s="387"/>
      <c r="T11" s="435">
        <f t="shared" ref="T11:U63" si="4">L11+N11+P11+R11</f>
        <v>1</v>
      </c>
      <c r="U11" s="387">
        <f t="shared" si="4"/>
        <v>980000</v>
      </c>
      <c r="V11" s="388" t="s">
        <v>497</v>
      </c>
      <c r="W11" s="388" t="s">
        <v>497</v>
      </c>
      <c r="X11" s="242" t="s">
        <v>733</v>
      </c>
      <c r="Y11" s="67" t="s">
        <v>973</v>
      </c>
      <c r="Z11" s="204" t="s">
        <v>974</v>
      </c>
      <c r="AA11" s="19" t="s">
        <v>704</v>
      </c>
    </row>
    <row r="12" spans="1:58" ht="24" customHeight="1">
      <c r="A12" s="204">
        <v>3</v>
      </c>
      <c r="B12" s="127" t="s">
        <v>975</v>
      </c>
      <c r="C12" s="177" t="s">
        <v>48</v>
      </c>
      <c r="D12" s="390">
        <v>490000</v>
      </c>
      <c r="E12" s="765"/>
      <c r="F12" s="765"/>
      <c r="G12" s="765"/>
      <c r="H12" s="765"/>
      <c r="I12" s="202">
        <v>1</v>
      </c>
      <c r="J12" s="765"/>
      <c r="K12" s="435">
        <f t="shared" si="3"/>
        <v>1</v>
      </c>
      <c r="L12" s="202">
        <v>1</v>
      </c>
      <c r="M12" s="391">
        <v>490000</v>
      </c>
      <c r="N12" s="765"/>
      <c r="O12" s="387"/>
      <c r="P12" s="765"/>
      <c r="Q12" s="387"/>
      <c r="R12" s="765"/>
      <c r="S12" s="387"/>
      <c r="T12" s="435">
        <f t="shared" si="4"/>
        <v>1</v>
      </c>
      <c r="U12" s="387">
        <f t="shared" si="4"/>
        <v>490000</v>
      </c>
      <c r="V12" s="388" t="s">
        <v>497</v>
      </c>
      <c r="W12" s="388" t="s">
        <v>497</v>
      </c>
      <c r="X12" s="242" t="s">
        <v>733</v>
      </c>
      <c r="Y12" s="67" t="s">
        <v>748</v>
      </c>
      <c r="Z12" s="204" t="s">
        <v>749</v>
      </c>
      <c r="AA12" s="19" t="s">
        <v>704</v>
      </c>
    </row>
    <row r="13" spans="1:58" ht="24" customHeight="1">
      <c r="A13" s="204">
        <v>4</v>
      </c>
      <c r="B13" s="392" t="s">
        <v>819</v>
      </c>
      <c r="C13" s="204" t="s">
        <v>311</v>
      </c>
      <c r="D13" s="393">
        <v>690000</v>
      </c>
      <c r="E13" s="765"/>
      <c r="F13" s="765"/>
      <c r="G13" s="765"/>
      <c r="H13" s="765"/>
      <c r="I13" s="245">
        <v>1</v>
      </c>
      <c r="J13" s="765"/>
      <c r="K13" s="435">
        <f t="shared" si="3"/>
        <v>1</v>
      </c>
      <c r="L13" s="245">
        <v>1</v>
      </c>
      <c r="M13" s="386">
        <v>690000</v>
      </c>
      <c r="N13" s="765"/>
      <c r="O13" s="387"/>
      <c r="P13" s="765"/>
      <c r="Q13" s="387"/>
      <c r="R13" s="765"/>
      <c r="S13" s="387"/>
      <c r="T13" s="435">
        <f t="shared" si="4"/>
        <v>1</v>
      </c>
      <c r="U13" s="387">
        <f t="shared" si="4"/>
        <v>690000</v>
      </c>
      <c r="V13" s="388" t="s">
        <v>497</v>
      </c>
      <c r="W13" s="388" t="s">
        <v>497</v>
      </c>
      <c r="X13" s="242" t="s">
        <v>733</v>
      </c>
      <c r="Y13" s="67" t="s">
        <v>718</v>
      </c>
      <c r="Z13" s="204" t="s">
        <v>719</v>
      </c>
      <c r="AA13" s="19" t="s">
        <v>704</v>
      </c>
    </row>
    <row r="14" spans="1:58" ht="50.25" customHeight="1">
      <c r="A14" s="204">
        <v>5</v>
      </c>
      <c r="B14" s="164" t="s">
        <v>976</v>
      </c>
      <c r="C14" s="251" t="s">
        <v>48</v>
      </c>
      <c r="D14" s="245">
        <v>49000</v>
      </c>
      <c r="E14" s="765"/>
      <c r="F14" s="765"/>
      <c r="G14" s="765"/>
      <c r="H14" s="765"/>
      <c r="I14" s="245">
        <v>16</v>
      </c>
      <c r="J14" s="765"/>
      <c r="K14" s="435">
        <f t="shared" si="3"/>
        <v>16</v>
      </c>
      <c r="L14" s="245">
        <v>16</v>
      </c>
      <c r="M14" s="394">
        <v>49000</v>
      </c>
      <c r="N14" s="765"/>
      <c r="O14" s="387"/>
      <c r="P14" s="765"/>
      <c r="Q14" s="387"/>
      <c r="R14" s="765"/>
      <c r="S14" s="387"/>
      <c r="T14" s="435">
        <f t="shared" si="4"/>
        <v>16</v>
      </c>
      <c r="U14" s="387">
        <f t="shared" si="4"/>
        <v>49000</v>
      </c>
      <c r="V14" s="388" t="s">
        <v>497</v>
      </c>
      <c r="W14" s="388" t="s">
        <v>497</v>
      </c>
      <c r="X14" s="242" t="s">
        <v>733</v>
      </c>
      <c r="Y14" s="67" t="s">
        <v>977</v>
      </c>
      <c r="Z14" s="251" t="s">
        <v>978</v>
      </c>
      <c r="AA14" s="19" t="s">
        <v>704</v>
      </c>
    </row>
    <row r="15" spans="1:58" ht="24" customHeight="1">
      <c r="A15" s="204">
        <v>6</v>
      </c>
      <c r="B15" s="174" t="s">
        <v>979</v>
      </c>
      <c r="C15" s="204" t="s">
        <v>311</v>
      </c>
      <c r="D15" s="393">
        <v>350000</v>
      </c>
      <c r="E15" s="765"/>
      <c r="F15" s="765"/>
      <c r="G15" s="765"/>
      <c r="H15" s="765"/>
      <c r="I15" s="245">
        <v>2</v>
      </c>
      <c r="J15" s="765"/>
      <c r="K15" s="435">
        <f t="shared" si="3"/>
        <v>2</v>
      </c>
      <c r="L15" s="245">
        <v>2</v>
      </c>
      <c r="M15" s="386">
        <v>350000</v>
      </c>
      <c r="N15" s="765"/>
      <c r="O15" s="387"/>
      <c r="P15" s="765"/>
      <c r="Q15" s="387"/>
      <c r="R15" s="765"/>
      <c r="S15" s="387"/>
      <c r="T15" s="435">
        <f t="shared" si="4"/>
        <v>2</v>
      </c>
      <c r="U15" s="387">
        <f t="shared" si="4"/>
        <v>350000</v>
      </c>
      <c r="V15" s="388" t="s">
        <v>497</v>
      </c>
      <c r="W15" s="388" t="s">
        <v>497</v>
      </c>
      <c r="X15" s="242" t="s">
        <v>733</v>
      </c>
      <c r="Y15" s="67" t="s">
        <v>980</v>
      </c>
      <c r="Z15" s="251" t="s">
        <v>981</v>
      </c>
      <c r="AA15" s="19" t="s">
        <v>704</v>
      </c>
    </row>
    <row r="16" spans="1:58" ht="24" customHeight="1">
      <c r="A16" s="246">
        <v>7</v>
      </c>
      <c r="B16" s="395" t="s">
        <v>982</v>
      </c>
      <c r="C16" s="204" t="s">
        <v>311</v>
      </c>
      <c r="D16" s="256">
        <v>150000</v>
      </c>
      <c r="E16" s="765"/>
      <c r="F16" s="765"/>
      <c r="G16" s="765"/>
      <c r="H16" s="765"/>
      <c r="I16" s="245">
        <v>4</v>
      </c>
      <c r="J16" s="765"/>
      <c r="K16" s="435">
        <f t="shared" si="3"/>
        <v>4</v>
      </c>
      <c r="L16" s="245">
        <v>4</v>
      </c>
      <c r="M16" s="394">
        <v>150000</v>
      </c>
      <c r="N16" s="765"/>
      <c r="O16" s="387"/>
      <c r="P16" s="765"/>
      <c r="Q16" s="387"/>
      <c r="R16" s="765"/>
      <c r="S16" s="387"/>
      <c r="T16" s="435">
        <f t="shared" si="4"/>
        <v>4</v>
      </c>
      <c r="U16" s="387">
        <f t="shared" si="4"/>
        <v>150000</v>
      </c>
      <c r="V16" s="388" t="s">
        <v>497</v>
      </c>
      <c r="W16" s="388" t="s">
        <v>497</v>
      </c>
      <c r="X16" s="242" t="s">
        <v>733</v>
      </c>
      <c r="Y16" s="67" t="s">
        <v>983</v>
      </c>
      <c r="Z16" s="204" t="s">
        <v>727</v>
      </c>
      <c r="AA16" s="19" t="s">
        <v>704</v>
      </c>
    </row>
    <row r="17" spans="1:27" ht="24" customHeight="1">
      <c r="A17" s="204">
        <v>8</v>
      </c>
      <c r="B17" s="174" t="s">
        <v>984</v>
      </c>
      <c r="C17" s="204" t="s">
        <v>311</v>
      </c>
      <c r="D17" s="393">
        <v>160000</v>
      </c>
      <c r="E17" s="765"/>
      <c r="F17" s="765"/>
      <c r="G17" s="765"/>
      <c r="H17" s="765"/>
      <c r="I17" s="245">
        <v>2</v>
      </c>
      <c r="J17" s="765"/>
      <c r="K17" s="435">
        <f t="shared" si="3"/>
        <v>2</v>
      </c>
      <c r="L17" s="245">
        <v>2</v>
      </c>
      <c r="M17" s="386">
        <v>160000</v>
      </c>
      <c r="N17" s="765"/>
      <c r="O17" s="387"/>
      <c r="P17" s="765"/>
      <c r="Q17" s="387"/>
      <c r="R17" s="765"/>
      <c r="S17" s="387"/>
      <c r="T17" s="435">
        <f t="shared" si="4"/>
        <v>2</v>
      </c>
      <c r="U17" s="387">
        <f t="shared" si="4"/>
        <v>160000</v>
      </c>
      <c r="V17" s="388" t="s">
        <v>497</v>
      </c>
      <c r="W17" s="388" t="s">
        <v>497</v>
      </c>
      <c r="X17" s="242" t="s">
        <v>733</v>
      </c>
      <c r="Y17" s="67" t="s">
        <v>985</v>
      </c>
      <c r="Z17" s="251" t="s">
        <v>986</v>
      </c>
      <c r="AA17" s="19" t="s">
        <v>704</v>
      </c>
    </row>
    <row r="18" spans="1:27" ht="24" customHeight="1">
      <c r="A18" s="204">
        <v>9</v>
      </c>
      <c r="B18" s="164" t="s">
        <v>987</v>
      </c>
      <c r="C18" s="251" t="s">
        <v>48</v>
      </c>
      <c r="D18" s="245">
        <v>45000</v>
      </c>
      <c r="E18" s="765"/>
      <c r="F18" s="765"/>
      <c r="G18" s="765"/>
      <c r="H18" s="765"/>
      <c r="I18" s="245">
        <v>10</v>
      </c>
      <c r="J18" s="765"/>
      <c r="K18" s="435">
        <f t="shared" si="3"/>
        <v>10</v>
      </c>
      <c r="L18" s="245">
        <v>10</v>
      </c>
      <c r="M18" s="394">
        <v>45000</v>
      </c>
      <c r="N18" s="765"/>
      <c r="O18" s="387"/>
      <c r="P18" s="765"/>
      <c r="Q18" s="387"/>
      <c r="R18" s="765"/>
      <c r="S18" s="387"/>
      <c r="T18" s="435">
        <f t="shared" si="4"/>
        <v>10</v>
      </c>
      <c r="U18" s="387">
        <f t="shared" si="4"/>
        <v>45000</v>
      </c>
      <c r="V18" s="388" t="s">
        <v>497</v>
      </c>
      <c r="W18" s="388" t="s">
        <v>497</v>
      </c>
      <c r="X18" s="242" t="s">
        <v>733</v>
      </c>
      <c r="Y18" s="67" t="s">
        <v>737</v>
      </c>
      <c r="Z18" s="251" t="s">
        <v>988</v>
      </c>
      <c r="AA18" s="19" t="s">
        <v>704</v>
      </c>
    </row>
    <row r="19" spans="1:27" ht="24" customHeight="1">
      <c r="A19" s="204">
        <v>10</v>
      </c>
      <c r="B19" s="67" t="s">
        <v>989</v>
      </c>
      <c r="C19" s="204" t="s">
        <v>311</v>
      </c>
      <c r="D19" s="256">
        <v>270000</v>
      </c>
      <c r="E19" s="765"/>
      <c r="F19" s="765"/>
      <c r="G19" s="765"/>
      <c r="H19" s="765"/>
      <c r="I19" s="245">
        <v>1</v>
      </c>
      <c r="J19" s="765"/>
      <c r="K19" s="435">
        <f t="shared" si="3"/>
        <v>1</v>
      </c>
      <c r="L19" s="245">
        <v>1</v>
      </c>
      <c r="M19" s="394">
        <v>270000</v>
      </c>
      <c r="N19" s="765"/>
      <c r="O19" s="387"/>
      <c r="P19" s="765"/>
      <c r="Q19" s="387"/>
      <c r="R19" s="765"/>
      <c r="S19" s="387"/>
      <c r="T19" s="435">
        <f t="shared" si="4"/>
        <v>1</v>
      </c>
      <c r="U19" s="387">
        <f t="shared" si="4"/>
        <v>270000</v>
      </c>
      <c r="V19" s="388" t="s">
        <v>497</v>
      </c>
      <c r="W19" s="388" t="s">
        <v>497</v>
      </c>
      <c r="X19" s="242" t="s">
        <v>733</v>
      </c>
      <c r="Y19" s="67" t="s">
        <v>983</v>
      </c>
      <c r="Z19" s="204" t="s">
        <v>727</v>
      </c>
      <c r="AA19" s="19" t="s">
        <v>704</v>
      </c>
    </row>
    <row r="20" spans="1:27" ht="24" customHeight="1">
      <c r="A20" s="204">
        <v>11</v>
      </c>
      <c r="B20" s="165" t="s">
        <v>990</v>
      </c>
      <c r="C20" s="177" t="s">
        <v>48</v>
      </c>
      <c r="D20" s="390">
        <v>130000</v>
      </c>
      <c r="E20" s="765"/>
      <c r="F20" s="765"/>
      <c r="G20" s="765"/>
      <c r="H20" s="765"/>
      <c r="I20" s="202">
        <v>2</v>
      </c>
      <c r="J20" s="765"/>
      <c r="K20" s="435">
        <f t="shared" si="3"/>
        <v>2</v>
      </c>
      <c r="L20" s="202">
        <v>2</v>
      </c>
      <c r="M20" s="391">
        <v>130000</v>
      </c>
      <c r="N20" s="765"/>
      <c r="O20" s="387"/>
      <c r="P20" s="765"/>
      <c r="Q20" s="387"/>
      <c r="R20" s="765"/>
      <c r="S20" s="387"/>
      <c r="T20" s="435">
        <f t="shared" si="4"/>
        <v>2</v>
      </c>
      <c r="U20" s="387">
        <f t="shared" si="4"/>
        <v>130000</v>
      </c>
      <c r="V20" s="388" t="s">
        <v>497</v>
      </c>
      <c r="W20" s="388" t="s">
        <v>497</v>
      </c>
      <c r="X20" s="242" t="s">
        <v>733</v>
      </c>
      <c r="Y20" s="67" t="s">
        <v>748</v>
      </c>
      <c r="Z20" s="204" t="s">
        <v>749</v>
      </c>
      <c r="AA20" s="19" t="s">
        <v>704</v>
      </c>
    </row>
    <row r="21" spans="1:27" ht="24" customHeight="1">
      <c r="A21" s="204">
        <v>12</v>
      </c>
      <c r="B21" s="174" t="s">
        <v>991</v>
      </c>
      <c r="C21" s="389" t="s">
        <v>48</v>
      </c>
      <c r="D21" s="766">
        <v>800000</v>
      </c>
      <c r="E21" s="765"/>
      <c r="F21" s="765"/>
      <c r="G21" s="765"/>
      <c r="H21" s="765"/>
      <c r="I21" s="245">
        <v>1</v>
      </c>
      <c r="J21" s="765"/>
      <c r="K21" s="435">
        <f t="shared" si="3"/>
        <v>1</v>
      </c>
      <c r="L21" s="245">
        <v>1</v>
      </c>
      <c r="M21" s="386">
        <v>800000</v>
      </c>
      <c r="N21" s="765"/>
      <c r="O21" s="387"/>
      <c r="P21" s="765"/>
      <c r="Q21" s="387"/>
      <c r="R21" s="765"/>
      <c r="S21" s="387"/>
      <c r="T21" s="435">
        <f t="shared" si="4"/>
        <v>1</v>
      </c>
      <c r="U21" s="387">
        <f t="shared" si="4"/>
        <v>800000</v>
      </c>
      <c r="V21" s="388" t="s">
        <v>497</v>
      </c>
      <c r="W21" s="388" t="s">
        <v>497</v>
      </c>
      <c r="X21" s="242" t="s">
        <v>733</v>
      </c>
      <c r="Y21" s="67" t="s">
        <v>973</v>
      </c>
      <c r="Z21" s="204" t="s">
        <v>974</v>
      </c>
      <c r="AA21" s="19" t="s">
        <v>704</v>
      </c>
    </row>
    <row r="22" spans="1:27" ht="24" customHeight="1">
      <c r="A22" s="204">
        <v>13</v>
      </c>
      <c r="B22" s="174" t="s">
        <v>992</v>
      </c>
      <c r="C22" s="204" t="s">
        <v>311</v>
      </c>
      <c r="D22" s="309">
        <v>99000</v>
      </c>
      <c r="E22" s="765"/>
      <c r="F22" s="765"/>
      <c r="G22" s="765"/>
      <c r="H22" s="765"/>
      <c r="I22" s="245">
        <v>3</v>
      </c>
      <c r="J22" s="765"/>
      <c r="K22" s="435">
        <f t="shared" si="3"/>
        <v>3</v>
      </c>
      <c r="L22" s="245">
        <v>2</v>
      </c>
      <c r="M22" s="386">
        <f>L22*D22</f>
        <v>198000</v>
      </c>
      <c r="N22" s="765">
        <v>1</v>
      </c>
      <c r="O22" s="387">
        <f>N22*D22</f>
        <v>99000</v>
      </c>
      <c r="P22" s="765"/>
      <c r="Q22" s="387"/>
      <c r="R22" s="765"/>
      <c r="S22" s="387"/>
      <c r="T22" s="435">
        <f t="shared" si="4"/>
        <v>3</v>
      </c>
      <c r="U22" s="387">
        <f t="shared" si="4"/>
        <v>297000</v>
      </c>
      <c r="V22" s="388" t="s">
        <v>497</v>
      </c>
      <c r="W22" s="388" t="s">
        <v>497</v>
      </c>
      <c r="X22" s="242" t="s">
        <v>733</v>
      </c>
      <c r="Y22" s="67" t="s">
        <v>970</v>
      </c>
      <c r="Z22" s="204" t="s">
        <v>971</v>
      </c>
      <c r="AA22" s="19" t="s">
        <v>704</v>
      </c>
    </row>
    <row r="23" spans="1:27" ht="24" customHeight="1">
      <c r="A23" s="204">
        <v>14</v>
      </c>
      <c r="B23" s="164" t="s">
        <v>993</v>
      </c>
      <c r="C23" s="251" t="s">
        <v>311</v>
      </c>
      <c r="D23" s="245">
        <v>450000</v>
      </c>
      <c r="E23" s="765"/>
      <c r="F23" s="765"/>
      <c r="G23" s="765"/>
      <c r="H23" s="765"/>
      <c r="I23" s="245">
        <v>7</v>
      </c>
      <c r="J23" s="765"/>
      <c r="K23" s="435">
        <f t="shared" si="3"/>
        <v>7</v>
      </c>
      <c r="L23" s="245">
        <v>7</v>
      </c>
      <c r="M23" s="394">
        <v>450000</v>
      </c>
      <c r="N23" s="765"/>
      <c r="O23" s="387"/>
      <c r="P23" s="765"/>
      <c r="Q23" s="387"/>
      <c r="R23" s="765"/>
      <c r="S23" s="387"/>
      <c r="T23" s="435">
        <f t="shared" si="4"/>
        <v>7</v>
      </c>
      <c r="U23" s="387">
        <f t="shared" si="4"/>
        <v>450000</v>
      </c>
      <c r="V23" s="388" t="s">
        <v>497</v>
      </c>
      <c r="W23" s="388" t="s">
        <v>497</v>
      </c>
      <c r="X23" s="242" t="s">
        <v>733</v>
      </c>
      <c r="Y23" s="67" t="s">
        <v>994</v>
      </c>
      <c r="Z23" s="251" t="s">
        <v>995</v>
      </c>
      <c r="AA23" s="19" t="s">
        <v>704</v>
      </c>
    </row>
    <row r="24" spans="1:27" ht="24" customHeight="1">
      <c r="A24" s="204">
        <v>15</v>
      </c>
      <c r="B24" s="174" t="s">
        <v>996</v>
      </c>
      <c r="C24" s="204" t="s">
        <v>311</v>
      </c>
      <c r="D24" s="309">
        <v>92000</v>
      </c>
      <c r="E24" s="765"/>
      <c r="F24" s="765"/>
      <c r="G24" s="765"/>
      <c r="H24" s="765"/>
      <c r="I24" s="245">
        <v>2</v>
      </c>
      <c r="J24" s="765"/>
      <c r="K24" s="435">
        <f t="shared" si="3"/>
        <v>2</v>
      </c>
      <c r="L24" s="245">
        <v>1</v>
      </c>
      <c r="M24" s="386">
        <v>92000</v>
      </c>
      <c r="N24" s="245">
        <v>1</v>
      </c>
      <c r="O24" s="386">
        <v>92000</v>
      </c>
      <c r="P24" s="765"/>
      <c r="Q24" s="387"/>
      <c r="R24" s="765"/>
      <c r="S24" s="387"/>
      <c r="T24" s="435">
        <f t="shared" si="4"/>
        <v>2</v>
      </c>
      <c r="U24" s="387">
        <f t="shared" si="4"/>
        <v>184000</v>
      </c>
      <c r="V24" s="388" t="s">
        <v>497</v>
      </c>
      <c r="W24" s="388" t="s">
        <v>497</v>
      </c>
      <c r="X24" s="242" t="s">
        <v>733</v>
      </c>
      <c r="Y24" s="67" t="s">
        <v>970</v>
      </c>
      <c r="Z24" s="204" t="s">
        <v>971</v>
      </c>
      <c r="AA24" s="19" t="s">
        <v>704</v>
      </c>
    </row>
    <row r="25" spans="1:27" ht="24" customHeight="1">
      <c r="A25" s="204">
        <v>16</v>
      </c>
      <c r="B25" s="174" t="s">
        <v>997</v>
      </c>
      <c r="C25" s="389" t="s">
        <v>48</v>
      </c>
      <c r="D25" s="766">
        <v>720000</v>
      </c>
      <c r="E25" s="765"/>
      <c r="F25" s="765"/>
      <c r="G25" s="765"/>
      <c r="H25" s="765"/>
      <c r="I25" s="245">
        <v>1</v>
      </c>
      <c r="J25" s="765"/>
      <c r="K25" s="435">
        <f t="shared" si="3"/>
        <v>1</v>
      </c>
      <c r="L25" s="245">
        <v>1</v>
      </c>
      <c r="M25" s="386">
        <v>720000</v>
      </c>
      <c r="N25" s="765"/>
      <c r="O25" s="387"/>
      <c r="P25" s="765"/>
      <c r="Q25" s="387"/>
      <c r="R25" s="765"/>
      <c r="S25" s="387"/>
      <c r="T25" s="435">
        <f t="shared" si="4"/>
        <v>1</v>
      </c>
      <c r="U25" s="387">
        <f t="shared" si="4"/>
        <v>720000</v>
      </c>
      <c r="V25" s="388" t="s">
        <v>497</v>
      </c>
      <c r="W25" s="388" t="s">
        <v>497</v>
      </c>
      <c r="X25" s="242" t="s">
        <v>733</v>
      </c>
      <c r="Y25" s="67" t="s">
        <v>973</v>
      </c>
      <c r="Z25" s="204" t="s">
        <v>974</v>
      </c>
      <c r="AA25" s="19" t="s">
        <v>704</v>
      </c>
    </row>
    <row r="26" spans="1:27" ht="24" customHeight="1">
      <c r="A26" s="204">
        <v>17</v>
      </c>
      <c r="B26" s="174" t="s">
        <v>998</v>
      </c>
      <c r="C26" s="204" t="s">
        <v>48</v>
      </c>
      <c r="D26" s="393">
        <v>342400</v>
      </c>
      <c r="E26" s="765"/>
      <c r="F26" s="765"/>
      <c r="G26" s="765"/>
      <c r="H26" s="765"/>
      <c r="I26" s="245">
        <v>1</v>
      </c>
      <c r="J26" s="765"/>
      <c r="K26" s="435">
        <f t="shared" si="3"/>
        <v>1</v>
      </c>
      <c r="L26" s="245">
        <v>1</v>
      </c>
      <c r="M26" s="386">
        <v>342400</v>
      </c>
      <c r="N26" s="765"/>
      <c r="O26" s="387"/>
      <c r="P26" s="765"/>
      <c r="Q26" s="387"/>
      <c r="R26" s="765"/>
      <c r="S26" s="387"/>
      <c r="T26" s="435">
        <f t="shared" si="4"/>
        <v>1</v>
      </c>
      <c r="U26" s="387">
        <f t="shared" si="4"/>
        <v>342400</v>
      </c>
      <c r="V26" s="388" t="s">
        <v>497</v>
      </c>
      <c r="W26" s="388" t="s">
        <v>497</v>
      </c>
      <c r="X26" s="242" t="s">
        <v>733</v>
      </c>
      <c r="Y26" s="67" t="s">
        <v>999</v>
      </c>
      <c r="Z26" s="251" t="s">
        <v>764</v>
      </c>
      <c r="AA26" s="19" t="s">
        <v>704</v>
      </c>
    </row>
    <row r="27" spans="1:27" ht="24" customHeight="1">
      <c r="A27" s="204">
        <v>18</v>
      </c>
      <c r="B27" s="174" t="s">
        <v>1000</v>
      </c>
      <c r="C27" s="204" t="s">
        <v>54</v>
      </c>
      <c r="D27" s="393">
        <v>128400</v>
      </c>
      <c r="E27" s="765"/>
      <c r="F27" s="765"/>
      <c r="G27" s="765"/>
      <c r="H27" s="765"/>
      <c r="I27" s="245">
        <v>2</v>
      </c>
      <c r="J27" s="765"/>
      <c r="K27" s="435">
        <f t="shared" si="3"/>
        <v>2</v>
      </c>
      <c r="L27" s="245">
        <v>2</v>
      </c>
      <c r="M27" s="386">
        <v>128400</v>
      </c>
      <c r="N27" s="765"/>
      <c r="O27" s="387"/>
      <c r="P27" s="765"/>
      <c r="Q27" s="387"/>
      <c r="R27" s="765"/>
      <c r="S27" s="387"/>
      <c r="T27" s="435">
        <f t="shared" si="4"/>
        <v>2</v>
      </c>
      <c r="U27" s="387">
        <f t="shared" si="4"/>
        <v>128400</v>
      </c>
      <c r="V27" s="388" t="s">
        <v>497</v>
      </c>
      <c r="W27" s="388" t="s">
        <v>497</v>
      </c>
      <c r="X27" s="242" t="s">
        <v>733</v>
      </c>
      <c r="Y27" s="67" t="s">
        <v>999</v>
      </c>
      <c r="Z27" s="251" t="s">
        <v>764</v>
      </c>
      <c r="AA27" s="19" t="s">
        <v>704</v>
      </c>
    </row>
    <row r="28" spans="1:27" ht="24" customHeight="1">
      <c r="A28" s="204">
        <v>19</v>
      </c>
      <c r="B28" s="174" t="s">
        <v>1001</v>
      </c>
      <c r="C28" s="204" t="s">
        <v>311</v>
      </c>
      <c r="D28" s="766">
        <v>620000</v>
      </c>
      <c r="E28" s="765"/>
      <c r="F28" s="765"/>
      <c r="G28" s="765"/>
      <c r="H28" s="765"/>
      <c r="I28" s="245">
        <v>1</v>
      </c>
      <c r="J28" s="765"/>
      <c r="K28" s="435">
        <f t="shared" si="3"/>
        <v>1</v>
      </c>
      <c r="L28" s="245">
        <v>1</v>
      </c>
      <c r="M28" s="386">
        <v>620000</v>
      </c>
      <c r="N28" s="765"/>
      <c r="O28" s="387"/>
      <c r="P28" s="765"/>
      <c r="Q28" s="387"/>
      <c r="R28" s="765"/>
      <c r="S28" s="387"/>
      <c r="T28" s="435">
        <f t="shared" si="4"/>
        <v>1</v>
      </c>
      <c r="U28" s="387">
        <f t="shared" si="4"/>
        <v>620000</v>
      </c>
      <c r="V28" s="388" t="s">
        <v>497</v>
      </c>
      <c r="W28" s="388" t="s">
        <v>497</v>
      </c>
      <c r="X28" s="242" t="s">
        <v>733</v>
      </c>
      <c r="Y28" s="67" t="s">
        <v>973</v>
      </c>
      <c r="Z28" s="204" t="s">
        <v>974</v>
      </c>
      <c r="AA28" s="19" t="s">
        <v>704</v>
      </c>
    </row>
    <row r="29" spans="1:27" ht="24" customHeight="1">
      <c r="A29" s="204">
        <v>20</v>
      </c>
      <c r="B29" s="174" t="s">
        <v>1002</v>
      </c>
      <c r="C29" s="204" t="s">
        <v>311</v>
      </c>
      <c r="D29" s="309">
        <v>98000</v>
      </c>
      <c r="E29" s="765"/>
      <c r="F29" s="765"/>
      <c r="G29" s="765"/>
      <c r="H29" s="765"/>
      <c r="I29" s="245">
        <v>2</v>
      </c>
      <c r="J29" s="765"/>
      <c r="K29" s="435">
        <f t="shared" si="3"/>
        <v>2</v>
      </c>
      <c r="L29" s="245">
        <v>1</v>
      </c>
      <c r="M29" s="386">
        <v>98000</v>
      </c>
      <c r="N29" s="765">
        <v>1</v>
      </c>
      <c r="O29" s="387">
        <v>98000</v>
      </c>
      <c r="P29" s="765"/>
      <c r="Q29" s="387"/>
      <c r="R29" s="765"/>
      <c r="S29" s="387"/>
      <c r="T29" s="435">
        <f t="shared" si="4"/>
        <v>2</v>
      </c>
      <c r="U29" s="387">
        <f t="shared" si="4"/>
        <v>196000</v>
      </c>
      <c r="V29" s="388" t="s">
        <v>497</v>
      </c>
      <c r="W29" s="388" t="s">
        <v>497</v>
      </c>
      <c r="X29" s="242" t="s">
        <v>733</v>
      </c>
      <c r="Y29" s="67" t="s">
        <v>970</v>
      </c>
      <c r="Z29" s="204" t="s">
        <v>971</v>
      </c>
      <c r="AA29" s="19" t="s">
        <v>704</v>
      </c>
    </row>
    <row r="30" spans="1:27" ht="24" customHeight="1">
      <c r="A30" s="204">
        <v>21</v>
      </c>
      <c r="B30" s="164" t="s">
        <v>1003</v>
      </c>
      <c r="C30" s="179" t="s">
        <v>1004</v>
      </c>
      <c r="D30" s="675">
        <v>125000</v>
      </c>
      <c r="E30" s="765"/>
      <c r="F30" s="765"/>
      <c r="G30" s="765"/>
      <c r="H30" s="765"/>
      <c r="I30" s="675">
        <v>1</v>
      </c>
      <c r="J30" s="765"/>
      <c r="K30" s="435">
        <f t="shared" si="3"/>
        <v>1</v>
      </c>
      <c r="L30" s="675">
        <v>1</v>
      </c>
      <c r="M30" s="397">
        <v>125000</v>
      </c>
      <c r="N30" s="765"/>
      <c r="O30" s="387"/>
      <c r="P30" s="765"/>
      <c r="Q30" s="387"/>
      <c r="R30" s="765"/>
      <c r="S30" s="387"/>
      <c r="T30" s="435">
        <f t="shared" si="4"/>
        <v>1</v>
      </c>
      <c r="U30" s="387">
        <f t="shared" si="4"/>
        <v>125000</v>
      </c>
      <c r="V30" s="388" t="s">
        <v>497</v>
      </c>
      <c r="W30" s="388" t="s">
        <v>497</v>
      </c>
      <c r="X30" s="242" t="s">
        <v>733</v>
      </c>
      <c r="Y30" s="67" t="s">
        <v>737</v>
      </c>
      <c r="Z30" s="251" t="s">
        <v>1005</v>
      </c>
      <c r="AA30" s="19" t="s">
        <v>704</v>
      </c>
    </row>
    <row r="31" spans="1:27" ht="24" customHeight="1">
      <c r="A31" s="204">
        <v>22</v>
      </c>
      <c r="B31" s="174" t="s">
        <v>1006</v>
      </c>
      <c r="C31" s="204" t="s">
        <v>54</v>
      </c>
      <c r="D31" s="393">
        <v>85600</v>
      </c>
      <c r="E31" s="765"/>
      <c r="F31" s="765"/>
      <c r="G31" s="765"/>
      <c r="H31" s="765"/>
      <c r="I31" s="245">
        <v>1</v>
      </c>
      <c r="J31" s="765"/>
      <c r="K31" s="435">
        <f t="shared" si="3"/>
        <v>1</v>
      </c>
      <c r="L31" s="245">
        <v>1</v>
      </c>
      <c r="M31" s="386">
        <v>85600</v>
      </c>
      <c r="N31" s="765"/>
      <c r="O31" s="387"/>
      <c r="P31" s="765"/>
      <c r="Q31" s="387"/>
      <c r="R31" s="765"/>
      <c r="S31" s="387"/>
      <c r="T31" s="435">
        <f t="shared" si="4"/>
        <v>1</v>
      </c>
      <c r="U31" s="387">
        <f t="shared" si="4"/>
        <v>85600</v>
      </c>
      <c r="V31" s="388" t="s">
        <v>497</v>
      </c>
      <c r="W31" s="388" t="s">
        <v>497</v>
      </c>
      <c r="X31" s="242" t="s">
        <v>733</v>
      </c>
      <c r="Y31" s="67" t="s">
        <v>999</v>
      </c>
      <c r="Z31" s="251" t="s">
        <v>764</v>
      </c>
      <c r="AA31" s="19" t="s">
        <v>704</v>
      </c>
    </row>
    <row r="32" spans="1:27" ht="24" customHeight="1">
      <c r="A32" s="204">
        <v>23</v>
      </c>
      <c r="B32" s="174" t="s">
        <v>1007</v>
      </c>
      <c r="C32" s="389" t="s">
        <v>48</v>
      </c>
      <c r="D32" s="309">
        <v>12000</v>
      </c>
      <c r="E32" s="765"/>
      <c r="F32" s="765"/>
      <c r="G32" s="765"/>
      <c r="H32" s="765"/>
      <c r="I32" s="245">
        <v>30</v>
      </c>
      <c r="J32" s="765"/>
      <c r="K32" s="435">
        <f t="shared" si="3"/>
        <v>30</v>
      </c>
      <c r="L32" s="245">
        <v>30</v>
      </c>
      <c r="M32" s="386">
        <v>12000</v>
      </c>
      <c r="N32" s="765"/>
      <c r="O32" s="387"/>
      <c r="P32" s="765"/>
      <c r="Q32" s="387"/>
      <c r="R32" s="765"/>
      <c r="S32" s="387"/>
      <c r="T32" s="435">
        <f t="shared" si="4"/>
        <v>30</v>
      </c>
      <c r="U32" s="387">
        <f t="shared" si="4"/>
        <v>12000</v>
      </c>
      <c r="V32" s="388" t="s">
        <v>497</v>
      </c>
      <c r="W32" s="388" t="s">
        <v>497</v>
      </c>
      <c r="X32" s="242" t="s">
        <v>733</v>
      </c>
      <c r="Y32" s="67" t="s">
        <v>973</v>
      </c>
      <c r="Z32" s="204" t="s">
        <v>974</v>
      </c>
      <c r="AA32" s="19" t="s">
        <v>704</v>
      </c>
    </row>
    <row r="33" spans="1:45" ht="24" customHeight="1">
      <c r="A33" s="204">
        <v>26</v>
      </c>
      <c r="B33" s="174" t="s">
        <v>1008</v>
      </c>
      <c r="C33" s="204" t="s">
        <v>48</v>
      </c>
      <c r="D33" s="309">
        <v>150000</v>
      </c>
      <c r="E33" s="765"/>
      <c r="F33" s="765"/>
      <c r="G33" s="765"/>
      <c r="H33" s="765"/>
      <c r="I33" s="245">
        <v>2</v>
      </c>
      <c r="J33" s="765"/>
      <c r="K33" s="435">
        <f t="shared" si="3"/>
        <v>2</v>
      </c>
      <c r="L33" s="245">
        <v>2</v>
      </c>
      <c r="M33" s="386">
        <v>150000</v>
      </c>
      <c r="N33" s="765"/>
      <c r="O33" s="387"/>
      <c r="P33" s="765"/>
      <c r="Q33" s="387"/>
      <c r="R33" s="765"/>
      <c r="S33" s="387"/>
      <c r="T33" s="435">
        <f t="shared" si="4"/>
        <v>2</v>
      </c>
      <c r="U33" s="387">
        <f t="shared" si="4"/>
        <v>150000</v>
      </c>
      <c r="V33" s="388" t="s">
        <v>497</v>
      </c>
      <c r="W33" s="388" t="s">
        <v>497</v>
      </c>
      <c r="X33" s="242" t="s">
        <v>733</v>
      </c>
      <c r="Y33" s="67" t="s">
        <v>973</v>
      </c>
      <c r="Z33" s="204" t="s">
        <v>974</v>
      </c>
      <c r="AA33" s="19" t="s">
        <v>704</v>
      </c>
    </row>
    <row r="34" spans="1:45" ht="24.95" customHeight="1">
      <c r="A34" s="204">
        <v>27</v>
      </c>
      <c r="B34" s="164" t="s">
        <v>1009</v>
      </c>
      <c r="C34" s="204" t="s">
        <v>311</v>
      </c>
      <c r="D34" s="309">
        <v>300000</v>
      </c>
      <c r="E34" s="765"/>
      <c r="F34" s="765"/>
      <c r="G34" s="765"/>
      <c r="H34" s="765"/>
      <c r="I34" s="245">
        <v>1</v>
      </c>
      <c r="J34" s="765"/>
      <c r="K34" s="435">
        <f t="shared" si="3"/>
        <v>1</v>
      </c>
      <c r="L34" s="245">
        <v>1</v>
      </c>
      <c r="M34" s="386">
        <v>300000</v>
      </c>
      <c r="N34" s="765"/>
      <c r="O34" s="387"/>
      <c r="P34" s="765"/>
      <c r="Q34" s="387"/>
      <c r="R34" s="765"/>
      <c r="S34" s="387"/>
      <c r="T34" s="435">
        <f t="shared" si="4"/>
        <v>1</v>
      </c>
      <c r="U34" s="387">
        <f t="shared" si="4"/>
        <v>300000</v>
      </c>
      <c r="V34" s="388" t="s">
        <v>497</v>
      </c>
      <c r="W34" s="388" t="s">
        <v>497</v>
      </c>
      <c r="X34" s="242" t="s">
        <v>733</v>
      </c>
      <c r="Y34" s="67" t="s">
        <v>973</v>
      </c>
      <c r="Z34" s="204" t="s">
        <v>974</v>
      </c>
      <c r="AA34" s="19" t="s">
        <v>704</v>
      </c>
    </row>
    <row r="35" spans="1:45" ht="24" customHeight="1">
      <c r="A35" s="204">
        <v>29</v>
      </c>
      <c r="B35" s="174" t="s">
        <v>1010</v>
      </c>
      <c r="C35" s="389" t="s">
        <v>48</v>
      </c>
      <c r="D35" s="309">
        <v>185000</v>
      </c>
      <c r="E35" s="765"/>
      <c r="F35" s="765"/>
      <c r="G35" s="765"/>
      <c r="H35" s="765"/>
      <c r="I35" s="245">
        <v>1</v>
      </c>
      <c r="J35" s="765"/>
      <c r="K35" s="435">
        <f t="shared" si="3"/>
        <v>1</v>
      </c>
      <c r="L35" s="245">
        <v>1</v>
      </c>
      <c r="M35" s="386">
        <v>185000</v>
      </c>
      <c r="N35" s="765"/>
      <c r="O35" s="387"/>
      <c r="P35" s="765"/>
      <c r="Q35" s="387"/>
      <c r="R35" s="765"/>
      <c r="S35" s="387"/>
      <c r="T35" s="435">
        <f t="shared" si="4"/>
        <v>1</v>
      </c>
      <c r="U35" s="387">
        <f t="shared" si="4"/>
        <v>185000</v>
      </c>
      <c r="V35" s="388" t="s">
        <v>497</v>
      </c>
      <c r="W35" s="388" t="s">
        <v>497</v>
      </c>
      <c r="X35" s="242" t="s">
        <v>733</v>
      </c>
      <c r="Y35" s="67" t="s">
        <v>973</v>
      </c>
      <c r="Z35" s="204" t="s">
        <v>974</v>
      </c>
      <c r="AA35" s="19" t="s">
        <v>704</v>
      </c>
    </row>
    <row r="36" spans="1:45" ht="24" customHeight="1">
      <c r="A36" s="204">
        <v>30</v>
      </c>
      <c r="B36" s="174" t="s">
        <v>1011</v>
      </c>
      <c r="C36" s="389" t="s">
        <v>48</v>
      </c>
      <c r="D36" s="309">
        <v>167000</v>
      </c>
      <c r="E36" s="765"/>
      <c r="F36" s="765"/>
      <c r="G36" s="765"/>
      <c r="H36" s="765"/>
      <c r="I36" s="245">
        <v>1</v>
      </c>
      <c r="J36" s="765"/>
      <c r="K36" s="435">
        <f t="shared" si="3"/>
        <v>1</v>
      </c>
      <c r="L36" s="245">
        <v>1</v>
      </c>
      <c r="M36" s="386">
        <v>167000</v>
      </c>
      <c r="N36" s="765"/>
      <c r="O36" s="387"/>
      <c r="P36" s="765"/>
      <c r="Q36" s="387"/>
      <c r="R36" s="765"/>
      <c r="S36" s="387"/>
      <c r="T36" s="435">
        <f t="shared" si="4"/>
        <v>1</v>
      </c>
      <c r="U36" s="387">
        <f t="shared" si="4"/>
        <v>167000</v>
      </c>
      <c r="V36" s="388" t="s">
        <v>497</v>
      </c>
      <c r="W36" s="388" t="s">
        <v>497</v>
      </c>
      <c r="X36" s="242" t="s">
        <v>733</v>
      </c>
      <c r="Y36" s="67" t="s">
        <v>973</v>
      </c>
      <c r="Z36" s="204" t="s">
        <v>974</v>
      </c>
      <c r="AA36" s="19" t="s">
        <v>704</v>
      </c>
    </row>
    <row r="37" spans="1:45" ht="24" customHeight="1">
      <c r="A37" s="204">
        <v>31</v>
      </c>
      <c r="B37" s="174" t="s">
        <v>1012</v>
      </c>
      <c r="C37" s="389" t="s">
        <v>54</v>
      </c>
      <c r="D37" s="309">
        <v>45000</v>
      </c>
      <c r="E37" s="765"/>
      <c r="F37" s="765"/>
      <c r="G37" s="765"/>
      <c r="H37" s="765"/>
      <c r="I37" s="245">
        <v>2</v>
      </c>
      <c r="J37" s="765"/>
      <c r="K37" s="435">
        <f t="shared" si="3"/>
        <v>2</v>
      </c>
      <c r="L37" s="245">
        <v>2</v>
      </c>
      <c r="M37" s="386">
        <v>45000</v>
      </c>
      <c r="N37" s="765"/>
      <c r="O37" s="387"/>
      <c r="P37" s="765"/>
      <c r="Q37" s="387"/>
      <c r="R37" s="765"/>
      <c r="S37" s="387"/>
      <c r="T37" s="435">
        <f t="shared" si="4"/>
        <v>2</v>
      </c>
      <c r="U37" s="387">
        <f t="shared" si="4"/>
        <v>45000</v>
      </c>
      <c r="V37" s="388" t="s">
        <v>497</v>
      </c>
      <c r="W37" s="388" t="s">
        <v>497</v>
      </c>
      <c r="X37" s="242" t="s">
        <v>733</v>
      </c>
      <c r="Y37" s="67" t="s">
        <v>973</v>
      </c>
      <c r="Z37" s="204" t="s">
        <v>974</v>
      </c>
      <c r="AA37" s="19" t="s">
        <v>704</v>
      </c>
    </row>
    <row r="38" spans="1:45" ht="24" customHeight="1">
      <c r="A38" s="204">
        <v>32</v>
      </c>
      <c r="B38" s="174" t="s">
        <v>1013</v>
      </c>
      <c r="C38" s="389" t="s">
        <v>54</v>
      </c>
      <c r="D38" s="309">
        <v>40000</v>
      </c>
      <c r="E38" s="765"/>
      <c r="F38" s="765"/>
      <c r="G38" s="765"/>
      <c r="H38" s="765"/>
      <c r="I38" s="245">
        <v>2</v>
      </c>
      <c r="J38" s="765"/>
      <c r="K38" s="435">
        <f t="shared" si="3"/>
        <v>2</v>
      </c>
      <c r="L38" s="245">
        <v>2</v>
      </c>
      <c r="M38" s="386">
        <v>40000</v>
      </c>
      <c r="N38" s="765"/>
      <c r="O38" s="387"/>
      <c r="P38" s="765"/>
      <c r="Q38" s="387"/>
      <c r="R38" s="765"/>
      <c r="S38" s="387"/>
      <c r="T38" s="435">
        <f t="shared" si="4"/>
        <v>2</v>
      </c>
      <c r="U38" s="387">
        <f t="shared" si="4"/>
        <v>40000</v>
      </c>
      <c r="V38" s="388" t="s">
        <v>497</v>
      </c>
      <c r="W38" s="388" t="s">
        <v>497</v>
      </c>
      <c r="X38" s="242" t="s">
        <v>733</v>
      </c>
      <c r="Y38" s="67" t="s">
        <v>973</v>
      </c>
      <c r="Z38" s="204" t="s">
        <v>974</v>
      </c>
      <c r="AA38" s="19" t="s">
        <v>704</v>
      </c>
    </row>
    <row r="39" spans="1:45" ht="24" customHeight="1">
      <c r="A39" s="204">
        <v>33</v>
      </c>
      <c r="B39" s="174" t="s">
        <v>1014</v>
      </c>
      <c r="C39" s="389" t="s">
        <v>54</v>
      </c>
      <c r="D39" s="309">
        <v>34000</v>
      </c>
      <c r="E39" s="765"/>
      <c r="F39" s="765"/>
      <c r="G39" s="765"/>
      <c r="H39" s="765"/>
      <c r="I39" s="245">
        <v>2</v>
      </c>
      <c r="J39" s="765"/>
      <c r="K39" s="435">
        <f t="shared" si="3"/>
        <v>2</v>
      </c>
      <c r="L39" s="245">
        <v>2</v>
      </c>
      <c r="M39" s="386">
        <v>34000</v>
      </c>
      <c r="N39" s="765"/>
      <c r="O39" s="387"/>
      <c r="P39" s="765"/>
      <c r="Q39" s="387"/>
      <c r="R39" s="765"/>
      <c r="S39" s="387"/>
      <c r="T39" s="435">
        <f t="shared" si="4"/>
        <v>2</v>
      </c>
      <c r="U39" s="387">
        <f t="shared" si="4"/>
        <v>34000</v>
      </c>
      <c r="V39" s="388" t="s">
        <v>497</v>
      </c>
      <c r="W39" s="388" t="s">
        <v>497</v>
      </c>
      <c r="X39" s="242" t="s">
        <v>733</v>
      </c>
      <c r="Y39" s="67" t="s">
        <v>973</v>
      </c>
      <c r="Z39" s="204" t="s">
        <v>974</v>
      </c>
      <c r="AA39" s="19" t="s">
        <v>704</v>
      </c>
    </row>
    <row r="40" spans="1:45" ht="24" customHeight="1">
      <c r="A40" s="204">
        <v>34</v>
      </c>
      <c r="B40" s="174" t="s">
        <v>1015</v>
      </c>
      <c r="C40" s="389" t="s">
        <v>48</v>
      </c>
      <c r="D40" s="309">
        <v>28000</v>
      </c>
      <c r="E40" s="765"/>
      <c r="F40" s="765"/>
      <c r="G40" s="765"/>
      <c r="H40" s="765"/>
      <c r="I40" s="245">
        <v>2</v>
      </c>
      <c r="J40" s="765"/>
      <c r="K40" s="435">
        <f t="shared" si="3"/>
        <v>2</v>
      </c>
      <c r="L40" s="245">
        <v>2</v>
      </c>
      <c r="M40" s="386">
        <v>28000</v>
      </c>
      <c r="N40" s="765"/>
      <c r="O40" s="387"/>
      <c r="P40" s="765"/>
      <c r="Q40" s="387"/>
      <c r="R40" s="765"/>
      <c r="S40" s="387"/>
      <c r="T40" s="435">
        <f t="shared" si="4"/>
        <v>2</v>
      </c>
      <c r="U40" s="387">
        <f t="shared" si="4"/>
        <v>28000</v>
      </c>
      <c r="V40" s="388" t="s">
        <v>497</v>
      </c>
      <c r="W40" s="388" t="s">
        <v>497</v>
      </c>
      <c r="X40" s="242" t="s">
        <v>733</v>
      </c>
      <c r="Y40" s="67" t="s">
        <v>973</v>
      </c>
      <c r="Z40" s="204" t="s">
        <v>974</v>
      </c>
      <c r="AA40" s="19" t="s">
        <v>704</v>
      </c>
    </row>
    <row r="41" spans="1:45" ht="45" customHeight="1">
      <c r="A41" s="204">
        <v>35</v>
      </c>
      <c r="B41" s="164" t="s">
        <v>1016</v>
      </c>
      <c r="C41" s="389" t="s">
        <v>48</v>
      </c>
      <c r="D41" s="309">
        <v>55000</v>
      </c>
      <c r="E41" s="765"/>
      <c r="F41" s="765"/>
      <c r="G41" s="765"/>
      <c r="H41" s="765"/>
      <c r="I41" s="245">
        <v>1</v>
      </c>
      <c r="J41" s="765"/>
      <c r="K41" s="435">
        <f t="shared" si="3"/>
        <v>1</v>
      </c>
      <c r="L41" s="245">
        <v>1</v>
      </c>
      <c r="M41" s="386">
        <v>55000</v>
      </c>
      <c r="N41" s="765"/>
      <c r="O41" s="387"/>
      <c r="P41" s="765"/>
      <c r="Q41" s="387"/>
      <c r="R41" s="765"/>
      <c r="S41" s="387"/>
      <c r="T41" s="435">
        <f t="shared" si="4"/>
        <v>1</v>
      </c>
      <c r="U41" s="387">
        <f t="shared" si="4"/>
        <v>55000</v>
      </c>
      <c r="V41" s="388" t="s">
        <v>497</v>
      </c>
      <c r="W41" s="388" t="s">
        <v>497</v>
      </c>
      <c r="X41" s="242" t="s">
        <v>733</v>
      </c>
      <c r="Y41" s="67" t="s">
        <v>973</v>
      </c>
      <c r="Z41" s="204" t="s">
        <v>974</v>
      </c>
      <c r="AA41" s="19" t="s">
        <v>704</v>
      </c>
    </row>
    <row r="42" spans="1:45" ht="24" customHeight="1">
      <c r="A42" s="204">
        <v>36</v>
      </c>
      <c r="B42" s="174" t="s">
        <v>1017</v>
      </c>
      <c r="C42" s="204" t="s">
        <v>48</v>
      </c>
      <c r="D42" s="309">
        <v>45000</v>
      </c>
      <c r="E42" s="765"/>
      <c r="F42" s="765"/>
      <c r="G42" s="765"/>
      <c r="H42" s="765"/>
      <c r="I42" s="245">
        <v>1</v>
      </c>
      <c r="J42" s="765"/>
      <c r="K42" s="435">
        <f t="shared" si="3"/>
        <v>1</v>
      </c>
      <c r="L42" s="245">
        <v>1</v>
      </c>
      <c r="M42" s="386">
        <v>45000</v>
      </c>
      <c r="N42" s="765"/>
      <c r="O42" s="387"/>
      <c r="P42" s="765"/>
      <c r="Q42" s="387"/>
      <c r="R42" s="765"/>
      <c r="S42" s="387"/>
      <c r="T42" s="435">
        <f t="shared" si="4"/>
        <v>1</v>
      </c>
      <c r="U42" s="387">
        <f t="shared" si="4"/>
        <v>45000</v>
      </c>
      <c r="V42" s="388" t="s">
        <v>497</v>
      </c>
      <c r="W42" s="388" t="s">
        <v>497</v>
      </c>
      <c r="X42" s="242" t="s">
        <v>733</v>
      </c>
      <c r="Y42" s="67" t="s">
        <v>973</v>
      </c>
      <c r="Z42" s="204" t="s">
        <v>974</v>
      </c>
      <c r="AA42" s="19" t="s">
        <v>704</v>
      </c>
    </row>
    <row r="43" spans="1:45" ht="24" customHeight="1">
      <c r="A43" s="204">
        <v>37</v>
      </c>
      <c r="B43" s="174" t="s">
        <v>1018</v>
      </c>
      <c r="C43" s="191" t="s">
        <v>48</v>
      </c>
      <c r="D43" s="398">
        <v>428000</v>
      </c>
      <c r="E43" s="564"/>
      <c r="F43" s="564"/>
      <c r="G43" s="564"/>
      <c r="H43" s="564"/>
      <c r="I43" s="564">
        <v>1</v>
      </c>
      <c r="J43" s="564"/>
      <c r="K43" s="435">
        <f t="shared" si="3"/>
        <v>1</v>
      </c>
      <c r="L43" s="564"/>
      <c r="M43" s="564"/>
      <c r="N43" s="767">
        <v>1</v>
      </c>
      <c r="O43" s="564">
        <f>N43*D43</f>
        <v>428000</v>
      </c>
      <c r="P43" s="564"/>
      <c r="Q43" s="564"/>
      <c r="R43" s="767"/>
      <c r="S43" s="564"/>
      <c r="T43" s="435">
        <f t="shared" si="4"/>
        <v>1</v>
      </c>
      <c r="U43" s="387">
        <f t="shared" si="4"/>
        <v>428000</v>
      </c>
      <c r="V43" s="53"/>
      <c r="W43" s="53"/>
      <c r="X43" s="242" t="s">
        <v>733</v>
      </c>
      <c r="Y43" s="67" t="s">
        <v>973</v>
      </c>
      <c r="Z43" s="175" t="s">
        <v>1019</v>
      </c>
      <c r="AA43" s="19" t="s">
        <v>704</v>
      </c>
    </row>
    <row r="44" spans="1:45" ht="24" customHeight="1">
      <c r="A44" s="204">
        <v>38</v>
      </c>
      <c r="B44" s="67" t="s">
        <v>1020</v>
      </c>
      <c r="C44" s="175" t="s">
        <v>311</v>
      </c>
      <c r="D44" s="421">
        <v>499000</v>
      </c>
      <c r="E44" s="422"/>
      <c r="F44" s="422"/>
      <c r="G44" s="422"/>
      <c r="H44" s="422"/>
      <c r="I44" s="422">
        <v>1</v>
      </c>
      <c r="J44" s="422"/>
      <c r="K44" s="435">
        <f t="shared" si="3"/>
        <v>1</v>
      </c>
      <c r="L44" s="564"/>
      <c r="M44" s="564"/>
      <c r="N44" s="767">
        <v>1</v>
      </c>
      <c r="O44" s="564">
        <f>N44*D44</f>
        <v>499000</v>
      </c>
      <c r="P44" s="422"/>
      <c r="Q44" s="422"/>
      <c r="R44" s="387"/>
      <c r="S44" s="422"/>
      <c r="T44" s="435">
        <f t="shared" si="4"/>
        <v>1</v>
      </c>
      <c r="U44" s="387">
        <f t="shared" si="4"/>
        <v>499000</v>
      </c>
      <c r="V44" s="136"/>
      <c r="W44" s="136"/>
      <c r="X44" s="242" t="s">
        <v>733</v>
      </c>
      <c r="Y44" s="67" t="s">
        <v>973</v>
      </c>
      <c r="Z44" s="175" t="s">
        <v>1019</v>
      </c>
      <c r="AA44" s="19" t="s">
        <v>704</v>
      </c>
    </row>
    <row r="45" spans="1:45" ht="24" customHeight="1">
      <c r="A45" s="204">
        <v>39</v>
      </c>
      <c r="B45" s="67" t="s">
        <v>1021</v>
      </c>
      <c r="C45" s="175" t="s">
        <v>48</v>
      </c>
      <c r="D45" s="765">
        <v>750000</v>
      </c>
      <c r="E45" s="422"/>
      <c r="F45" s="422"/>
      <c r="G45" s="422"/>
      <c r="H45" s="768"/>
      <c r="I45" s="422">
        <v>1</v>
      </c>
      <c r="J45" s="422"/>
      <c r="K45" s="435">
        <f t="shared" si="3"/>
        <v>1</v>
      </c>
      <c r="L45" s="564"/>
      <c r="M45" s="564"/>
      <c r="N45" s="422"/>
      <c r="O45" s="422"/>
      <c r="P45" s="767">
        <v>1</v>
      </c>
      <c r="Q45" s="422">
        <f>P45*D45</f>
        <v>750000</v>
      </c>
      <c r="R45" s="387"/>
      <c r="S45" s="422"/>
      <c r="T45" s="435">
        <f t="shared" si="4"/>
        <v>1</v>
      </c>
      <c r="U45" s="387">
        <f t="shared" si="4"/>
        <v>750000</v>
      </c>
      <c r="V45" s="136"/>
      <c r="W45" s="136"/>
      <c r="X45" s="242" t="s">
        <v>733</v>
      </c>
      <c r="Y45" s="67" t="s">
        <v>973</v>
      </c>
      <c r="Z45" s="175" t="s">
        <v>1019</v>
      </c>
      <c r="AA45" s="19" t="s">
        <v>704</v>
      </c>
    </row>
    <row r="46" spans="1:45" ht="24" customHeight="1">
      <c r="A46" s="204">
        <v>40</v>
      </c>
      <c r="B46" s="67" t="s">
        <v>1022</v>
      </c>
      <c r="C46" s="175" t="s">
        <v>48</v>
      </c>
      <c r="D46" s="765">
        <v>750000</v>
      </c>
      <c r="E46" s="422"/>
      <c r="F46" s="422"/>
      <c r="G46" s="422"/>
      <c r="H46" s="768"/>
      <c r="I46" s="422">
        <v>1</v>
      </c>
      <c r="J46" s="422"/>
      <c r="K46" s="435">
        <f t="shared" si="3"/>
        <v>1</v>
      </c>
      <c r="L46" s="564"/>
      <c r="M46" s="564"/>
      <c r="N46" s="422"/>
      <c r="O46" s="422"/>
      <c r="P46" s="767">
        <v>1</v>
      </c>
      <c r="Q46" s="422">
        <f>P46*D46</f>
        <v>750000</v>
      </c>
      <c r="R46" s="387"/>
      <c r="S46" s="422"/>
      <c r="T46" s="435">
        <f t="shared" si="4"/>
        <v>1</v>
      </c>
      <c r="U46" s="387">
        <f t="shared" si="4"/>
        <v>750000</v>
      </c>
      <c r="V46" s="136"/>
      <c r="W46" s="136"/>
      <c r="X46" s="242" t="s">
        <v>733</v>
      </c>
      <c r="Y46" s="67" t="s">
        <v>973</v>
      </c>
      <c r="Z46" s="175" t="s">
        <v>1019</v>
      </c>
      <c r="AA46" s="19" t="s">
        <v>704</v>
      </c>
    </row>
    <row r="47" spans="1:45" ht="24" customHeight="1">
      <c r="A47" s="204">
        <v>41</v>
      </c>
      <c r="B47" s="67" t="s">
        <v>1023</v>
      </c>
      <c r="C47" s="175" t="s">
        <v>48</v>
      </c>
      <c r="D47" s="421">
        <v>450000</v>
      </c>
      <c r="E47" s="422"/>
      <c r="F47" s="422"/>
      <c r="G47" s="422"/>
      <c r="H47" s="768"/>
      <c r="I47" s="422">
        <v>1</v>
      </c>
      <c r="J47" s="422"/>
      <c r="K47" s="435">
        <f t="shared" si="3"/>
        <v>1</v>
      </c>
      <c r="L47" s="564"/>
      <c r="M47" s="564"/>
      <c r="N47" s="422"/>
      <c r="O47" s="422"/>
      <c r="P47" s="422">
        <v>1</v>
      </c>
      <c r="Q47" s="422">
        <v>450000</v>
      </c>
      <c r="R47" s="387"/>
      <c r="S47" s="422"/>
      <c r="T47" s="435">
        <f t="shared" si="4"/>
        <v>1</v>
      </c>
      <c r="U47" s="387">
        <f t="shared" si="4"/>
        <v>450000</v>
      </c>
      <c r="V47" s="136"/>
      <c r="W47" s="136"/>
      <c r="X47" s="242" t="s">
        <v>733</v>
      </c>
      <c r="Y47" s="67" t="s">
        <v>973</v>
      </c>
      <c r="Z47" s="175" t="s">
        <v>1019</v>
      </c>
      <c r="AA47" s="19" t="s">
        <v>704</v>
      </c>
    </row>
    <row r="48" spans="1:45" s="406" customFormat="1" ht="24" customHeight="1">
      <c r="A48" s="56">
        <v>5</v>
      </c>
      <c r="B48" s="401" t="s">
        <v>1024</v>
      </c>
      <c r="C48" s="402" t="s">
        <v>311</v>
      </c>
      <c r="D48" s="769">
        <v>80000</v>
      </c>
      <c r="E48" s="770"/>
      <c r="F48" s="770"/>
      <c r="G48" s="770"/>
      <c r="H48" s="771"/>
      <c r="I48" s="772">
        <v>1</v>
      </c>
      <c r="J48" s="772"/>
      <c r="K48" s="435">
        <f t="shared" si="3"/>
        <v>1</v>
      </c>
      <c r="L48" s="773"/>
      <c r="M48" s="565"/>
      <c r="N48" s="772">
        <v>1</v>
      </c>
      <c r="O48" s="403">
        <v>80000</v>
      </c>
      <c r="P48" s="772"/>
      <c r="Q48" s="565"/>
      <c r="R48" s="774"/>
      <c r="S48" s="565"/>
      <c r="T48" s="435">
        <f t="shared" si="4"/>
        <v>1</v>
      </c>
      <c r="U48" s="387">
        <f t="shared" si="4"/>
        <v>80000</v>
      </c>
      <c r="V48" s="404"/>
      <c r="W48" s="404"/>
      <c r="X48" s="242" t="s">
        <v>733</v>
      </c>
      <c r="Y48" s="405" t="s">
        <v>970</v>
      </c>
      <c r="Z48" s="175" t="s">
        <v>971</v>
      </c>
      <c r="AA48" s="19" t="s">
        <v>704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</row>
    <row r="49" spans="1:46" ht="24" customHeight="1">
      <c r="A49" s="204">
        <v>42</v>
      </c>
      <c r="B49" s="67" t="s">
        <v>1025</v>
      </c>
      <c r="C49" s="175" t="s">
        <v>311</v>
      </c>
      <c r="D49" s="765">
        <v>80000</v>
      </c>
      <c r="E49" s="765"/>
      <c r="F49" s="765"/>
      <c r="G49" s="765"/>
      <c r="H49" s="765"/>
      <c r="I49" s="435">
        <v>2</v>
      </c>
      <c r="J49" s="765"/>
      <c r="K49" s="435">
        <f t="shared" si="3"/>
        <v>2</v>
      </c>
      <c r="L49" s="765"/>
      <c r="M49" s="387"/>
      <c r="N49" s="765"/>
      <c r="O49" s="387"/>
      <c r="P49" s="765">
        <v>1</v>
      </c>
      <c r="Q49" s="387">
        <v>80000</v>
      </c>
      <c r="R49" s="765">
        <v>1</v>
      </c>
      <c r="S49" s="387">
        <v>80000</v>
      </c>
      <c r="T49" s="435">
        <f t="shared" si="4"/>
        <v>2</v>
      </c>
      <c r="U49" s="387">
        <f t="shared" si="4"/>
        <v>160000</v>
      </c>
      <c r="V49" s="67"/>
      <c r="W49" s="67"/>
      <c r="X49" s="242" t="s">
        <v>733</v>
      </c>
      <c r="Y49" s="407" t="s">
        <v>970</v>
      </c>
      <c r="Z49" s="175" t="s">
        <v>971</v>
      </c>
      <c r="AA49" s="19" t="s">
        <v>704</v>
      </c>
    </row>
    <row r="50" spans="1:46" ht="24" customHeight="1">
      <c r="A50" s="204">
        <v>43</v>
      </c>
      <c r="B50" s="67" t="s">
        <v>1026</v>
      </c>
      <c r="C50" s="175" t="s">
        <v>311</v>
      </c>
      <c r="D50" s="421">
        <v>80000</v>
      </c>
      <c r="E50" s="422"/>
      <c r="F50" s="422"/>
      <c r="G50" s="422"/>
      <c r="H50" s="422">
        <v>1</v>
      </c>
      <c r="I50" s="422">
        <v>1</v>
      </c>
      <c r="J50" s="422"/>
      <c r="K50" s="435">
        <f t="shared" si="3"/>
        <v>2</v>
      </c>
      <c r="L50" s="564"/>
      <c r="M50" s="422"/>
      <c r="N50" s="422"/>
      <c r="O50" s="422"/>
      <c r="P50" s="422">
        <v>1</v>
      </c>
      <c r="Q50" s="422">
        <v>80000</v>
      </c>
      <c r="R50" s="387">
        <v>1</v>
      </c>
      <c r="S50" s="422">
        <v>80000</v>
      </c>
      <c r="T50" s="435">
        <f t="shared" si="4"/>
        <v>2</v>
      </c>
      <c r="U50" s="387">
        <f t="shared" si="4"/>
        <v>160000</v>
      </c>
      <c r="V50" s="136"/>
      <c r="W50" s="136"/>
      <c r="X50" s="242" t="s">
        <v>733</v>
      </c>
      <c r="Y50" s="408" t="s">
        <v>970</v>
      </c>
      <c r="Z50" s="175" t="s">
        <v>971</v>
      </c>
      <c r="AA50" s="19" t="s">
        <v>704</v>
      </c>
    </row>
    <row r="51" spans="1:46" s="2" customFormat="1" ht="24" customHeight="1">
      <c r="A51" s="54">
        <v>6</v>
      </c>
      <c r="B51" s="67" t="s">
        <v>1027</v>
      </c>
      <c r="C51" s="32" t="s">
        <v>311</v>
      </c>
      <c r="D51" s="421">
        <v>963000</v>
      </c>
      <c r="E51" s="193"/>
      <c r="F51" s="193"/>
      <c r="G51" s="193">
        <v>1</v>
      </c>
      <c r="H51" s="410">
        <v>1</v>
      </c>
      <c r="I51" s="410"/>
      <c r="J51" s="410"/>
      <c r="K51" s="435">
        <f t="shared" si="3"/>
        <v>1</v>
      </c>
      <c r="L51" s="193"/>
      <c r="M51" s="410"/>
      <c r="N51" s="410">
        <v>1</v>
      </c>
      <c r="O51" s="410">
        <v>963000</v>
      </c>
      <c r="P51" s="410"/>
      <c r="Q51" s="410"/>
      <c r="R51" s="676"/>
      <c r="S51" s="410"/>
      <c r="T51" s="435">
        <f t="shared" si="4"/>
        <v>1</v>
      </c>
      <c r="U51" s="387">
        <f t="shared" si="4"/>
        <v>963000</v>
      </c>
      <c r="V51" s="38"/>
      <c r="W51" s="38"/>
      <c r="X51" s="242" t="s">
        <v>733</v>
      </c>
      <c r="Y51" s="67" t="s">
        <v>999</v>
      </c>
      <c r="Z51" s="32" t="s">
        <v>764</v>
      </c>
      <c r="AA51" s="19" t="s">
        <v>704</v>
      </c>
    </row>
    <row r="52" spans="1:46" s="406" customFormat="1" ht="24" customHeight="1">
      <c r="A52" s="411">
        <v>1</v>
      </c>
      <c r="B52" s="412" t="s">
        <v>1028</v>
      </c>
      <c r="C52" s="32" t="s">
        <v>311</v>
      </c>
      <c r="D52" s="773">
        <v>300000</v>
      </c>
      <c r="E52" s="745"/>
      <c r="F52" s="745"/>
      <c r="G52" s="775"/>
      <c r="H52" s="775"/>
      <c r="I52" s="775">
        <v>1</v>
      </c>
      <c r="J52" s="775"/>
      <c r="K52" s="435">
        <f t="shared" si="3"/>
        <v>1</v>
      </c>
      <c r="L52" s="745"/>
      <c r="M52" s="413"/>
      <c r="N52" s="745">
        <v>1</v>
      </c>
      <c r="O52" s="566">
        <v>300000</v>
      </c>
      <c r="P52" s="773"/>
      <c r="Q52" s="566"/>
      <c r="R52" s="776"/>
      <c r="S52" s="566"/>
      <c r="T52" s="435">
        <f t="shared" si="4"/>
        <v>1</v>
      </c>
      <c r="U52" s="387">
        <f t="shared" si="4"/>
        <v>300000</v>
      </c>
      <c r="V52" s="414"/>
      <c r="W52" s="414"/>
      <c r="X52" s="242" t="s">
        <v>733</v>
      </c>
      <c r="Y52" s="405" t="s">
        <v>737</v>
      </c>
      <c r="Z52" s="402" t="s">
        <v>738</v>
      </c>
      <c r="AA52" s="19" t="s">
        <v>704</v>
      </c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</row>
    <row r="53" spans="1:46">
      <c r="A53" s="567" t="s">
        <v>18</v>
      </c>
      <c r="B53" s="567"/>
      <c r="C53" s="415"/>
      <c r="D53" s="777"/>
      <c r="E53" s="777"/>
      <c r="F53" s="777"/>
      <c r="G53" s="777"/>
      <c r="H53" s="777">
        <f>SUM(H54:H63)</f>
        <v>1</v>
      </c>
      <c r="I53" s="777">
        <f t="shared" ref="I53:U53" si="5">SUM(I54:I63)</f>
        <v>9</v>
      </c>
      <c r="J53" s="777">
        <f t="shared" si="5"/>
        <v>0</v>
      </c>
      <c r="K53" s="777">
        <f t="shared" si="5"/>
        <v>10</v>
      </c>
      <c r="L53" s="777">
        <f t="shared" si="5"/>
        <v>5</v>
      </c>
      <c r="M53" s="777">
        <f t="shared" si="5"/>
        <v>31240000</v>
      </c>
      <c r="N53" s="777">
        <f t="shared" si="5"/>
        <v>2</v>
      </c>
      <c r="O53" s="777">
        <f t="shared" si="5"/>
        <v>3905500</v>
      </c>
      <c r="P53" s="777">
        <f t="shared" si="5"/>
        <v>3</v>
      </c>
      <c r="Q53" s="777">
        <f t="shared" si="5"/>
        <v>5400000</v>
      </c>
      <c r="R53" s="777">
        <f t="shared" si="5"/>
        <v>0</v>
      </c>
      <c r="S53" s="777">
        <f t="shared" si="5"/>
        <v>0</v>
      </c>
      <c r="T53" s="777">
        <f t="shared" si="5"/>
        <v>10</v>
      </c>
      <c r="U53" s="777">
        <f t="shared" si="5"/>
        <v>40545500</v>
      </c>
      <c r="V53" s="416"/>
      <c r="W53" s="416"/>
      <c r="X53" s="416"/>
      <c r="Y53" s="417"/>
      <c r="Z53" s="415"/>
      <c r="AA53" s="19" t="s">
        <v>704</v>
      </c>
    </row>
    <row r="54" spans="1:46" ht="26.25" customHeight="1">
      <c r="A54" s="204">
        <v>1</v>
      </c>
      <c r="B54" s="174" t="s">
        <v>1029</v>
      </c>
      <c r="C54" s="204" t="s">
        <v>311</v>
      </c>
      <c r="D54" s="393">
        <v>1050000</v>
      </c>
      <c r="E54" s="418"/>
      <c r="F54" s="418"/>
      <c r="G54" s="418"/>
      <c r="H54" s="418"/>
      <c r="I54" s="245">
        <v>1</v>
      </c>
      <c r="J54" s="418"/>
      <c r="K54" s="435">
        <f>SUM(H54:J54)</f>
        <v>1</v>
      </c>
      <c r="L54" s="245">
        <v>1</v>
      </c>
      <c r="M54" s="386">
        <v>1050000</v>
      </c>
      <c r="N54" s="418"/>
      <c r="O54" s="386"/>
      <c r="P54" s="418"/>
      <c r="Q54" s="418"/>
      <c r="R54" s="418"/>
      <c r="S54" s="418"/>
      <c r="T54" s="435">
        <f t="shared" si="4"/>
        <v>1</v>
      </c>
      <c r="U54" s="387">
        <f t="shared" si="4"/>
        <v>1050000</v>
      </c>
      <c r="V54" s="388" t="s">
        <v>497</v>
      </c>
      <c r="W54" s="388" t="s">
        <v>497</v>
      </c>
      <c r="X54" s="242" t="s">
        <v>733</v>
      </c>
      <c r="Y54" s="67" t="s">
        <v>973</v>
      </c>
      <c r="Z54" s="175" t="s">
        <v>1019</v>
      </c>
      <c r="AA54" s="19" t="s">
        <v>704</v>
      </c>
    </row>
    <row r="55" spans="1:46" ht="55.5" customHeight="1">
      <c r="A55" s="204">
        <v>2</v>
      </c>
      <c r="B55" s="164" t="s">
        <v>1030</v>
      </c>
      <c r="C55" s="204" t="s">
        <v>48</v>
      </c>
      <c r="D55" s="393">
        <v>2940000</v>
      </c>
      <c r="E55" s="418"/>
      <c r="F55" s="418"/>
      <c r="G55" s="418"/>
      <c r="H55" s="418"/>
      <c r="I55" s="245">
        <v>1</v>
      </c>
      <c r="J55" s="418"/>
      <c r="K55" s="435">
        <f t="shared" ref="K55:K63" si="6">SUM(H55:J55)</f>
        <v>1</v>
      </c>
      <c r="L55" s="245">
        <v>1</v>
      </c>
      <c r="M55" s="386">
        <v>2940000</v>
      </c>
      <c r="N55" s="418"/>
      <c r="O55" s="386"/>
      <c r="P55" s="418"/>
      <c r="Q55" s="418"/>
      <c r="R55" s="418"/>
      <c r="S55" s="418"/>
      <c r="T55" s="435">
        <f t="shared" si="4"/>
        <v>1</v>
      </c>
      <c r="U55" s="387">
        <f t="shared" si="4"/>
        <v>2940000</v>
      </c>
      <c r="V55" s="388" t="s">
        <v>497</v>
      </c>
      <c r="W55" s="388" t="s">
        <v>497</v>
      </c>
      <c r="X55" s="242" t="s">
        <v>733</v>
      </c>
      <c r="Y55" s="67" t="s">
        <v>999</v>
      </c>
      <c r="Z55" s="32" t="s">
        <v>764</v>
      </c>
      <c r="AA55" s="19" t="s">
        <v>704</v>
      </c>
    </row>
    <row r="56" spans="1:46" ht="48.75" customHeight="1">
      <c r="A56" s="204">
        <v>3</v>
      </c>
      <c r="B56" s="67" t="s">
        <v>1031</v>
      </c>
      <c r="C56" s="177" t="s">
        <v>48</v>
      </c>
      <c r="D56" s="419">
        <v>3750000</v>
      </c>
      <c r="E56" s="418"/>
      <c r="F56" s="418"/>
      <c r="G56" s="418"/>
      <c r="H56" s="418"/>
      <c r="I56" s="202">
        <v>1</v>
      </c>
      <c r="J56" s="418"/>
      <c r="K56" s="435">
        <f t="shared" si="6"/>
        <v>1</v>
      </c>
      <c r="L56" s="202">
        <v>1</v>
      </c>
      <c r="M56" s="420">
        <v>3750000</v>
      </c>
      <c r="N56" s="418"/>
      <c r="O56" s="386"/>
      <c r="P56" s="418"/>
      <c r="Q56" s="418"/>
      <c r="R56" s="418"/>
      <c r="S56" s="418"/>
      <c r="T56" s="435">
        <f t="shared" si="4"/>
        <v>1</v>
      </c>
      <c r="U56" s="387">
        <f t="shared" si="4"/>
        <v>3750000</v>
      </c>
      <c r="V56" s="388" t="s">
        <v>497</v>
      </c>
      <c r="W56" s="388" t="s">
        <v>497</v>
      </c>
      <c r="X56" s="242" t="s">
        <v>733</v>
      </c>
      <c r="Y56" s="408" t="s">
        <v>748</v>
      </c>
      <c r="Z56" s="204" t="s">
        <v>749</v>
      </c>
      <c r="AA56" s="19" t="s">
        <v>704</v>
      </c>
    </row>
    <row r="57" spans="1:46" ht="44.25" customHeight="1">
      <c r="A57" s="204">
        <v>4</v>
      </c>
      <c r="B57" s="164" t="s">
        <v>936</v>
      </c>
      <c r="C57" s="204" t="s">
        <v>48</v>
      </c>
      <c r="D57" s="309">
        <v>8500000</v>
      </c>
      <c r="E57" s="418"/>
      <c r="F57" s="418"/>
      <c r="G57" s="418"/>
      <c r="H57" s="418"/>
      <c r="I57" s="245">
        <v>1</v>
      </c>
      <c r="J57" s="418"/>
      <c r="K57" s="435">
        <f t="shared" si="6"/>
        <v>1</v>
      </c>
      <c r="L57" s="245">
        <v>1</v>
      </c>
      <c r="M57" s="386">
        <v>8500000</v>
      </c>
      <c r="N57" s="418"/>
      <c r="O57" s="386"/>
      <c r="P57" s="418"/>
      <c r="Q57" s="418"/>
      <c r="R57" s="418"/>
      <c r="S57" s="418"/>
      <c r="T57" s="435">
        <f t="shared" si="4"/>
        <v>1</v>
      </c>
      <c r="U57" s="387">
        <f t="shared" si="4"/>
        <v>8500000</v>
      </c>
      <c r="V57" s="388" t="s">
        <v>497</v>
      </c>
      <c r="W57" s="388" t="s">
        <v>497</v>
      </c>
      <c r="X57" s="242" t="s">
        <v>733</v>
      </c>
      <c r="Y57" s="408" t="s">
        <v>737</v>
      </c>
      <c r="Z57" s="251" t="s">
        <v>988</v>
      </c>
      <c r="AA57" s="19" t="s">
        <v>704</v>
      </c>
    </row>
    <row r="58" spans="1:46" ht="24" customHeight="1">
      <c r="A58" s="204">
        <v>5</v>
      </c>
      <c r="B58" s="67" t="s">
        <v>1032</v>
      </c>
      <c r="C58" s="177" t="s">
        <v>48</v>
      </c>
      <c r="D58" s="390">
        <v>15000000</v>
      </c>
      <c r="E58" s="418"/>
      <c r="F58" s="418"/>
      <c r="G58" s="418"/>
      <c r="H58" s="418"/>
      <c r="I58" s="202">
        <v>1</v>
      </c>
      <c r="J58" s="418"/>
      <c r="K58" s="435">
        <f t="shared" si="6"/>
        <v>1</v>
      </c>
      <c r="L58" s="202">
        <v>1</v>
      </c>
      <c r="M58" s="391">
        <v>15000000</v>
      </c>
      <c r="N58" s="418"/>
      <c r="O58" s="386"/>
      <c r="P58" s="418"/>
      <c r="Q58" s="418"/>
      <c r="R58" s="418"/>
      <c r="S58" s="418"/>
      <c r="T58" s="435">
        <f t="shared" si="4"/>
        <v>1</v>
      </c>
      <c r="U58" s="387">
        <f t="shared" si="4"/>
        <v>15000000</v>
      </c>
      <c r="V58" s="388" t="s">
        <v>497</v>
      </c>
      <c r="W58" s="388" t="s">
        <v>497</v>
      </c>
      <c r="X58" s="242" t="s">
        <v>733</v>
      </c>
      <c r="Y58" s="408" t="s">
        <v>748</v>
      </c>
      <c r="Z58" s="204" t="s">
        <v>749</v>
      </c>
      <c r="AA58" s="19" t="s">
        <v>704</v>
      </c>
    </row>
    <row r="59" spans="1:46" ht="24" customHeight="1">
      <c r="A59" s="204">
        <v>6</v>
      </c>
      <c r="B59" s="165" t="s">
        <v>1033</v>
      </c>
      <c r="C59" s="134" t="s">
        <v>48</v>
      </c>
      <c r="D59" s="421">
        <v>1926000</v>
      </c>
      <c r="E59" s="418"/>
      <c r="F59" s="418"/>
      <c r="G59" s="418"/>
      <c r="H59" s="418"/>
      <c r="I59" s="435">
        <v>1</v>
      </c>
      <c r="J59" s="418"/>
      <c r="K59" s="435">
        <f t="shared" si="6"/>
        <v>1</v>
      </c>
      <c r="L59" s="418"/>
      <c r="M59" s="418"/>
      <c r="N59" s="418">
        <v>1</v>
      </c>
      <c r="O59" s="422">
        <f>N59*D59</f>
        <v>1926000</v>
      </c>
      <c r="P59" s="418"/>
      <c r="Q59" s="418"/>
      <c r="R59" s="418"/>
      <c r="S59" s="418"/>
      <c r="T59" s="435">
        <f t="shared" si="4"/>
        <v>1</v>
      </c>
      <c r="U59" s="387">
        <f t="shared" si="4"/>
        <v>1926000</v>
      </c>
      <c r="V59" s="340"/>
      <c r="W59" s="340"/>
      <c r="X59" s="242" t="s">
        <v>733</v>
      </c>
      <c r="Y59" s="67" t="s">
        <v>973</v>
      </c>
      <c r="Z59" s="175" t="s">
        <v>1019</v>
      </c>
      <c r="AA59" s="19" t="s">
        <v>704</v>
      </c>
    </row>
    <row r="60" spans="1:46" ht="48.75" customHeight="1">
      <c r="A60" s="204">
        <v>7</v>
      </c>
      <c r="B60" s="127" t="s">
        <v>1034</v>
      </c>
      <c r="C60" s="134" t="s">
        <v>48</v>
      </c>
      <c r="D60" s="765">
        <v>1500000</v>
      </c>
      <c r="E60" s="418"/>
      <c r="F60" s="418"/>
      <c r="G60" s="418"/>
      <c r="H60" s="418"/>
      <c r="I60" s="435">
        <v>1</v>
      </c>
      <c r="J60" s="418"/>
      <c r="K60" s="435">
        <f t="shared" si="6"/>
        <v>1</v>
      </c>
      <c r="L60" s="418"/>
      <c r="M60" s="418"/>
      <c r="N60" s="418"/>
      <c r="O60" s="418"/>
      <c r="P60" s="418">
        <v>1</v>
      </c>
      <c r="Q60" s="422">
        <f>P60*D60</f>
        <v>1500000</v>
      </c>
      <c r="R60" s="418"/>
      <c r="S60" s="418"/>
      <c r="T60" s="435">
        <f t="shared" si="4"/>
        <v>1</v>
      </c>
      <c r="U60" s="387">
        <f t="shared" si="4"/>
        <v>1500000</v>
      </c>
      <c r="V60" s="340"/>
      <c r="W60" s="340"/>
      <c r="X60" s="242" t="s">
        <v>733</v>
      </c>
      <c r="Y60" s="67" t="s">
        <v>973</v>
      </c>
      <c r="Z60" s="175" t="s">
        <v>1019</v>
      </c>
      <c r="AA60" s="19" t="s">
        <v>704</v>
      </c>
    </row>
    <row r="61" spans="1:46" ht="24" customHeight="1">
      <c r="A61" s="204">
        <v>9</v>
      </c>
      <c r="B61" s="212" t="s">
        <v>889</v>
      </c>
      <c r="C61" s="245" t="s">
        <v>311</v>
      </c>
      <c r="D61" s="245">
        <v>1979500</v>
      </c>
      <c r="E61" s="422"/>
      <c r="F61" s="422">
        <v>1</v>
      </c>
      <c r="G61" s="422"/>
      <c r="H61" s="309">
        <v>1</v>
      </c>
      <c r="I61" s="422"/>
      <c r="J61" s="418"/>
      <c r="K61" s="435">
        <f t="shared" si="6"/>
        <v>1</v>
      </c>
      <c r="L61" s="418"/>
      <c r="M61" s="418"/>
      <c r="N61" s="418">
        <v>1</v>
      </c>
      <c r="O61" s="418">
        <v>1979500</v>
      </c>
      <c r="P61" s="418"/>
      <c r="Q61" s="418"/>
      <c r="R61" s="418"/>
      <c r="S61" s="418"/>
      <c r="T61" s="435">
        <f t="shared" si="4"/>
        <v>1</v>
      </c>
      <c r="U61" s="387">
        <f t="shared" si="4"/>
        <v>1979500</v>
      </c>
      <c r="V61" s="134" t="s">
        <v>551</v>
      </c>
      <c r="W61" s="134" t="s">
        <v>551</v>
      </c>
      <c r="X61" s="242" t="s">
        <v>733</v>
      </c>
      <c r="Y61" s="67" t="s">
        <v>999</v>
      </c>
      <c r="Z61" s="175" t="s">
        <v>764</v>
      </c>
      <c r="AA61" s="19" t="s">
        <v>704</v>
      </c>
    </row>
    <row r="62" spans="1:46" ht="24" customHeight="1">
      <c r="A62" s="204">
        <v>10</v>
      </c>
      <c r="B62" s="164" t="s">
        <v>1035</v>
      </c>
      <c r="C62" s="245" t="s">
        <v>311</v>
      </c>
      <c r="D62" s="245">
        <v>1700000</v>
      </c>
      <c r="E62" s="422"/>
      <c r="F62" s="422"/>
      <c r="G62" s="422"/>
      <c r="H62" s="309"/>
      <c r="I62" s="422">
        <v>1</v>
      </c>
      <c r="J62" s="418"/>
      <c r="K62" s="435">
        <f t="shared" si="6"/>
        <v>1</v>
      </c>
      <c r="L62" s="418"/>
      <c r="M62" s="418"/>
      <c r="N62" s="418"/>
      <c r="O62" s="418"/>
      <c r="P62" s="418">
        <v>1</v>
      </c>
      <c r="Q62" s="418">
        <v>1700000</v>
      </c>
      <c r="R62" s="418"/>
      <c r="S62" s="418"/>
      <c r="T62" s="435">
        <f t="shared" si="4"/>
        <v>1</v>
      </c>
      <c r="U62" s="387">
        <f t="shared" si="4"/>
        <v>1700000</v>
      </c>
      <c r="V62" s="134" t="s">
        <v>551</v>
      </c>
      <c r="W62" s="134" t="s">
        <v>551</v>
      </c>
      <c r="X62" s="242" t="s">
        <v>733</v>
      </c>
      <c r="Y62" s="67" t="s">
        <v>999</v>
      </c>
      <c r="Z62" s="175" t="s">
        <v>764</v>
      </c>
      <c r="AA62" s="19" t="s">
        <v>704</v>
      </c>
    </row>
    <row r="63" spans="1:46" s="268" customFormat="1" ht="42">
      <c r="A63" s="204">
        <v>12</v>
      </c>
      <c r="B63" s="164" t="s">
        <v>1036</v>
      </c>
      <c r="C63" s="245" t="s">
        <v>311</v>
      </c>
      <c r="D63" s="755">
        <v>2200000</v>
      </c>
      <c r="E63" s="755"/>
      <c r="F63" s="755"/>
      <c r="G63" s="755"/>
      <c r="H63" s="755"/>
      <c r="I63" s="755">
        <v>1</v>
      </c>
      <c r="J63" s="755"/>
      <c r="K63" s="435">
        <f t="shared" si="6"/>
        <v>1</v>
      </c>
      <c r="L63" s="755"/>
      <c r="M63" s="423"/>
      <c r="N63" s="755"/>
      <c r="O63" s="423"/>
      <c r="P63" s="755">
        <v>1</v>
      </c>
      <c r="Q63" s="423">
        <v>2200000</v>
      </c>
      <c r="R63" s="755"/>
      <c r="S63" s="423"/>
      <c r="T63" s="435">
        <f t="shared" si="4"/>
        <v>1</v>
      </c>
      <c r="U63" s="387">
        <f t="shared" si="4"/>
        <v>2200000</v>
      </c>
      <c r="V63" s="279"/>
      <c r="W63" s="279"/>
      <c r="X63" s="242" t="s">
        <v>733</v>
      </c>
      <c r="Y63" s="67" t="s">
        <v>737</v>
      </c>
      <c r="Z63" s="251" t="s">
        <v>1005</v>
      </c>
      <c r="AA63" s="19" t="s">
        <v>704</v>
      </c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</row>
    <row r="64" spans="1:46">
      <c r="A64" s="1092" t="s">
        <v>20</v>
      </c>
      <c r="B64" s="1092"/>
      <c r="C64" s="424"/>
      <c r="D64" s="679"/>
      <c r="E64" s="679">
        <f>+E65+E69</f>
        <v>0</v>
      </c>
      <c r="F64" s="679">
        <f t="shared" ref="F64:U64" si="7">+F65+F69</f>
        <v>0</v>
      </c>
      <c r="G64" s="679">
        <f t="shared" si="7"/>
        <v>0</v>
      </c>
      <c r="H64" s="679">
        <f t="shared" si="7"/>
        <v>0</v>
      </c>
      <c r="I64" s="679">
        <f t="shared" si="7"/>
        <v>31</v>
      </c>
      <c r="J64" s="679">
        <f t="shared" si="7"/>
        <v>0</v>
      </c>
      <c r="K64" s="679">
        <f t="shared" si="7"/>
        <v>31</v>
      </c>
      <c r="L64" s="679">
        <f t="shared" si="7"/>
        <v>31</v>
      </c>
      <c r="M64" s="679">
        <f t="shared" si="7"/>
        <v>460100</v>
      </c>
      <c r="N64" s="679">
        <f t="shared" si="7"/>
        <v>0</v>
      </c>
      <c r="O64" s="679">
        <f t="shared" si="7"/>
        <v>0</v>
      </c>
      <c r="P64" s="679">
        <f t="shared" si="7"/>
        <v>0</v>
      </c>
      <c r="Q64" s="679">
        <f t="shared" si="7"/>
        <v>0</v>
      </c>
      <c r="R64" s="679">
        <f t="shared" si="7"/>
        <v>0</v>
      </c>
      <c r="S64" s="679">
        <f t="shared" si="7"/>
        <v>0</v>
      </c>
      <c r="T64" s="679">
        <f t="shared" si="7"/>
        <v>31</v>
      </c>
      <c r="U64" s="679">
        <f t="shared" si="7"/>
        <v>460100</v>
      </c>
      <c r="V64" s="425"/>
      <c r="W64" s="425"/>
      <c r="X64" s="425"/>
      <c r="Y64" s="426"/>
      <c r="Z64" s="335"/>
    </row>
    <row r="65" spans="1:27">
      <c r="A65" s="563" t="s">
        <v>3</v>
      </c>
      <c r="B65" s="66"/>
      <c r="C65" s="429"/>
      <c r="D65" s="680"/>
      <c r="E65" s="680">
        <f>SUM(E66:E68)</f>
        <v>0</v>
      </c>
      <c r="F65" s="680">
        <f t="shared" ref="F65:U65" si="8">SUM(F66:F68)</f>
        <v>0</v>
      </c>
      <c r="G65" s="680">
        <f t="shared" si="8"/>
        <v>0</v>
      </c>
      <c r="H65" s="680">
        <f t="shared" si="8"/>
        <v>0</v>
      </c>
      <c r="I65" s="680">
        <f t="shared" si="8"/>
        <v>31</v>
      </c>
      <c r="J65" s="680">
        <f t="shared" si="8"/>
        <v>0</v>
      </c>
      <c r="K65" s="680">
        <f t="shared" si="8"/>
        <v>31</v>
      </c>
      <c r="L65" s="680">
        <f t="shared" si="8"/>
        <v>31</v>
      </c>
      <c r="M65" s="680">
        <f t="shared" si="8"/>
        <v>460100</v>
      </c>
      <c r="N65" s="680">
        <f t="shared" si="8"/>
        <v>0</v>
      </c>
      <c r="O65" s="680">
        <f t="shared" si="8"/>
        <v>0</v>
      </c>
      <c r="P65" s="680">
        <f t="shared" si="8"/>
        <v>0</v>
      </c>
      <c r="Q65" s="680">
        <f t="shared" si="8"/>
        <v>0</v>
      </c>
      <c r="R65" s="680">
        <f t="shared" si="8"/>
        <v>0</v>
      </c>
      <c r="S65" s="680">
        <f t="shared" si="8"/>
        <v>0</v>
      </c>
      <c r="T65" s="680">
        <f t="shared" si="8"/>
        <v>31</v>
      </c>
      <c r="U65" s="680">
        <f t="shared" si="8"/>
        <v>460100</v>
      </c>
      <c r="V65" s="383"/>
      <c r="W65" s="383"/>
      <c r="X65" s="383"/>
      <c r="Y65" s="427"/>
      <c r="Z65" s="385"/>
    </row>
    <row r="66" spans="1:27">
      <c r="A66" s="204">
        <v>1</v>
      </c>
      <c r="B66" s="396" t="s">
        <v>1037</v>
      </c>
      <c r="C66" s="179" t="s">
        <v>44</v>
      </c>
      <c r="D66" s="677">
        <v>2900</v>
      </c>
      <c r="E66" s="765"/>
      <c r="F66" s="765"/>
      <c r="G66" s="765"/>
      <c r="H66" s="765"/>
      <c r="I66" s="675">
        <v>20</v>
      </c>
      <c r="J66" s="765"/>
      <c r="K66" s="435">
        <f>SUM(H66:J66)</f>
        <v>20</v>
      </c>
      <c r="L66" s="675">
        <v>20</v>
      </c>
      <c r="M66" s="428">
        <v>2900</v>
      </c>
      <c r="N66" s="765"/>
      <c r="O66" s="387"/>
      <c r="P66" s="765"/>
      <c r="Q66" s="387"/>
      <c r="R66" s="765"/>
      <c r="S66" s="387"/>
      <c r="T66" s="435">
        <f t="shared" ref="T66:U68" si="9">L66+N66+P66+R66</f>
        <v>20</v>
      </c>
      <c r="U66" s="387">
        <f t="shared" si="9"/>
        <v>2900</v>
      </c>
      <c r="V66" s="388" t="s">
        <v>497</v>
      </c>
      <c r="W66" s="388" t="s">
        <v>497</v>
      </c>
      <c r="X66" s="67" t="s">
        <v>944</v>
      </c>
      <c r="Y66" s="407"/>
      <c r="Z66" s="251" t="s">
        <v>1005</v>
      </c>
    </row>
    <row r="67" spans="1:27">
      <c r="A67" s="204">
        <v>2</v>
      </c>
      <c r="B67" s="396" t="s">
        <v>1038</v>
      </c>
      <c r="C67" s="179" t="s">
        <v>311</v>
      </c>
      <c r="D67" s="675">
        <v>39500</v>
      </c>
      <c r="E67" s="765"/>
      <c r="F67" s="765"/>
      <c r="G67" s="765"/>
      <c r="H67" s="765"/>
      <c r="I67" s="675">
        <v>10</v>
      </c>
      <c r="J67" s="765"/>
      <c r="K67" s="435">
        <f>SUM(H67:J67)</f>
        <v>10</v>
      </c>
      <c r="L67" s="675">
        <v>10</v>
      </c>
      <c r="M67" s="397">
        <v>39500</v>
      </c>
      <c r="N67" s="765"/>
      <c r="O67" s="387"/>
      <c r="P67" s="765"/>
      <c r="Q67" s="387"/>
      <c r="R67" s="765"/>
      <c r="S67" s="387"/>
      <c r="T67" s="435">
        <f t="shared" si="9"/>
        <v>10</v>
      </c>
      <c r="U67" s="387">
        <f t="shared" si="9"/>
        <v>39500</v>
      </c>
      <c r="V67" s="388" t="s">
        <v>497</v>
      </c>
      <c r="W67" s="388" t="s">
        <v>497</v>
      </c>
      <c r="X67" s="67" t="s">
        <v>944</v>
      </c>
      <c r="Y67" s="407"/>
      <c r="Z67" s="251" t="s">
        <v>1005</v>
      </c>
    </row>
    <row r="68" spans="1:27">
      <c r="A68" s="204">
        <v>3</v>
      </c>
      <c r="B68" s="396" t="s">
        <v>1039</v>
      </c>
      <c r="C68" s="179" t="s">
        <v>48</v>
      </c>
      <c r="D68" s="677">
        <v>417700</v>
      </c>
      <c r="E68" s="765"/>
      <c r="F68" s="765"/>
      <c r="G68" s="765"/>
      <c r="H68" s="765"/>
      <c r="I68" s="675">
        <v>1</v>
      </c>
      <c r="J68" s="765"/>
      <c r="K68" s="435">
        <f>SUM(H68:J68)</f>
        <v>1</v>
      </c>
      <c r="L68" s="675">
        <v>1</v>
      </c>
      <c r="M68" s="428">
        <v>417700</v>
      </c>
      <c r="N68" s="765"/>
      <c r="O68" s="387"/>
      <c r="P68" s="765"/>
      <c r="Q68" s="387"/>
      <c r="R68" s="765"/>
      <c r="S68" s="387"/>
      <c r="T68" s="435">
        <f t="shared" si="9"/>
        <v>1</v>
      </c>
      <c r="U68" s="387">
        <f t="shared" si="9"/>
        <v>417700</v>
      </c>
      <c r="V68" s="388" t="s">
        <v>497</v>
      </c>
      <c r="W68" s="388" t="s">
        <v>497</v>
      </c>
      <c r="X68" s="67" t="s">
        <v>944</v>
      </c>
      <c r="Y68" s="407"/>
      <c r="Z68" s="251" t="s">
        <v>1005</v>
      </c>
    </row>
    <row r="69" spans="1:27">
      <c r="A69" s="65" t="s">
        <v>18</v>
      </c>
      <c r="B69" s="65"/>
      <c r="C69" s="429"/>
      <c r="D69" s="431"/>
      <c r="E69" s="431"/>
      <c r="F69" s="431"/>
      <c r="G69" s="431"/>
      <c r="H69" s="431"/>
      <c r="I69" s="431"/>
      <c r="J69" s="431"/>
      <c r="K69" s="778"/>
      <c r="L69" s="431"/>
      <c r="M69" s="431"/>
      <c r="N69" s="431"/>
      <c r="O69" s="431"/>
      <c r="P69" s="431"/>
      <c r="Q69" s="431"/>
      <c r="R69" s="431"/>
      <c r="S69" s="431"/>
      <c r="T69" s="778"/>
      <c r="U69" s="431"/>
      <c r="V69" s="430"/>
      <c r="W69" s="430"/>
      <c r="X69" s="430"/>
      <c r="Y69" s="432"/>
      <c r="Z69" s="175"/>
    </row>
    <row r="70" spans="1:27">
      <c r="A70" s="56">
        <v>1</v>
      </c>
      <c r="B70" s="67"/>
      <c r="C70" s="399"/>
      <c r="D70" s="421"/>
      <c r="E70" s="421"/>
      <c r="F70" s="421"/>
      <c r="G70" s="421"/>
      <c r="H70" s="421"/>
      <c r="I70" s="421"/>
      <c r="J70" s="421"/>
      <c r="K70" s="422"/>
      <c r="L70" s="375"/>
      <c r="M70" s="400"/>
      <c r="N70" s="400"/>
      <c r="O70" s="400"/>
      <c r="P70" s="400"/>
      <c r="Q70" s="400"/>
      <c r="R70" s="636"/>
      <c r="S70" s="400"/>
      <c r="T70" s="400"/>
      <c r="U70" s="433"/>
      <c r="V70" s="136"/>
      <c r="W70" s="136"/>
      <c r="X70" s="136"/>
      <c r="Y70" s="434"/>
      <c r="Z70" s="435"/>
    </row>
    <row r="71" spans="1:27">
      <c r="A71" s="56">
        <v>2</v>
      </c>
      <c r="B71" s="67"/>
      <c r="C71" s="399"/>
      <c r="D71" s="421"/>
      <c r="E71" s="421"/>
      <c r="F71" s="421"/>
      <c r="G71" s="421"/>
      <c r="H71" s="421"/>
      <c r="I71" s="421"/>
      <c r="J71" s="421"/>
      <c r="K71" s="422"/>
      <c r="L71" s="375"/>
      <c r="M71" s="400"/>
      <c r="N71" s="400"/>
      <c r="O71" s="400"/>
      <c r="P71" s="400"/>
      <c r="Q71" s="400"/>
      <c r="R71" s="636"/>
      <c r="S71" s="400"/>
      <c r="T71" s="400"/>
      <c r="U71" s="433"/>
      <c r="V71" s="136"/>
      <c r="W71" s="136"/>
      <c r="X71" s="136"/>
      <c r="Y71" s="434"/>
      <c r="Z71" s="435"/>
    </row>
    <row r="72" spans="1:27">
      <c r="A72" s="56">
        <v>3</v>
      </c>
      <c r="B72" s="67"/>
      <c r="C72" s="399"/>
      <c r="D72" s="421"/>
      <c r="E72" s="421"/>
      <c r="F72" s="421"/>
      <c r="G72" s="421"/>
      <c r="H72" s="421"/>
      <c r="I72" s="421"/>
      <c r="J72" s="421"/>
      <c r="K72" s="422"/>
      <c r="L72" s="375"/>
      <c r="M72" s="400"/>
      <c r="N72" s="400"/>
      <c r="O72" s="400"/>
      <c r="P72" s="400"/>
      <c r="Q72" s="400"/>
      <c r="R72" s="636"/>
      <c r="S72" s="400"/>
      <c r="T72" s="400"/>
      <c r="U72" s="433"/>
      <c r="V72" s="136"/>
      <c r="W72" s="136"/>
      <c r="X72" s="136"/>
      <c r="Y72" s="434"/>
      <c r="Z72" s="435"/>
    </row>
    <row r="73" spans="1:27">
      <c r="A73" s="56">
        <v>4</v>
      </c>
      <c r="B73" s="67"/>
      <c r="C73" s="399"/>
      <c r="D73" s="421"/>
      <c r="E73" s="421"/>
      <c r="F73" s="421"/>
      <c r="G73" s="421"/>
      <c r="H73" s="421"/>
      <c r="I73" s="421"/>
      <c r="J73" s="421"/>
      <c r="K73" s="422"/>
      <c r="L73" s="375"/>
      <c r="M73" s="400"/>
      <c r="N73" s="400"/>
      <c r="O73" s="400"/>
      <c r="P73" s="400"/>
      <c r="Q73" s="400"/>
      <c r="R73" s="636"/>
      <c r="S73" s="400"/>
      <c r="T73" s="400"/>
      <c r="U73" s="433"/>
      <c r="V73" s="136"/>
      <c r="W73" s="136"/>
      <c r="X73" s="136"/>
      <c r="Y73" s="434"/>
      <c r="Z73" s="435"/>
    </row>
    <row r="74" spans="1:27">
      <c r="A74" s="56">
        <v>5</v>
      </c>
      <c r="B74" s="127"/>
      <c r="C74" s="175"/>
      <c r="D74" s="418"/>
      <c r="E74" s="418"/>
      <c r="F74" s="418"/>
      <c r="G74" s="418"/>
      <c r="H74" s="418"/>
      <c r="I74" s="418"/>
      <c r="J74" s="418"/>
      <c r="K74" s="422"/>
      <c r="L74" s="418"/>
      <c r="M74" s="418"/>
      <c r="N74" s="418"/>
      <c r="O74" s="418"/>
      <c r="P74" s="418"/>
      <c r="Q74" s="418"/>
      <c r="R74" s="418"/>
      <c r="S74" s="418"/>
      <c r="T74" s="422"/>
      <c r="U74" s="418"/>
      <c r="V74" s="136"/>
      <c r="W74" s="136"/>
      <c r="X74" s="328"/>
      <c r="Y74" s="408"/>
      <c r="Z74" s="175"/>
    </row>
    <row r="75" spans="1:27" s="441" customFormat="1" ht="13.5" customHeight="1">
      <c r="A75" s="17"/>
      <c r="B75" s="14"/>
      <c r="C75" s="17"/>
      <c r="D75" s="436"/>
      <c r="E75" s="436"/>
      <c r="F75" s="436"/>
      <c r="G75" s="436"/>
      <c r="H75" s="436"/>
      <c r="I75" s="436"/>
      <c r="J75" s="436"/>
      <c r="K75" s="437"/>
      <c r="L75" s="436"/>
      <c r="M75" s="436"/>
      <c r="N75" s="436"/>
      <c r="O75" s="436"/>
      <c r="P75" s="436"/>
      <c r="Q75" s="436"/>
      <c r="R75" s="436"/>
      <c r="S75" s="436"/>
      <c r="T75" s="437"/>
      <c r="U75" s="436"/>
      <c r="V75" s="438"/>
      <c r="W75" s="438"/>
      <c r="X75" s="438"/>
      <c r="Y75" s="439"/>
      <c r="Z75" s="440"/>
      <c r="AA75" s="212"/>
    </row>
    <row r="76" spans="1:27" s="16" customFormat="1" ht="21.75" customHeight="1">
      <c r="A76" s="1006"/>
      <c r="B76" s="1052"/>
      <c r="C76" s="1052"/>
      <c r="D76" s="1053"/>
      <c r="E76" s="1053"/>
      <c r="F76" s="1053"/>
      <c r="G76" s="1053"/>
      <c r="H76" s="1053"/>
      <c r="I76" s="1053"/>
      <c r="J76" s="1053"/>
      <c r="K76" s="1053"/>
      <c r="L76" s="1053"/>
      <c r="M76" s="1053"/>
      <c r="N76" s="1053"/>
      <c r="O76" s="1053"/>
      <c r="P76" s="1053"/>
      <c r="Q76" s="1053"/>
      <c r="R76" s="1053"/>
      <c r="S76" s="1053"/>
      <c r="T76" s="1053"/>
      <c r="U76" s="1053"/>
      <c r="V76" s="1052"/>
      <c r="W76" s="1052"/>
      <c r="X76" s="1052"/>
      <c r="Y76" s="19"/>
      <c r="Z76" s="442"/>
    </row>
    <row r="77" spans="1:27" s="16" customFormat="1">
      <c r="A77" s="1007"/>
      <c r="B77" s="1007"/>
      <c r="C77" s="1007"/>
      <c r="D77" s="1054"/>
      <c r="E77" s="1054"/>
      <c r="F77" s="1054"/>
      <c r="G77" s="1054"/>
      <c r="H77" s="1054"/>
      <c r="I77" s="1054"/>
      <c r="J77" s="1054"/>
      <c r="K77" s="1054"/>
      <c r="L77" s="1054"/>
      <c r="M77" s="1054"/>
      <c r="N77" s="1054"/>
      <c r="O77" s="1054"/>
      <c r="P77" s="1054"/>
      <c r="Q77" s="1054"/>
      <c r="R77" s="1054"/>
      <c r="S77" s="1054"/>
      <c r="T77" s="1054"/>
      <c r="U77" s="1054"/>
      <c r="V77" s="1007"/>
      <c r="W77" s="1007"/>
      <c r="X77" s="1007"/>
      <c r="Y77" s="268"/>
      <c r="Z77" s="17"/>
    </row>
    <row r="78" spans="1:27" s="16" customFormat="1">
      <c r="A78" s="15"/>
      <c r="C78" s="17"/>
      <c r="D78" s="670"/>
      <c r="E78" s="670"/>
      <c r="F78" s="670"/>
      <c r="G78" s="670"/>
      <c r="H78" s="670"/>
      <c r="I78" s="670"/>
      <c r="J78" s="670"/>
      <c r="K78" s="686"/>
      <c r="L78" s="670"/>
      <c r="M78" s="443"/>
      <c r="N78" s="670"/>
      <c r="O78" s="443"/>
      <c r="P78" s="670"/>
      <c r="Q78" s="443"/>
      <c r="R78" s="670"/>
      <c r="S78" s="443"/>
      <c r="T78" s="686"/>
      <c r="U78" s="443"/>
      <c r="V78" s="14"/>
      <c r="W78" s="14"/>
      <c r="X78" s="14"/>
      <c r="Y78" s="19"/>
      <c r="Z78" s="17"/>
    </row>
    <row r="79" spans="1:27" s="16" customFormat="1">
      <c r="A79" s="15"/>
      <c r="C79" s="17"/>
      <c r="D79" s="670"/>
      <c r="E79" s="670"/>
      <c r="F79" s="670"/>
      <c r="G79" s="670"/>
      <c r="H79" s="670"/>
      <c r="I79" s="670"/>
      <c r="J79" s="670"/>
      <c r="K79" s="686"/>
      <c r="L79" s="670"/>
      <c r="M79" s="443"/>
      <c r="N79" s="670"/>
      <c r="O79" s="443"/>
      <c r="P79" s="670"/>
      <c r="Q79" s="443"/>
      <c r="R79" s="670"/>
      <c r="S79" s="443"/>
      <c r="T79" s="686"/>
      <c r="U79" s="443"/>
      <c r="V79" s="14"/>
      <c r="W79" s="14"/>
      <c r="X79" s="14"/>
      <c r="Y79" s="19"/>
      <c r="Z79" s="17"/>
    </row>
    <row r="80" spans="1:27" s="16" customFormat="1">
      <c r="A80" s="15"/>
      <c r="C80" s="17"/>
      <c r="D80" s="670"/>
      <c r="E80" s="670"/>
      <c r="F80" s="670"/>
      <c r="G80" s="670"/>
      <c r="H80" s="670"/>
      <c r="I80" s="670"/>
      <c r="J80" s="670"/>
      <c r="K80" s="686"/>
      <c r="L80" s="670"/>
      <c r="M80" s="443"/>
      <c r="N80" s="670"/>
      <c r="O80" s="443"/>
      <c r="P80" s="670"/>
      <c r="Q80" s="443"/>
      <c r="R80" s="670"/>
      <c r="S80" s="443"/>
      <c r="T80" s="686"/>
      <c r="U80" s="443"/>
      <c r="V80" s="14"/>
      <c r="W80" s="14"/>
      <c r="X80" s="14"/>
      <c r="Y80" s="19"/>
      <c r="Z80" s="17"/>
    </row>
    <row r="81" spans="1:26" s="16" customFormat="1">
      <c r="A81" s="15"/>
      <c r="C81" s="17"/>
      <c r="D81" s="670"/>
      <c r="E81" s="670"/>
      <c r="F81" s="670"/>
      <c r="G81" s="670"/>
      <c r="H81" s="670"/>
      <c r="I81" s="670"/>
      <c r="J81" s="670"/>
      <c r="K81" s="686"/>
      <c r="L81" s="670"/>
      <c r="M81" s="443"/>
      <c r="N81" s="670"/>
      <c r="O81" s="443"/>
      <c r="P81" s="670"/>
      <c r="Q81" s="443"/>
      <c r="R81" s="670"/>
      <c r="S81" s="443"/>
      <c r="T81" s="686"/>
      <c r="U81" s="443"/>
      <c r="V81" s="14"/>
      <c r="W81" s="14"/>
      <c r="X81" s="14"/>
      <c r="Y81" s="19"/>
      <c r="Z81" s="17"/>
    </row>
    <row r="82" spans="1:26" s="16" customFormat="1">
      <c r="A82" s="15"/>
      <c r="C82" s="17"/>
      <c r="D82" s="670"/>
      <c r="E82" s="670"/>
      <c r="F82" s="670"/>
      <c r="G82" s="670"/>
      <c r="H82" s="670"/>
      <c r="I82" s="670"/>
      <c r="J82" s="670"/>
      <c r="K82" s="686"/>
      <c r="L82" s="670"/>
      <c r="M82" s="443"/>
      <c r="N82" s="670"/>
      <c r="O82" s="443"/>
      <c r="P82" s="670"/>
      <c r="Q82" s="443"/>
      <c r="R82" s="670"/>
      <c r="S82" s="443"/>
      <c r="T82" s="686"/>
      <c r="U82" s="443"/>
      <c r="V82" s="14"/>
      <c r="W82" s="14"/>
      <c r="X82" s="14"/>
      <c r="Y82" s="19"/>
      <c r="Z82" s="17"/>
    </row>
    <row r="83" spans="1:26" s="16" customFormat="1">
      <c r="A83" s="1007"/>
      <c r="B83" s="1007"/>
      <c r="C83" s="1007"/>
      <c r="D83" s="1054"/>
      <c r="E83" s="1054"/>
      <c r="F83" s="1054"/>
      <c r="G83" s="1054"/>
      <c r="H83" s="1054"/>
      <c r="I83" s="1054"/>
      <c r="J83" s="1054"/>
      <c r="K83" s="1054"/>
      <c r="L83" s="1054"/>
      <c r="M83" s="1054"/>
      <c r="N83" s="1054"/>
      <c r="O83" s="1054"/>
      <c r="P83" s="1054"/>
      <c r="Q83" s="1054"/>
      <c r="R83" s="1054"/>
      <c r="S83" s="1054"/>
      <c r="T83" s="1054"/>
      <c r="U83" s="1054"/>
      <c r="V83" s="1007"/>
      <c r="W83" s="1007"/>
      <c r="X83" s="1007"/>
      <c r="Y83" s="268"/>
      <c r="Z83" s="17"/>
    </row>
    <row r="84" spans="1:26" s="16" customFormat="1">
      <c r="A84" s="17"/>
      <c r="B84" s="445"/>
      <c r="C84" s="17"/>
      <c r="D84" s="436"/>
      <c r="E84" s="436"/>
      <c r="F84" s="436"/>
      <c r="G84" s="436"/>
      <c r="H84" s="436"/>
      <c r="I84" s="436"/>
      <c r="J84" s="436"/>
      <c r="K84" s="437"/>
      <c r="L84" s="436"/>
      <c r="M84" s="437"/>
      <c r="N84" s="436"/>
      <c r="O84" s="437"/>
      <c r="P84" s="436"/>
      <c r="Q84" s="437"/>
      <c r="R84" s="436"/>
      <c r="S84" s="437"/>
      <c r="T84" s="437"/>
      <c r="U84" s="437"/>
      <c r="V84" s="437"/>
      <c r="W84" s="437"/>
      <c r="X84" s="437"/>
      <c r="Y84" s="446"/>
      <c r="Z84" s="17"/>
    </row>
    <row r="85" spans="1:26" ht="22.5" customHeight="1">
      <c r="A85" s="371"/>
      <c r="D85" s="447"/>
      <c r="E85" s="447"/>
      <c r="F85" s="447"/>
      <c r="G85" s="447"/>
      <c r="H85" s="447"/>
      <c r="I85" s="447"/>
      <c r="J85" s="447"/>
      <c r="K85" s="448"/>
      <c r="L85" s="447"/>
      <c r="N85" s="447"/>
      <c r="P85" s="447"/>
      <c r="R85" s="447"/>
      <c r="T85" s="448"/>
      <c r="V85" s="449"/>
      <c r="W85" s="449"/>
      <c r="X85" s="449"/>
      <c r="Y85" s="449"/>
    </row>
    <row r="86" spans="1:26">
      <c r="A86" s="1090"/>
      <c r="B86" s="1090"/>
      <c r="C86" s="1090"/>
      <c r="D86" s="1091"/>
      <c r="E86" s="1091"/>
      <c r="F86" s="1091"/>
      <c r="G86" s="1091"/>
      <c r="H86" s="1091"/>
      <c r="I86" s="1091"/>
      <c r="J86" s="1091"/>
      <c r="K86" s="1091"/>
      <c r="L86" s="1091"/>
      <c r="M86" s="1091"/>
      <c r="N86" s="1091"/>
      <c r="O86" s="1091"/>
      <c r="P86" s="1091"/>
      <c r="Q86" s="1091"/>
      <c r="R86" s="1091"/>
      <c r="S86" s="1091"/>
      <c r="T86" s="1091"/>
      <c r="U86" s="1091"/>
      <c r="V86" s="1090"/>
      <c r="W86" s="1090"/>
      <c r="X86" s="1090"/>
    </row>
    <row r="87" spans="1:26" ht="23.25" customHeight="1">
      <c r="A87" s="450"/>
      <c r="D87" s="670"/>
      <c r="E87" s="670"/>
      <c r="F87" s="670"/>
      <c r="G87" s="670"/>
      <c r="H87" s="670"/>
      <c r="I87" s="670"/>
      <c r="J87" s="670"/>
      <c r="K87" s="686"/>
      <c r="L87" s="670"/>
      <c r="N87" s="670"/>
      <c r="P87" s="670"/>
      <c r="R87" s="670"/>
      <c r="T87" s="686"/>
    </row>
    <row r="88" spans="1:26">
      <c r="D88" s="670"/>
      <c r="E88" s="670"/>
      <c r="F88" s="670"/>
      <c r="G88" s="670"/>
      <c r="H88" s="670"/>
      <c r="I88" s="670"/>
      <c r="J88" s="670"/>
      <c r="K88" s="686"/>
      <c r="L88" s="670"/>
      <c r="N88" s="670"/>
      <c r="P88" s="670"/>
      <c r="R88" s="670"/>
      <c r="T88" s="686"/>
    </row>
    <row r="89" spans="1:26">
      <c r="D89" s="670"/>
      <c r="E89" s="670"/>
      <c r="F89" s="670"/>
      <c r="G89" s="670"/>
      <c r="H89" s="670"/>
      <c r="I89" s="670"/>
      <c r="J89" s="670"/>
      <c r="K89" s="686"/>
      <c r="L89" s="670"/>
      <c r="N89" s="670"/>
      <c r="P89" s="670"/>
      <c r="R89" s="670"/>
      <c r="T89" s="686"/>
    </row>
    <row r="90" spans="1:26">
      <c r="D90" s="670"/>
      <c r="E90" s="670"/>
      <c r="F90" s="670"/>
      <c r="G90" s="670"/>
      <c r="H90" s="670"/>
      <c r="I90" s="670"/>
      <c r="J90" s="670"/>
      <c r="K90" s="686"/>
      <c r="L90" s="670"/>
      <c r="N90" s="670"/>
      <c r="P90" s="670"/>
      <c r="R90" s="670"/>
      <c r="T90" s="686"/>
    </row>
    <row r="91" spans="1:26">
      <c r="D91" s="670"/>
      <c r="E91" s="670"/>
      <c r="F91" s="670"/>
      <c r="G91" s="670"/>
      <c r="H91" s="670"/>
      <c r="I91" s="670"/>
      <c r="J91" s="670"/>
      <c r="K91" s="686"/>
      <c r="L91" s="670"/>
      <c r="N91" s="670"/>
      <c r="P91" s="670"/>
      <c r="R91" s="670"/>
      <c r="T91" s="686"/>
    </row>
    <row r="92" spans="1:26">
      <c r="D92" s="670"/>
      <c r="E92" s="670"/>
      <c r="F92" s="670"/>
      <c r="G92" s="670"/>
      <c r="H92" s="670"/>
      <c r="I92" s="670"/>
      <c r="J92" s="670"/>
      <c r="K92" s="686"/>
      <c r="L92" s="670"/>
      <c r="N92" s="670"/>
      <c r="P92" s="670"/>
      <c r="R92" s="670"/>
      <c r="T92" s="686"/>
    </row>
    <row r="93" spans="1:26">
      <c r="D93" s="670"/>
      <c r="E93" s="670"/>
      <c r="F93" s="670"/>
      <c r="G93" s="670"/>
      <c r="H93" s="670"/>
      <c r="I93" s="670"/>
      <c r="J93" s="670"/>
      <c r="K93" s="686"/>
      <c r="L93" s="670"/>
      <c r="N93" s="670"/>
      <c r="P93" s="670"/>
      <c r="R93" s="670"/>
      <c r="T93" s="686"/>
    </row>
    <row r="94" spans="1:26">
      <c r="D94" s="670"/>
      <c r="E94" s="670"/>
      <c r="F94" s="670"/>
      <c r="G94" s="670"/>
      <c r="H94" s="670"/>
      <c r="I94" s="670"/>
      <c r="J94" s="670"/>
      <c r="K94" s="686"/>
      <c r="L94" s="670"/>
      <c r="N94" s="670"/>
      <c r="P94" s="670"/>
      <c r="R94" s="670"/>
      <c r="T94" s="686"/>
    </row>
    <row r="95" spans="1:26">
      <c r="D95" s="670"/>
      <c r="E95" s="670"/>
      <c r="F95" s="670"/>
      <c r="G95" s="670"/>
      <c r="H95" s="670"/>
      <c r="I95" s="670"/>
      <c r="J95" s="670"/>
      <c r="K95" s="686"/>
      <c r="L95" s="670"/>
      <c r="N95" s="670"/>
      <c r="P95" s="670"/>
      <c r="R95" s="670"/>
      <c r="T95" s="686"/>
    </row>
    <row r="96" spans="1:26">
      <c r="D96" s="670"/>
      <c r="E96" s="670"/>
      <c r="F96" s="670"/>
      <c r="G96" s="670"/>
      <c r="H96" s="670"/>
      <c r="I96" s="670"/>
      <c r="J96" s="670"/>
      <c r="K96" s="686"/>
      <c r="L96" s="670"/>
      <c r="N96" s="670"/>
      <c r="P96" s="670"/>
      <c r="R96" s="670"/>
      <c r="T96" s="686"/>
    </row>
    <row r="97" spans="4:20">
      <c r="D97" s="670"/>
      <c r="E97" s="670"/>
      <c r="F97" s="670"/>
      <c r="G97" s="670"/>
      <c r="H97" s="670"/>
      <c r="I97" s="670"/>
      <c r="J97" s="670"/>
      <c r="K97" s="686"/>
      <c r="L97" s="670"/>
      <c r="N97" s="670"/>
      <c r="P97" s="670"/>
      <c r="R97" s="670"/>
      <c r="T97" s="686"/>
    </row>
    <row r="98" spans="4:20">
      <c r="D98" s="670"/>
      <c r="E98" s="670"/>
      <c r="F98" s="670"/>
      <c r="G98" s="670"/>
      <c r="H98" s="670"/>
      <c r="I98" s="670"/>
      <c r="J98" s="670"/>
      <c r="K98" s="686"/>
      <c r="L98" s="670"/>
      <c r="N98" s="670"/>
      <c r="P98" s="670"/>
      <c r="R98" s="670"/>
      <c r="T98" s="686"/>
    </row>
    <row r="99" spans="4:20">
      <c r="D99" s="670"/>
      <c r="E99" s="670"/>
      <c r="F99" s="670"/>
      <c r="G99" s="670"/>
      <c r="H99" s="670"/>
      <c r="I99" s="670"/>
      <c r="J99" s="670"/>
      <c r="K99" s="686"/>
      <c r="L99" s="670"/>
      <c r="N99" s="670"/>
      <c r="P99" s="670"/>
      <c r="R99" s="670"/>
      <c r="T99" s="686"/>
    </row>
    <row r="100" spans="4:20">
      <c r="D100" s="670"/>
      <c r="E100" s="670"/>
      <c r="F100" s="670"/>
      <c r="G100" s="670"/>
      <c r="H100" s="670"/>
      <c r="I100" s="670"/>
      <c r="J100" s="670"/>
      <c r="K100" s="686"/>
      <c r="L100" s="670"/>
      <c r="N100" s="670"/>
      <c r="P100" s="670"/>
      <c r="R100" s="670"/>
      <c r="T100" s="686"/>
    </row>
    <row r="101" spans="4:20">
      <c r="D101" s="670"/>
      <c r="E101" s="670"/>
      <c r="F101" s="670"/>
      <c r="G101" s="670"/>
      <c r="H101" s="670"/>
      <c r="I101" s="670"/>
      <c r="J101" s="670"/>
      <c r="K101" s="686"/>
      <c r="L101" s="670"/>
      <c r="N101" s="670"/>
      <c r="P101" s="670"/>
      <c r="R101" s="670"/>
      <c r="T101" s="686"/>
    </row>
    <row r="102" spans="4:20">
      <c r="D102" s="670"/>
      <c r="E102" s="670"/>
      <c r="F102" s="670"/>
      <c r="G102" s="670"/>
      <c r="H102" s="670"/>
      <c r="I102" s="670"/>
      <c r="J102" s="670"/>
      <c r="K102" s="686"/>
      <c r="L102" s="670"/>
      <c r="N102" s="670"/>
      <c r="P102" s="670"/>
      <c r="R102" s="670"/>
      <c r="T102" s="686"/>
    </row>
    <row r="103" spans="4:20">
      <c r="D103" s="670"/>
      <c r="E103" s="670"/>
      <c r="F103" s="670"/>
      <c r="G103" s="670"/>
      <c r="H103" s="670"/>
      <c r="I103" s="670"/>
      <c r="J103" s="670"/>
      <c r="K103" s="686"/>
      <c r="L103" s="670"/>
      <c r="N103" s="670"/>
      <c r="P103" s="670"/>
      <c r="R103" s="670"/>
      <c r="T103" s="686"/>
    </row>
    <row r="104" spans="4:20">
      <c r="D104" s="670"/>
      <c r="E104" s="670"/>
      <c r="F104" s="670"/>
      <c r="G104" s="670"/>
      <c r="H104" s="670"/>
      <c r="I104" s="670"/>
      <c r="J104" s="670"/>
      <c r="K104" s="686"/>
      <c r="L104" s="670"/>
      <c r="N104" s="670"/>
      <c r="P104" s="670"/>
      <c r="R104" s="670"/>
      <c r="T104" s="686"/>
    </row>
    <row r="105" spans="4:20">
      <c r="D105" s="670"/>
      <c r="E105" s="670"/>
      <c r="F105" s="670"/>
      <c r="G105" s="670"/>
      <c r="H105" s="670"/>
      <c r="I105" s="670"/>
      <c r="J105" s="670"/>
      <c r="K105" s="686"/>
      <c r="L105" s="670"/>
      <c r="N105" s="670"/>
      <c r="P105" s="670"/>
      <c r="R105" s="670"/>
      <c r="T105" s="686"/>
    </row>
    <row r="106" spans="4:20">
      <c r="D106" s="670"/>
      <c r="E106" s="670"/>
      <c r="F106" s="670"/>
      <c r="G106" s="670"/>
      <c r="H106" s="670"/>
      <c r="I106" s="670"/>
      <c r="J106" s="670"/>
      <c r="K106" s="686"/>
      <c r="L106" s="670"/>
      <c r="N106" s="670"/>
      <c r="P106" s="670"/>
      <c r="R106" s="670"/>
      <c r="T106" s="686"/>
    </row>
    <row r="107" spans="4:20">
      <c r="D107" s="670"/>
      <c r="E107" s="670"/>
      <c r="F107" s="670"/>
      <c r="G107" s="670"/>
      <c r="H107" s="670"/>
      <c r="I107" s="670"/>
      <c r="J107" s="670"/>
      <c r="K107" s="686"/>
      <c r="L107" s="670"/>
      <c r="N107" s="670"/>
      <c r="P107" s="670"/>
      <c r="R107" s="670"/>
      <c r="T107" s="686"/>
    </row>
    <row r="108" spans="4:20">
      <c r="D108" s="670"/>
      <c r="E108" s="670"/>
      <c r="F108" s="670"/>
      <c r="G108" s="670"/>
      <c r="H108" s="670"/>
      <c r="I108" s="670"/>
      <c r="J108" s="670"/>
      <c r="K108" s="686"/>
      <c r="L108" s="670"/>
      <c r="N108" s="670"/>
      <c r="P108" s="670"/>
      <c r="R108" s="670"/>
      <c r="T108" s="686"/>
    </row>
    <row r="109" spans="4:20">
      <c r="D109" s="670"/>
      <c r="E109" s="670"/>
      <c r="F109" s="670"/>
      <c r="G109" s="670"/>
      <c r="H109" s="670"/>
      <c r="I109" s="670"/>
      <c r="J109" s="670"/>
      <c r="K109" s="686"/>
      <c r="L109" s="670"/>
      <c r="N109" s="670"/>
      <c r="P109" s="670"/>
      <c r="R109" s="670"/>
      <c r="T109" s="686"/>
    </row>
    <row r="110" spans="4:20">
      <c r="D110" s="670"/>
      <c r="E110" s="670"/>
      <c r="F110" s="670"/>
      <c r="G110" s="670"/>
      <c r="H110" s="670"/>
      <c r="I110" s="670"/>
      <c r="J110" s="670"/>
      <c r="K110" s="686"/>
      <c r="L110" s="670"/>
      <c r="N110" s="670"/>
      <c r="P110" s="670"/>
      <c r="R110" s="670"/>
      <c r="T110" s="686"/>
    </row>
    <row r="111" spans="4:20">
      <c r="D111" s="670"/>
      <c r="E111" s="670"/>
      <c r="F111" s="670"/>
      <c r="G111" s="670"/>
      <c r="H111" s="670"/>
      <c r="I111" s="670"/>
      <c r="J111" s="670"/>
      <c r="K111" s="686"/>
      <c r="L111" s="670"/>
      <c r="N111" s="670"/>
      <c r="P111" s="670"/>
      <c r="R111" s="670"/>
      <c r="T111" s="686"/>
    </row>
    <row r="112" spans="4:20">
      <c r="D112" s="670"/>
      <c r="E112" s="670"/>
      <c r="F112" s="670"/>
      <c r="G112" s="670"/>
      <c r="H112" s="670"/>
      <c r="I112" s="670"/>
      <c r="J112" s="670"/>
      <c r="K112" s="686"/>
      <c r="L112" s="670"/>
      <c r="N112" s="670"/>
      <c r="P112" s="670"/>
      <c r="R112" s="670"/>
      <c r="T112" s="686"/>
    </row>
    <row r="113" spans="4:20">
      <c r="D113" s="670"/>
      <c r="E113" s="670"/>
      <c r="F113" s="670"/>
      <c r="G113" s="670"/>
      <c r="H113" s="670"/>
      <c r="I113" s="670"/>
      <c r="J113" s="670"/>
      <c r="K113" s="686"/>
      <c r="L113" s="670"/>
      <c r="N113" s="670"/>
      <c r="P113" s="670"/>
      <c r="R113" s="670"/>
      <c r="T113" s="686"/>
    </row>
    <row r="114" spans="4:20">
      <c r="D114" s="670"/>
      <c r="E114" s="670"/>
      <c r="F114" s="670"/>
      <c r="G114" s="670"/>
      <c r="H114" s="670"/>
      <c r="I114" s="670"/>
      <c r="J114" s="670"/>
      <c r="K114" s="686"/>
      <c r="L114" s="670"/>
      <c r="N114" s="670"/>
      <c r="P114" s="670"/>
      <c r="R114" s="670"/>
      <c r="T114" s="686"/>
    </row>
    <row r="115" spans="4:20">
      <c r="D115" s="670"/>
      <c r="E115" s="670"/>
      <c r="F115" s="670"/>
      <c r="G115" s="670"/>
      <c r="H115" s="670"/>
      <c r="I115" s="670"/>
      <c r="J115" s="670"/>
      <c r="K115" s="686"/>
      <c r="L115" s="670"/>
      <c r="N115" s="670"/>
      <c r="P115" s="670"/>
      <c r="R115" s="670"/>
      <c r="T115" s="686"/>
    </row>
    <row r="116" spans="4:20">
      <c r="D116" s="670"/>
      <c r="E116" s="670"/>
      <c r="F116" s="670"/>
      <c r="G116" s="670"/>
      <c r="H116" s="670"/>
      <c r="I116" s="670"/>
      <c r="J116" s="670"/>
      <c r="K116" s="686"/>
      <c r="L116" s="670"/>
      <c r="N116" s="670"/>
      <c r="P116" s="670"/>
      <c r="R116" s="670"/>
      <c r="T116" s="686"/>
    </row>
    <row r="117" spans="4:20">
      <c r="D117" s="670"/>
      <c r="E117" s="670"/>
      <c r="F117" s="670"/>
      <c r="G117" s="670"/>
      <c r="H117" s="670"/>
      <c r="I117" s="670"/>
      <c r="J117" s="670"/>
      <c r="K117" s="686"/>
      <c r="L117" s="670"/>
      <c r="N117" s="670"/>
      <c r="P117" s="670"/>
      <c r="R117" s="670"/>
      <c r="T117" s="686"/>
    </row>
    <row r="118" spans="4:20">
      <c r="D118" s="670"/>
      <c r="E118" s="670"/>
      <c r="F118" s="670"/>
      <c r="G118" s="670"/>
      <c r="H118" s="670"/>
      <c r="I118" s="670"/>
      <c r="J118" s="670"/>
      <c r="K118" s="686"/>
      <c r="L118" s="670"/>
      <c r="N118" s="670"/>
      <c r="P118" s="670"/>
      <c r="R118" s="670"/>
      <c r="T118" s="686"/>
    </row>
    <row r="119" spans="4:20">
      <c r="D119" s="670"/>
      <c r="E119" s="670"/>
      <c r="F119" s="670"/>
      <c r="G119" s="670"/>
      <c r="H119" s="670"/>
      <c r="I119" s="670"/>
      <c r="J119" s="670"/>
      <c r="K119" s="686"/>
      <c r="L119" s="670"/>
      <c r="N119" s="670"/>
      <c r="P119" s="670"/>
      <c r="R119" s="670"/>
      <c r="T119" s="686"/>
    </row>
    <row r="120" spans="4:20">
      <c r="D120" s="670"/>
      <c r="E120" s="670"/>
      <c r="F120" s="670"/>
      <c r="G120" s="670"/>
      <c r="H120" s="670"/>
      <c r="I120" s="670"/>
      <c r="J120" s="670"/>
      <c r="K120" s="686"/>
      <c r="L120" s="670"/>
      <c r="N120" s="670"/>
      <c r="P120" s="670"/>
      <c r="R120" s="670"/>
      <c r="T120" s="686"/>
    </row>
    <row r="121" spans="4:20">
      <c r="D121" s="670"/>
      <c r="E121" s="670"/>
      <c r="F121" s="670"/>
      <c r="G121" s="670"/>
      <c r="H121" s="670"/>
      <c r="I121" s="670"/>
      <c r="J121" s="670"/>
      <c r="K121" s="686"/>
      <c r="L121" s="670"/>
      <c r="N121" s="670"/>
      <c r="P121" s="670"/>
      <c r="R121" s="670"/>
      <c r="T121" s="686"/>
    </row>
    <row r="122" spans="4:20">
      <c r="D122" s="670"/>
      <c r="E122" s="670"/>
      <c r="F122" s="670"/>
      <c r="G122" s="670"/>
      <c r="H122" s="670"/>
      <c r="I122" s="670"/>
      <c r="J122" s="670"/>
      <c r="K122" s="686"/>
      <c r="L122" s="670"/>
      <c r="N122" s="670"/>
      <c r="P122" s="670"/>
      <c r="R122" s="670"/>
      <c r="T122" s="686"/>
    </row>
    <row r="123" spans="4:20">
      <c r="D123" s="670"/>
      <c r="E123" s="670"/>
      <c r="F123" s="670"/>
      <c r="G123" s="670"/>
      <c r="H123" s="670"/>
      <c r="I123" s="670"/>
      <c r="J123" s="670"/>
      <c r="K123" s="686"/>
      <c r="L123" s="670"/>
      <c r="N123" s="670"/>
      <c r="P123" s="670"/>
      <c r="R123" s="670"/>
      <c r="T123" s="686"/>
    </row>
    <row r="124" spans="4:20">
      <c r="D124" s="670"/>
      <c r="E124" s="670"/>
      <c r="F124" s="670"/>
      <c r="G124" s="670"/>
      <c r="H124" s="670"/>
      <c r="I124" s="670"/>
      <c r="J124" s="670"/>
      <c r="K124" s="686"/>
      <c r="L124" s="670"/>
      <c r="N124" s="670"/>
      <c r="P124" s="670"/>
      <c r="R124" s="670"/>
      <c r="T124" s="686"/>
    </row>
    <row r="125" spans="4:20">
      <c r="D125" s="670"/>
      <c r="E125" s="670"/>
      <c r="F125" s="670"/>
      <c r="G125" s="670"/>
      <c r="H125" s="670"/>
      <c r="I125" s="670"/>
      <c r="J125" s="670"/>
      <c r="K125" s="686"/>
      <c r="L125" s="670"/>
      <c r="N125" s="670"/>
      <c r="P125" s="670"/>
      <c r="R125" s="670"/>
      <c r="T125" s="686"/>
    </row>
    <row r="126" spans="4:20">
      <c r="D126" s="670"/>
      <c r="E126" s="670"/>
      <c r="F126" s="670"/>
      <c r="G126" s="670"/>
      <c r="H126" s="670"/>
      <c r="I126" s="670"/>
      <c r="J126" s="670"/>
      <c r="K126" s="686"/>
      <c r="L126" s="670"/>
      <c r="N126" s="670"/>
      <c r="P126" s="670"/>
      <c r="R126" s="670"/>
      <c r="T126" s="686"/>
    </row>
    <row r="127" spans="4:20">
      <c r="D127" s="670"/>
      <c r="E127" s="670"/>
      <c r="F127" s="670"/>
      <c r="G127" s="670"/>
      <c r="H127" s="670"/>
      <c r="I127" s="670"/>
      <c r="J127" s="670"/>
      <c r="K127" s="686"/>
      <c r="L127" s="670"/>
      <c r="N127" s="670"/>
      <c r="P127" s="670"/>
      <c r="R127" s="670"/>
      <c r="T127" s="686"/>
    </row>
    <row r="128" spans="4:20">
      <c r="D128" s="670"/>
      <c r="E128" s="670"/>
      <c r="F128" s="670"/>
      <c r="G128" s="670"/>
      <c r="H128" s="670"/>
      <c r="I128" s="670"/>
      <c r="J128" s="670"/>
      <c r="K128" s="686"/>
      <c r="L128" s="670"/>
      <c r="N128" s="670"/>
      <c r="P128" s="670"/>
      <c r="R128" s="670"/>
      <c r="T128" s="686"/>
    </row>
    <row r="129" spans="4:20">
      <c r="D129" s="670"/>
      <c r="E129" s="670"/>
      <c r="F129" s="670"/>
      <c r="G129" s="670"/>
      <c r="H129" s="670"/>
      <c r="I129" s="670"/>
      <c r="J129" s="670"/>
      <c r="K129" s="686"/>
      <c r="L129" s="670"/>
      <c r="N129" s="670"/>
      <c r="P129" s="670"/>
      <c r="R129" s="670"/>
      <c r="T129" s="686"/>
    </row>
    <row r="130" spans="4:20">
      <c r="D130" s="670"/>
      <c r="E130" s="670"/>
      <c r="F130" s="670"/>
      <c r="G130" s="670"/>
      <c r="H130" s="670"/>
      <c r="I130" s="670"/>
      <c r="J130" s="670"/>
      <c r="K130" s="686"/>
      <c r="L130" s="670"/>
      <c r="N130" s="670"/>
      <c r="P130" s="670"/>
      <c r="R130" s="670"/>
      <c r="T130" s="686"/>
    </row>
    <row r="131" spans="4:20">
      <c r="D131" s="670"/>
      <c r="E131" s="670"/>
      <c r="F131" s="670"/>
      <c r="G131" s="670"/>
      <c r="H131" s="670"/>
      <c r="I131" s="670"/>
      <c r="J131" s="670"/>
      <c r="K131" s="686"/>
      <c r="L131" s="670"/>
      <c r="N131" s="670"/>
      <c r="P131" s="670"/>
      <c r="R131" s="670"/>
      <c r="T131" s="686"/>
    </row>
    <row r="132" spans="4:20">
      <c r="D132" s="670"/>
      <c r="E132" s="670"/>
      <c r="F132" s="670"/>
      <c r="G132" s="670"/>
      <c r="H132" s="670"/>
      <c r="I132" s="670"/>
      <c r="J132" s="670"/>
      <c r="K132" s="686"/>
      <c r="L132" s="670"/>
      <c r="N132" s="670"/>
      <c r="P132" s="670"/>
      <c r="R132" s="670"/>
      <c r="T132" s="686"/>
    </row>
    <row r="133" spans="4:20">
      <c r="D133" s="670"/>
      <c r="E133" s="670"/>
      <c r="F133" s="670"/>
      <c r="G133" s="670"/>
      <c r="H133" s="670"/>
      <c r="I133" s="670"/>
      <c r="J133" s="670"/>
      <c r="K133" s="686"/>
      <c r="L133" s="670"/>
      <c r="N133" s="670"/>
      <c r="P133" s="670"/>
      <c r="R133" s="670"/>
      <c r="T133" s="686"/>
    </row>
    <row r="134" spans="4:20">
      <c r="D134" s="670"/>
      <c r="E134" s="670"/>
      <c r="F134" s="670"/>
      <c r="G134" s="670"/>
      <c r="H134" s="670"/>
      <c r="I134" s="670"/>
      <c r="J134" s="670"/>
      <c r="K134" s="686"/>
      <c r="L134" s="670"/>
      <c r="N134" s="670"/>
      <c r="P134" s="670"/>
      <c r="R134" s="670"/>
      <c r="T134" s="686"/>
    </row>
    <row r="135" spans="4:20">
      <c r="D135" s="670"/>
      <c r="E135" s="670"/>
      <c r="F135" s="670"/>
      <c r="G135" s="670"/>
      <c r="H135" s="670"/>
      <c r="I135" s="670"/>
      <c r="J135" s="670"/>
      <c r="K135" s="686"/>
      <c r="L135" s="670"/>
      <c r="N135" s="670"/>
      <c r="P135" s="670"/>
      <c r="R135" s="670"/>
      <c r="T135" s="686"/>
    </row>
    <row r="136" spans="4:20">
      <c r="D136" s="670"/>
      <c r="E136" s="670"/>
      <c r="F136" s="670"/>
      <c r="G136" s="670"/>
      <c r="H136" s="670"/>
      <c r="I136" s="670"/>
      <c r="J136" s="670"/>
      <c r="K136" s="686"/>
      <c r="L136" s="670"/>
      <c r="N136" s="670"/>
      <c r="P136" s="670"/>
      <c r="R136" s="670"/>
      <c r="T136" s="686"/>
    </row>
    <row r="137" spans="4:20">
      <c r="D137" s="670"/>
      <c r="E137" s="670"/>
      <c r="F137" s="670"/>
      <c r="G137" s="670"/>
      <c r="H137" s="670"/>
      <c r="I137" s="670"/>
      <c r="J137" s="670"/>
      <c r="K137" s="686"/>
      <c r="L137" s="670"/>
      <c r="N137" s="670"/>
      <c r="P137" s="670"/>
      <c r="R137" s="670"/>
      <c r="T137" s="686"/>
    </row>
    <row r="138" spans="4:20">
      <c r="D138" s="670"/>
      <c r="E138" s="670"/>
      <c r="F138" s="670"/>
      <c r="G138" s="670"/>
      <c r="H138" s="670"/>
      <c r="I138" s="670"/>
      <c r="J138" s="670"/>
      <c r="K138" s="686"/>
      <c r="L138" s="670"/>
      <c r="N138" s="670"/>
      <c r="P138" s="670"/>
      <c r="R138" s="670"/>
      <c r="T138" s="686"/>
    </row>
    <row r="139" spans="4:20">
      <c r="D139" s="670"/>
      <c r="E139" s="670"/>
      <c r="F139" s="670"/>
      <c r="G139" s="670"/>
      <c r="H139" s="670"/>
      <c r="I139" s="670"/>
      <c r="J139" s="670"/>
      <c r="K139" s="686"/>
      <c r="L139" s="670"/>
      <c r="N139" s="670"/>
      <c r="P139" s="670"/>
      <c r="R139" s="670"/>
      <c r="T139" s="686"/>
    </row>
    <row r="140" spans="4:20">
      <c r="D140" s="670"/>
      <c r="E140" s="670"/>
      <c r="F140" s="670"/>
      <c r="G140" s="670"/>
      <c r="H140" s="670"/>
      <c r="I140" s="670"/>
      <c r="J140" s="670"/>
      <c r="K140" s="686"/>
      <c r="L140" s="670"/>
      <c r="N140" s="670"/>
      <c r="P140" s="670"/>
      <c r="R140" s="670"/>
      <c r="T140" s="686"/>
    </row>
    <row r="141" spans="4:20">
      <c r="D141" s="670"/>
      <c r="E141" s="670"/>
      <c r="F141" s="670"/>
      <c r="G141" s="670"/>
      <c r="H141" s="670"/>
      <c r="I141" s="670"/>
      <c r="J141" s="670"/>
      <c r="K141" s="686"/>
      <c r="L141" s="670"/>
      <c r="N141" s="670"/>
      <c r="P141" s="670"/>
      <c r="R141" s="670"/>
      <c r="T141" s="686"/>
    </row>
    <row r="142" spans="4:20">
      <c r="D142" s="670"/>
      <c r="E142" s="670"/>
      <c r="F142" s="670"/>
      <c r="G142" s="670"/>
      <c r="H142" s="670"/>
      <c r="I142" s="670"/>
      <c r="J142" s="670"/>
      <c r="K142" s="686"/>
      <c r="L142" s="670"/>
      <c r="N142" s="670"/>
      <c r="P142" s="670"/>
      <c r="R142" s="670"/>
      <c r="T142" s="686"/>
    </row>
    <row r="143" spans="4:20">
      <c r="D143" s="670"/>
      <c r="E143" s="670"/>
      <c r="F143" s="670"/>
      <c r="G143" s="670"/>
      <c r="H143" s="670"/>
      <c r="I143" s="670"/>
      <c r="J143" s="670"/>
      <c r="K143" s="686"/>
      <c r="L143" s="670"/>
      <c r="N143" s="670"/>
      <c r="P143" s="670"/>
      <c r="R143" s="670"/>
      <c r="T143" s="686"/>
    </row>
    <row r="144" spans="4:20">
      <c r="D144" s="670"/>
      <c r="E144" s="670"/>
      <c r="F144" s="670"/>
      <c r="G144" s="670"/>
      <c r="H144" s="670"/>
      <c r="I144" s="670"/>
      <c r="J144" s="670"/>
      <c r="K144" s="686"/>
      <c r="L144" s="670"/>
      <c r="N144" s="670"/>
      <c r="P144" s="670"/>
      <c r="R144" s="670"/>
      <c r="T144" s="686"/>
    </row>
    <row r="145" spans="4:20">
      <c r="D145" s="670"/>
      <c r="E145" s="670"/>
      <c r="F145" s="670"/>
      <c r="G145" s="670"/>
      <c r="H145" s="670"/>
      <c r="I145" s="670"/>
      <c r="J145" s="670"/>
      <c r="K145" s="686"/>
      <c r="L145" s="670"/>
      <c r="N145" s="670"/>
      <c r="P145" s="670"/>
      <c r="R145" s="670"/>
      <c r="T145" s="686"/>
    </row>
    <row r="146" spans="4:20">
      <c r="D146" s="670"/>
      <c r="E146" s="670"/>
      <c r="F146" s="670"/>
      <c r="G146" s="670"/>
      <c r="H146" s="670"/>
      <c r="I146" s="670"/>
      <c r="J146" s="670"/>
      <c r="K146" s="686"/>
      <c r="L146" s="670"/>
      <c r="N146" s="670"/>
      <c r="P146" s="670"/>
      <c r="R146" s="670"/>
      <c r="T146" s="686"/>
    </row>
    <row r="147" spans="4:20">
      <c r="D147" s="670"/>
      <c r="E147" s="670"/>
      <c r="F147" s="670"/>
      <c r="G147" s="670"/>
      <c r="H147" s="670"/>
      <c r="I147" s="670"/>
      <c r="J147" s="670"/>
      <c r="K147" s="686"/>
      <c r="L147" s="670"/>
      <c r="N147" s="670"/>
      <c r="P147" s="670"/>
      <c r="R147" s="670"/>
      <c r="T147" s="686"/>
    </row>
    <row r="148" spans="4:20">
      <c r="D148" s="670"/>
      <c r="E148" s="670"/>
      <c r="F148" s="670"/>
      <c r="G148" s="670"/>
      <c r="H148" s="670"/>
      <c r="I148" s="670"/>
      <c r="J148" s="670"/>
      <c r="K148" s="686"/>
      <c r="L148" s="670"/>
      <c r="N148" s="670"/>
      <c r="P148" s="670"/>
      <c r="R148" s="670"/>
      <c r="T148" s="686"/>
    </row>
    <row r="149" spans="4:20">
      <c r="D149" s="670"/>
      <c r="E149" s="670"/>
      <c r="F149" s="670"/>
      <c r="G149" s="670"/>
      <c r="H149" s="670"/>
      <c r="I149" s="670"/>
      <c r="J149" s="670"/>
      <c r="K149" s="686"/>
      <c r="L149" s="670"/>
      <c r="N149" s="670"/>
      <c r="P149" s="670"/>
      <c r="R149" s="670"/>
      <c r="T149" s="686"/>
    </row>
    <row r="150" spans="4:20">
      <c r="D150" s="670"/>
      <c r="E150" s="670"/>
      <c r="F150" s="670"/>
      <c r="G150" s="670"/>
      <c r="H150" s="670"/>
      <c r="I150" s="670"/>
      <c r="J150" s="670"/>
      <c r="K150" s="686"/>
      <c r="L150" s="670"/>
      <c r="N150" s="670"/>
      <c r="P150" s="670"/>
      <c r="R150" s="670"/>
      <c r="T150" s="686"/>
    </row>
    <row r="151" spans="4:20">
      <c r="D151" s="670"/>
      <c r="E151" s="670"/>
      <c r="F151" s="670"/>
      <c r="G151" s="670"/>
      <c r="H151" s="670"/>
      <c r="I151" s="670"/>
      <c r="J151" s="670"/>
      <c r="K151" s="686"/>
      <c r="L151" s="670"/>
      <c r="N151" s="670"/>
      <c r="P151" s="670"/>
      <c r="R151" s="670"/>
      <c r="T151" s="686"/>
    </row>
    <row r="152" spans="4:20">
      <c r="D152" s="670"/>
      <c r="E152" s="670"/>
      <c r="F152" s="670"/>
      <c r="G152" s="670"/>
      <c r="H152" s="670"/>
      <c r="I152" s="670"/>
      <c r="J152" s="670"/>
      <c r="K152" s="686"/>
      <c r="L152" s="670"/>
      <c r="N152" s="670"/>
      <c r="P152" s="670"/>
      <c r="R152" s="670"/>
      <c r="T152" s="686"/>
    </row>
    <row r="153" spans="4:20">
      <c r="D153" s="670"/>
      <c r="E153" s="670"/>
      <c r="F153" s="670"/>
      <c r="G153" s="670"/>
      <c r="H153" s="670"/>
      <c r="I153" s="670"/>
      <c r="J153" s="670"/>
      <c r="K153" s="686"/>
      <c r="L153" s="670"/>
      <c r="N153" s="670"/>
      <c r="P153" s="670"/>
      <c r="R153" s="670"/>
      <c r="T153" s="686"/>
    </row>
    <row r="154" spans="4:20">
      <c r="D154" s="670"/>
      <c r="E154" s="670"/>
      <c r="F154" s="670"/>
      <c r="G154" s="670"/>
      <c r="H154" s="670"/>
      <c r="I154" s="670"/>
      <c r="J154" s="670"/>
      <c r="K154" s="686"/>
      <c r="L154" s="670"/>
      <c r="N154" s="670"/>
      <c r="P154" s="670"/>
      <c r="R154" s="670"/>
      <c r="T154" s="686"/>
    </row>
    <row r="155" spans="4:20">
      <c r="D155" s="670"/>
      <c r="E155" s="670"/>
      <c r="F155" s="670"/>
      <c r="G155" s="670"/>
      <c r="H155" s="670"/>
      <c r="I155" s="670"/>
      <c r="J155" s="670"/>
      <c r="K155" s="686"/>
      <c r="L155" s="670"/>
      <c r="N155" s="670"/>
      <c r="P155" s="670"/>
      <c r="R155" s="670"/>
      <c r="T155" s="686"/>
    </row>
    <row r="156" spans="4:20">
      <c r="D156" s="670"/>
      <c r="E156" s="670"/>
      <c r="F156" s="670"/>
      <c r="G156" s="670"/>
      <c r="H156" s="670"/>
      <c r="I156" s="670"/>
      <c r="J156" s="670"/>
      <c r="K156" s="686"/>
      <c r="L156" s="670"/>
      <c r="N156" s="670"/>
      <c r="P156" s="670"/>
      <c r="R156" s="670"/>
      <c r="T156" s="686"/>
    </row>
    <row r="157" spans="4:20">
      <c r="D157" s="670"/>
      <c r="E157" s="670"/>
      <c r="F157" s="670"/>
      <c r="G157" s="670"/>
      <c r="H157" s="670"/>
      <c r="I157" s="670"/>
      <c r="J157" s="670"/>
      <c r="K157" s="686"/>
      <c r="L157" s="670"/>
      <c r="N157" s="670"/>
      <c r="P157" s="670"/>
      <c r="R157" s="670"/>
      <c r="T157" s="686"/>
    </row>
    <row r="158" spans="4:20">
      <c r="D158" s="670"/>
      <c r="E158" s="670"/>
      <c r="F158" s="670"/>
      <c r="G158" s="670"/>
      <c r="H158" s="670"/>
      <c r="I158" s="670"/>
      <c r="J158" s="670"/>
      <c r="K158" s="686"/>
      <c r="L158" s="670"/>
      <c r="N158" s="670"/>
      <c r="P158" s="670"/>
      <c r="R158" s="670"/>
      <c r="T158" s="686"/>
    </row>
    <row r="159" spans="4:20">
      <c r="D159" s="670"/>
      <c r="E159" s="670"/>
      <c r="F159" s="670"/>
      <c r="G159" s="670"/>
      <c r="H159" s="670"/>
      <c r="I159" s="670"/>
      <c r="J159" s="670"/>
      <c r="K159" s="686"/>
      <c r="L159" s="670"/>
      <c r="N159" s="670"/>
      <c r="P159" s="670"/>
      <c r="R159" s="670"/>
      <c r="T159" s="686"/>
    </row>
    <row r="160" spans="4:20">
      <c r="D160" s="670"/>
      <c r="E160" s="670"/>
      <c r="F160" s="670"/>
      <c r="G160" s="670"/>
      <c r="H160" s="670"/>
      <c r="I160" s="670"/>
      <c r="J160" s="670"/>
      <c r="K160" s="686"/>
      <c r="L160" s="670"/>
      <c r="N160" s="670"/>
      <c r="P160" s="670"/>
      <c r="R160" s="670"/>
      <c r="T160" s="686"/>
    </row>
    <row r="161" spans="4:20">
      <c r="D161" s="670"/>
      <c r="E161" s="670"/>
      <c r="F161" s="670"/>
      <c r="G161" s="670"/>
      <c r="H161" s="670"/>
      <c r="I161" s="670"/>
      <c r="J161" s="670"/>
      <c r="K161" s="686"/>
      <c r="L161" s="670"/>
      <c r="N161" s="670"/>
      <c r="P161" s="670"/>
      <c r="R161" s="670"/>
      <c r="T161" s="686"/>
    </row>
    <row r="162" spans="4:20">
      <c r="D162" s="670"/>
      <c r="E162" s="670"/>
      <c r="F162" s="670"/>
      <c r="G162" s="670"/>
      <c r="H162" s="670"/>
      <c r="I162" s="670"/>
      <c r="J162" s="670"/>
      <c r="K162" s="686"/>
      <c r="L162" s="670"/>
      <c r="N162" s="670"/>
      <c r="P162" s="670"/>
      <c r="R162" s="670"/>
      <c r="T162" s="686"/>
    </row>
    <row r="163" spans="4:20">
      <c r="D163" s="670"/>
      <c r="E163" s="670"/>
      <c r="F163" s="670"/>
      <c r="G163" s="670"/>
      <c r="H163" s="670"/>
      <c r="I163" s="670"/>
      <c r="J163" s="670"/>
      <c r="K163" s="686"/>
      <c r="L163" s="670"/>
      <c r="N163" s="670"/>
      <c r="P163" s="670"/>
      <c r="R163" s="670"/>
      <c r="T163" s="686"/>
    </row>
    <row r="164" spans="4:20">
      <c r="D164" s="670"/>
      <c r="E164" s="670"/>
      <c r="F164" s="670"/>
      <c r="G164" s="670"/>
      <c r="H164" s="670"/>
      <c r="I164" s="670"/>
      <c r="J164" s="670"/>
      <c r="K164" s="686"/>
      <c r="L164" s="670"/>
      <c r="N164" s="670"/>
      <c r="P164" s="670"/>
      <c r="R164" s="670"/>
      <c r="T164" s="686"/>
    </row>
    <row r="165" spans="4:20">
      <c r="D165" s="670"/>
      <c r="E165" s="670"/>
      <c r="F165" s="670"/>
      <c r="G165" s="670"/>
      <c r="H165" s="670"/>
      <c r="I165" s="670"/>
      <c r="J165" s="670"/>
      <c r="K165" s="686"/>
      <c r="L165" s="670"/>
      <c r="N165" s="670"/>
      <c r="P165" s="670"/>
      <c r="R165" s="670"/>
      <c r="T165" s="686"/>
    </row>
    <row r="166" spans="4:20">
      <c r="D166" s="670"/>
      <c r="E166" s="670"/>
      <c r="F166" s="670"/>
      <c r="G166" s="670"/>
      <c r="H166" s="670"/>
      <c r="I166" s="670"/>
      <c r="J166" s="670"/>
      <c r="K166" s="686"/>
      <c r="L166" s="670"/>
      <c r="N166" s="670"/>
      <c r="P166" s="670"/>
      <c r="R166" s="670"/>
      <c r="T166" s="686"/>
    </row>
    <row r="167" spans="4:20">
      <c r="D167" s="670"/>
      <c r="E167" s="670"/>
      <c r="F167" s="670"/>
      <c r="G167" s="670"/>
      <c r="H167" s="670"/>
      <c r="I167" s="670"/>
      <c r="J167" s="670"/>
      <c r="K167" s="686"/>
      <c r="L167" s="670"/>
      <c r="N167" s="670"/>
      <c r="P167" s="670"/>
      <c r="R167" s="670"/>
      <c r="T167" s="686"/>
    </row>
    <row r="168" spans="4:20">
      <c r="D168" s="670"/>
      <c r="E168" s="670"/>
      <c r="F168" s="670"/>
      <c r="G168" s="670"/>
      <c r="H168" s="670"/>
      <c r="I168" s="670"/>
      <c r="J168" s="670"/>
      <c r="K168" s="686"/>
      <c r="L168" s="670"/>
      <c r="N168" s="670"/>
      <c r="P168" s="670"/>
      <c r="R168" s="670"/>
      <c r="T168" s="686"/>
    </row>
    <row r="169" spans="4:20">
      <c r="D169" s="670"/>
      <c r="E169" s="670"/>
      <c r="F169" s="670"/>
      <c r="G169" s="670"/>
      <c r="H169" s="670"/>
      <c r="I169" s="670"/>
      <c r="J169" s="670"/>
      <c r="K169" s="686"/>
      <c r="L169" s="670"/>
      <c r="N169" s="670"/>
      <c r="P169" s="670"/>
      <c r="R169" s="670"/>
      <c r="T169" s="686"/>
    </row>
    <row r="170" spans="4:20">
      <c r="D170" s="670"/>
      <c r="E170" s="670"/>
      <c r="F170" s="670"/>
      <c r="G170" s="670"/>
      <c r="H170" s="670"/>
      <c r="I170" s="670"/>
      <c r="J170" s="670"/>
      <c r="K170" s="686"/>
      <c r="L170" s="670"/>
      <c r="N170" s="670"/>
      <c r="P170" s="670"/>
      <c r="R170" s="670"/>
      <c r="T170" s="686"/>
    </row>
    <row r="171" spans="4:20">
      <c r="D171" s="670"/>
      <c r="E171" s="670"/>
      <c r="F171" s="670"/>
      <c r="G171" s="670"/>
      <c r="H171" s="670"/>
      <c r="I171" s="670"/>
      <c r="J171" s="670"/>
      <c r="K171" s="686"/>
      <c r="L171" s="670"/>
      <c r="N171" s="670"/>
      <c r="P171" s="670"/>
      <c r="R171" s="670"/>
      <c r="T171" s="686"/>
    </row>
    <row r="172" spans="4:20">
      <c r="D172" s="670"/>
      <c r="E172" s="670"/>
      <c r="F172" s="670"/>
      <c r="G172" s="670"/>
      <c r="H172" s="670"/>
      <c r="I172" s="670"/>
      <c r="J172" s="670"/>
      <c r="K172" s="686"/>
      <c r="L172" s="670"/>
      <c r="N172" s="670"/>
      <c r="P172" s="670"/>
      <c r="R172" s="670"/>
      <c r="T172" s="686"/>
    </row>
    <row r="173" spans="4:20">
      <c r="D173" s="670"/>
      <c r="E173" s="670"/>
      <c r="F173" s="670"/>
      <c r="G173" s="670"/>
      <c r="H173" s="670"/>
      <c r="I173" s="670"/>
      <c r="J173" s="670"/>
      <c r="K173" s="686"/>
      <c r="L173" s="670"/>
      <c r="N173" s="670"/>
      <c r="P173" s="670"/>
      <c r="R173" s="670"/>
      <c r="T173" s="686"/>
    </row>
    <row r="174" spans="4:20">
      <c r="D174" s="670"/>
      <c r="E174" s="670"/>
      <c r="F174" s="670"/>
      <c r="G174" s="670"/>
      <c r="H174" s="670"/>
      <c r="I174" s="670"/>
      <c r="J174" s="670"/>
      <c r="K174" s="686"/>
      <c r="L174" s="670"/>
      <c r="N174" s="670"/>
      <c r="P174" s="670"/>
      <c r="R174" s="670"/>
      <c r="T174" s="686"/>
    </row>
    <row r="175" spans="4:20">
      <c r="D175" s="670"/>
      <c r="E175" s="670"/>
      <c r="F175" s="670"/>
      <c r="G175" s="670"/>
      <c r="H175" s="670"/>
      <c r="I175" s="670"/>
      <c r="J175" s="670"/>
      <c r="K175" s="686"/>
      <c r="L175" s="670"/>
      <c r="N175" s="670"/>
      <c r="P175" s="670"/>
      <c r="R175" s="670"/>
      <c r="T175" s="686"/>
    </row>
    <row r="176" spans="4:20">
      <c r="D176" s="670"/>
      <c r="E176" s="670"/>
      <c r="F176" s="670"/>
      <c r="G176" s="670"/>
      <c r="H176" s="670"/>
      <c r="I176" s="670"/>
      <c r="J176" s="670"/>
      <c r="K176" s="686"/>
      <c r="L176" s="670"/>
      <c r="N176" s="670"/>
      <c r="P176" s="670"/>
      <c r="R176" s="670"/>
      <c r="T176" s="686"/>
    </row>
    <row r="177" spans="4:20">
      <c r="D177" s="670"/>
      <c r="E177" s="670"/>
      <c r="F177" s="670"/>
      <c r="G177" s="670"/>
      <c r="H177" s="670"/>
      <c r="I177" s="670"/>
      <c r="J177" s="670"/>
      <c r="K177" s="686"/>
      <c r="L177" s="670"/>
      <c r="N177" s="670"/>
      <c r="P177" s="670"/>
      <c r="R177" s="670"/>
      <c r="T177" s="686"/>
    </row>
    <row r="178" spans="4:20">
      <c r="D178" s="670"/>
      <c r="E178" s="670"/>
      <c r="F178" s="670"/>
      <c r="G178" s="670"/>
      <c r="H178" s="670"/>
      <c r="I178" s="670"/>
      <c r="J178" s="670"/>
      <c r="K178" s="686"/>
      <c r="L178" s="670"/>
      <c r="N178" s="670"/>
      <c r="P178" s="670"/>
      <c r="R178" s="670"/>
      <c r="T178" s="686"/>
    </row>
    <row r="179" spans="4:20">
      <c r="D179" s="670"/>
      <c r="E179" s="670"/>
      <c r="F179" s="670"/>
      <c r="G179" s="670"/>
      <c r="H179" s="670"/>
      <c r="I179" s="670"/>
      <c r="J179" s="670"/>
      <c r="K179" s="686"/>
      <c r="L179" s="670"/>
      <c r="N179" s="670"/>
      <c r="P179" s="670"/>
      <c r="R179" s="670"/>
      <c r="T179" s="686"/>
    </row>
    <row r="180" spans="4:20">
      <c r="D180" s="670"/>
      <c r="E180" s="670"/>
      <c r="F180" s="670"/>
      <c r="G180" s="670"/>
      <c r="H180" s="670"/>
      <c r="I180" s="670"/>
      <c r="J180" s="670"/>
      <c r="K180" s="686"/>
      <c r="L180" s="670"/>
      <c r="N180" s="670"/>
      <c r="P180" s="670"/>
      <c r="R180" s="670"/>
      <c r="T180" s="686"/>
    </row>
    <row r="181" spans="4:20">
      <c r="D181" s="670"/>
      <c r="E181" s="670"/>
      <c r="F181" s="670"/>
      <c r="G181" s="670"/>
      <c r="H181" s="670"/>
      <c r="I181" s="670"/>
      <c r="J181" s="670"/>
      <c r="K181" s="686"/>
      <c r="L181" s="670"/>
      <c r="N181" s="670"/>
      <c r="P181" s="670"/>
      <c r="R181" s="670"/>
      <c r="T181" s="686"/>
    </row>
    <row r="182" spans="4:20">
      <c r="D182" s="670"/>
      <c r="E182" s="670"/>
      <c r="F182" s="670"/>
      <c r="G182" s="670"/>
      <c r="H182" s="670"/>
      <c r="I182" s="670"/>
      <c r="J182" s="670"/>
      <c r="K182" s="686"/>
      <c r="L182" s="670"/>
      <c r="N182" s="670"/>
      <c r="P182" s="670"/>
      <c r="R182" s="670"/>
      <c r="T182" s="686"/>
    </row>
    <row r="183" spans="4:20">
      <c r="D183" s="670"/>
      <c r="E183" s="670"/>
      <c r="F183" s="670"/>
      <c r="G183" s="670"/>
      <c r="H183" s="670"/>
      <c r="I183" s="670"/>
      <c r="J183" s="670"/>
      <c r="K183" s="686"/>
      <c r="L183" s="670"/>
      <c r="N183" s="670"/>
      <c r="P183" s="670"/>
      <c r="R183" s="670"/>
      <c r="T183" s="686"/>
    </row>
    <row r="184" spans="4:20">
      <c r="D184" s="670"/>
      <c r="E184" s="670"/>
      <c r="F184" s="670"/>
      <c r="G184" s="670"/>
      <c r="H184" s="670"/>
      <c r="I184" s="670"/>
      <c r="J184" s="670"/>
      <c r="K184" s="686"/>
      <c r="L184" s="670"/>
      <c r="N184" s="670"/>
      <c r="P184" s="670"/>
      <c r="R184" s="670"/>
      <c r="T184" s="686"/>
    </row>
    <row r="185" spans="4:20">
      <c r="D185" s="670"/>
      <c r="E185" s="670"/>
      <c r="F185" s="670"/>
      <c r="G185" s="670"/>
      <c r="H185" s="670"/>
      <c r="I185" s="670"/>
      <c r="J185" s="670"/>
      <c r="K185" s="686"/>
      <c r="L185" s="670"/>
      <c r="N185" s="670"/>
      <c r="P185" s="670"/>
      <c r="R185" s="670"/>
      <c r="T185" s="686"/>
    </row>
    <row r="186" spans="4:20">
      <c r="D186" s="670"/>
      <c r="E186" s="670"/>
      <c r="F186" s="670"/>
      <c r="G186" s="670"/>
      <c r="H186" s="670"/>
      <c r="I186" s="670"/>
      <c r="J186" s="670"/>
      <c r="K186" s="686"/>
      <c r="L186" s="670"/>
      <c r="N186" s="670"/>
      <c r="P186" s="670"/>
      <c r="R186" s="670"/>
      <c r="T186" s="686"/>
    </row>
    <row r="187" spans="4:20">
      <c r="D187" s="670"/>
      <c r="E187" s="670"/>
      <c r="F187" s="670"/>
      <c r="G187" s="670"/>
      <c r="H187" s="670"/>
      <c r="I187" s="670"/>
      <c r="J187" s="670"/>
      <c r="K187" s="686"/>
      <c r="L187" s="670"/>
      <c r="N187" s="670"/>
      <c r="P187" s="670"/>
      <c r="R187" s="670"/>
      <c r="T187" s="686"/>
    </row>
    <row r="188" spans="4:20">
      <c r="D188" s="670"/>
      <c r="E188" s="670"/>
      <c r="F188" s="670"/>
      <c r="G188" s="670"/>
      <c r="H188" s="670"/>
      <c r="I188" s="670"/>
      <c r="J188" s="670"/>
      <c r="K188" s="686"/>
      <c r="L188" s="670"/>
      <c r="N188" s="670"/>
      <c r="P188" s="670"/>
      <c r="R188" s="670"/>
      <c r="T188" s="686"/>
    </row>
    <row r="189" spans="4:20">
      <c r="D189" s="670"/>
      <c r="E189" s="670"/>
      <c r="F189" s="670"/>
      <c r="G189" s="670"/>
      <c r="H189" s="670"/>
      <c r="I189" s="670"/>
      <c r="J189" s="670"/>
      <c r="K189" s="686"/>
      <c r="L189" s="670"/>
      <c r="N189" s="670"/>
      <c r="P189" s="670"/>
      <c r="R189" s="670"/>
      <c r="T189" s="686"/>
    </row>
    <row r="190" spans="4:20">
      <c r="D190" s="670"/>
      <c r="E190" s="670"/>
      <c r="F190" s="670"/>
      <c r="G190" s="670"/>
      <c r="H190" s="670"/>
      <c r="I190" s="670"/>
      <c r="J190" s="670"/>
      <c r="K190" s="686"/>
      <c r="L190" s="670"/>
      <c r="N190" s="670"/>
      <c r="P190" s="670"/>
      <c r="R190" s="670"/>
      <c r="T190" s="686"/>
    </row>
    <row r="191" spans="4:20">
      <c r="D191" s="670"/>
      <c r="E191" s="670"/>
      <c r="F191" s="670"/>
      <c r="G191" s="670"/>
      <c r="H191" s="670"/>
      <c r="I191" s="670"/>
      <c r="J191" s="670"/>
      <c r="K191" s="686"/>
      <c r="L191" s="670"/>
      <c r="N191" s="670"/>
      <c r="P191" s="670"/>
      <c r="R191" s="670"/>
      <c r="T191" s="686"/>
    </row>
    <row r="192" spans="4:20">
      <c r="D192" s="670"/>
      <c r="E192" s="670"/>
      <c r="F192" s="670"/>
      <c r="G192" s="670"/>
      <c r="H192" s="670"/>
      <c r="I192" s="670"/>
      <c r="J192" s="670"/>
      <c r="K192" s="686"/>
      <c r="L192" s="670"/>
      <c r="N192" s="670"/>
      <c r="P192" s="670"/>
      <c r="R192" s="670"/>
      <c r="T192" s="686"/>
    </row>
    <row r="193" spans="4:20">
      <c r="D193" s="670"/>
      <c r="E193" s="670"/>
      <c r="F193" s="670"/>
      <c r="G193" s="670"/>
      <c r="H193" s="670"/>
      <c r="I193" s="670"/>
      <c r="J193" s="670"/>
      <c r="K193" s="686"/>
      <c r="L193" s="670"/>
      <c r="N193" s="670"/>
      <c r="P193" s="670"/>
      <c r="R193" s="670"/>
      <c r="T193" s="686"/>
    </row>
    <row r="194" spans="4:20">
      <c r="D194" s="670"/>
      <c r="E194" s="670"/>
      <c r="F194" s="670"/>
      <c r="G194" s="670"/>
      <c r="H194" s="670"/>
      <c r="I194" s="670"/>
      <c r="J194" s="670"/>
      <c r="K194" s="686"/>
      <c r="L194" s="670"/>
      <c r="N194" s="670"/>
      <c r="P194" s="670"/>
      <c r="R194" s="670"/>
      <c r="T194" s="686"/>
    </row>
    <row r="195" spans="4:20">
      <c r="D195" s="670"/>
      <c r="E195" s="670"/>
      <c r="F195" s="670"/>
      <c r="G195" s="670"/>
      <c r="H195" s="670"/>
      <c r="I195" s="670"/>
      <c r="J195" s="670"/>
      <c r="K195" s="686"/>
      <c r="L195" s="670"/>
      <c r="N195" s="670"/>
      <c r="P195" s="670"/>
      <c r="R195" s="670"/>
      <c r="T195" s="686"/>
    </row>
    <row r="196" spans="4:20">
      <c r="D196" s="670"/>
      <c r="E196" s="670"/>
      <c r="F196" s="670"/>
      <c r="G196" s="670"/>
      <c r="H196" s="670"/>
      <c r="I196" s="670"/>
      <c r="J196" s="670"/>
      <c r="K196" s="686"/>
      <c r="L196" s="670"/>
      <c r="N196" s="670"/>
      <c r="P196" s="670"/>
      <c r="R196" s="670"/>
      <c r="T196" s="686"/>
    </row>
    <row r="197" spans="4:20">
      <c r="D197" s="670"/>
      <c r="E197" s="670"/>
      <c r="F197" s="670"/>
      <c r="G197" s="670"/>
      <c r="H197" s="670"/>
      <c r="I197" s="670"/>
      <c r="J197" s="670"/>
      <c r="K197" s="686"/>
      <c r="L197" s="670"/>
      <c r="N197" s="670"/>
      <c r="P197" s="670"/>
      <c r="R197" s="670"/>
      <c r="T197" s="686"/>
    </row>
    <row r="198" spans="4:20">
      <c r="D198" s="670"/>
      <c r="E198" s="670"/>
      <c r="F198" s="670"/>
      <c r="G198" s="670"/>
      <c r="H198" s="670"/>
      <c r="I198" s="670"/>
      <c r="J198" s="670"/>
      <c r="K198" s="686"/>
      <c r="L198" s="670"/>
      <c r="N198" s="670"/>
      <c r="P198" s="670"/>
      <c r="R198" s="670"/>
      <c r="T198" s="686"/>
    </row>
    <row r="199" spans="4:20">
      <c r="D199" s="670"/>
      <c r="E199" s="670"/>
      <c r="F199" s="670"/>
      <c r="G199" s="670"/>
      <c r="H199" s="670"/>
      <c r="I199" s="670"/>
      <c r="J199" s="670"/>
      <c r="K199" s="686"/>
      <c r="L199" s="670"/>
      <c r="N199" s="670"/>
      <c r="P199" s="670"/>
      <c r="R199" s="670"/>
      <c r="T199" s="686"/>
    </row>
    <row r="200" spans="4:20">
      <c r="D200" s="670"/>
      <c r="E200" s="670"/>
      <c r="F200" s="670"/>
      <c r="G200" s="670"/>
      <c r="H200" s="670"/>
      <c r="I200" s="670"/>
      <c r="J200" s="670"/>
      <c r="K200" s="686"/>
      <c r="L200" s="670"/>
      <c r="N200" s="670"/>
      <c r="P200" s="670"/>
      <c r="R200" s="670"/>
      <c r="T200" s="686"/>
    </row>
    <row r="201" spans="4:20">
      <c r="D201" s="670"/>
      <c r="E201" s="670"/>
      <c r="F201" s="670"/>
      <c r="G201" s="670"/>
      <c r="H201" s="670"/>
      <c r="I201" s="670"/>
      <c r="J201" s="670"/>
      <c r="K201" s="686"/>
      <c r="L201" s="670"/>
      <c r="N201" s="670"/>
      <c r="P201" s="670"/>
      <c r="R201" s="670"/>
      <c r="T201" s="686"/>
    </row>
    <row r="202" spans="4:20">
      <c r="D202" s="670"/>
      <c r="E202" s="670"/>
      <c r="F202" s="670"/>
      <c r="G202" s="670"/>
      <c r="H202" s="670"/>
      <c r="I202" s="670"/>
      <c r="J202" s="670"/>
      <c r="K202" s="686"/>
      <c r="L202" s="670"/>
      <c r="N202" s="670"/>
      <c r="P202" s="670"/>
      <c r="R202" s="670"/>
      <c r="T202" s="686"/>
    </row>
    <row r="203" spans="4:20">
      <c r="D203" s="670"/>
      <c r="E203" s="670"/>
      <c r="F203" s="670"/>
      <c r="G203" s="670"/>
      <c r="H203" s="670"/>
      <c r="I203" s="670"/>
      <c r="J203" s="670"/>
      <c r="K203" s="686"/>
      <c r="L203" s="670"/>
      <c r="N203" s="670"/>
      <c r="P203" s="670"/>
      <c r="R203" s="670"/>
      <c r="T203" s="686"/>
    </row>
    <row r="204" spans="4:20">
      <c r="D204" s="670"/>
      <c r="E204" s="670"/>
      <c r="F204" s="670"/>
      <c r="G204" s="670"/>
      <c r="H204" s="670"/>
      <c r="I204" s="670"/>
      <c r="J204" s="670"/>
      <c r="K204" s="686"/>
      <c r="L204" s="670"/>
      <c r="N204" s="670"/>
      <c r="P204" s="670"/>
      <c r="R204" s="670"/>
      <c r="T204" s="686"/>
    </row>
    <row r="205" spans="4:20">
      <c r="D205" s="670"/>
      <c r="E205" s="670"/>
      <c r="F205" s="670"/>
      <c r="G205" s="670"/>
      <c r="H205" s="670"/>
      <c r="I205" s="670"/>
      <c r="J205" s="670"/>
      <c r="K205" s="686"/>
      <c r="L205" s="670"/>
      <c r="N205" s="670"/>
      <c r="P205" s="670"/>
      <c r="R205" s="670"/>
      <c r="T205" s="686"/>
    </row>
    <row r="206" spans="4:20">
      <c r="D206" s="670"/>
      <c r="E206" s="670"/>
      <c r="F206" s="670"/>
      <c r="G206" s="670"/>
      <c r="H206" s="670"/>
      <c r="I206" s="670"/>
      <c r="J206" s="670"/>
      <c r="K206" s="686"/>
      <c r="L206" s="670"/>
      <c r="N206" s="670"/>
      <c r="P206" s="670"/>
      <c r="R206" s="670"/>
      <c r="T206" s="686"/>
    </row>
    <row r="207" spans="4:20">
      <c r="D207" s="670"/>
      <c r="E207" s="670"/>
      <c r="F207" s="670"/>
      <c r="G207" s="670"/>
      <c r="H207" s="670"/>
      <c r="I207" s="670"/>
      <c r="J207" s="670"/>
      <c r="K207" s="686"/>
      <c r="L207" s="670"/>
      <c r="N207" s="670"/>
      <c r="P207" s="670"/>
      <c r="R207" s="670"/>
      <c r="T207" s="686"/>
    </row>
    <row r="208" spans="4:20">
      <c r="D208" s="670"/>
      <c r="E208" s="670"/>
      <c r="F208" s="670"/>
      <c r="G208" s="670"/>
      <c r="H208" s="670"/>
      <c r="I208" s="670"/>
      <c r="J208" s="670"/>
      <c r="K208" s="686"/>
      <c r="L208" s="670"/>
      <c r="N208" s="670"/>
      <c r="P208" s="670"/>
      <c r="R208" s="670"/>
      <c r="T208" s="686"/>
    </row>
    <row r="209" spans="4:20">
      <c r="D209" s="670"/>
      <c r="E209" s="670"/>
      <c r="F209" s="670"/>
      <c r="G209" s="670"/>
      <c r="H209" s="670"/>
      <c r="I209" s="670"/>
      <c r="J209" s="670"/>
      <c r="K209" s="686"/>
      <c r="L209" s="670"/>
      <c r="N209" s="670"/>
      <c r="P209" s="670"/>
      <c r="R209" s="670"/>
      <c r="T209" s="686"/>
    </row>
    <row r="210" spans="4:20">
      <c r="D210" s="670"/>
      <c r="E210" s="670"/>
      <c r="F210" s="670"/>
      <c r="G210" s="670"/>
      <c r="H210" s="670"/>
      <c r="I210" s="670"/>
      <c r="J210" s="670"/>
      <c r="K210" s="686"/>
      <c r="L210" s="670"/>
      <c r="N210" s="670"/>
      <c r="P210" s="670"/>
      <c r="R210" s="670"/>
      <c r="T210" s="686"/>
    </row>
    <row r="211" spans="4:20">
      <c r="D211" s="670"/>
      <c r="E211" s="670"/>
      <c r="F211" s="670"/>
      <c r="G211" s="670"/>
      <c r="H211" s="670"/>
      <c r="I211" s="670"/>
      <c r="J211" s="670"/>
      <c r="K211" s="686"/>
      <c r="L211" s="670"/>
      <c r="N211" s="670"/>
      <c r="P211" s="670"/>
      <c r="R211" s="670"/>
      <c r="T211" s="686"/>
    </row>
    <row r="212" spans="4:20">
      <c r="D212" s="670"/>
      <c r="E212" s="670"/>
      <c r="F212" s="670"/>
      <c r="G212" s="670"/>
      <c r="H212" s="670"/>
      <c r="I212" s="670"/>
      <c r="J212" s="670"/>
      <c r="K212" s="686"/>
      <c r="L212" s="670"/>
      <c r="N212" s="670"/>
      <c r="P212" s="670"/>
      <c r="R212" s="670"/>
      <c r="T212" s="686"/>
    </row>
    <row r="213" spans="4:20">
      <c r="D213" s="670"/>
      <c r="E213" s="670"/>
      <c r="F213" s="670"/>
      <c r="G213" s="670"/>
      <c r="H213" s="670"/>
      <c r="I213" s="670"/>
      <c r="J213" s="670"/>
      <c r="K213" s="686"/>
      <c r="L213" s="670"/>
      <c r="N213" s="670"/>
      <c r="P213" s="670"/>
      <c r="R213" s="670"/>
      <c r="T213" s="686"/>
    </row>
    <row r="214" spans="4:20">
      <c r="D214" s="670"/>
      <c r="E214" s="670"/>
      <c r="F214" s="670"/>
      <c r="G214" s="670"/>
      <c r="H214" s="670"/>
      <c r="I214" s="670"/>
      <c r="J214" s="670"/>
      <c r="K214" s="686"/>
      <c r="L214" s="670"/>
      <c r="N214" s="670"/>
      <c r="P214" s="670"/>
      <c r="R214" s="670"/>
      <c r="T214" s="686"/>
    </row>
    <row r="215" spans="4:20">
      <c r="D215" s="670"/>
      <c r="E215" s="670"/>
      <c r="F215" s="670"/>
      <c r="G215" s="670"/>
      <c r="H215" s="670"/>
      <c r="I215" s="670"/>
      <c r="J215" s="670"/>
      <c r="K215" s="686"/>
      <c r="L215" s="670"/>
      <c r="N215" s="670"/>
      <c r="P215" s="670"/>
      <c r="R215" s="670"/>
      <c r="T215" s="686"/>
    </row>
    <row r="216" spans="4:20">
      <c r="D216" s="670"/>
      <c r="E216" s="670"/>
      <c r="F216" s="670"/>
      <c r="G216" s="670"/>
      <c r="H216" s="670"/>
      <c r="I216" s="670"/>
      <c r="J216" s="670"/>
      <c r="K216" s="686"/>
      <c r="L216" s="670"/>
      <c r="N216" s="670"/>
      <c r="P216" s="670"/>
      <c r="R216" s="670"/>
      <c r="T216" s="686"/>
    </row>
    <row r="217" spans="4:20">
      <c r="D217" s="670"/>
      <c r="E217" s="670"/>
      <c r="F217" s="670"/>
      <c r="G217" s="670"/>
      <c r="H217" s="670"/>
      <c r="I217" s="670"/>
      <c r="J217" s="670"/>
      <c r="K217" s="686"/>
      <c r="L217" s="670"/>
      <c r="N217" s="670"/>
      <c r="P217" s="670"/>
      <c r="R217" s="670"/>
      <c r="T217" s="686"/>
    </row>
    <row r="218" spans="4:20">
      <c r="D218" s="670"/>
      <c r="E218" s="670"/>
      <c r="F218" s="670"/>
      <c r="G218" s="670"/>
      <c r="H218" s="670"/>
      <c r="I218" s="670"/>
      <c r="J218" s="670"/>
      <c r="K218" s="686"/>
      <c r="L218" s="670"/>
      <c r="N218" s="670"/>
      <c r="P218" s="670"/>
      <c r="R218" s="670"/>
      <c r="T218" s="686"/>
    </row>
    <row r="219" spans="4:20">
      <c r="D219" s="670"/>
      <c r="E219" s="670"/>
      <c r="F219" s="670"/>
      <c r="G219" s="670"/>
      <c r="H219" s="670"/>
      <c r="I219" s="670"/>
      <c r="J219" s="670"/>
      <c r="K219" s="686"/>
      <c r="L219" s="670"/>
      <c r="N219" s="670"/>
      <c r="P219" s="670"/>
      <c r="R219" s="670"/>
      <c r="T219" s="686"/>
    </row>
    <row r="220" spans="4:20">
      <c r="D220" s="670"/>
      <c r="E220" s="670"/>
      <c r="F220" s="670"/>
      <c r="G220" s="670"/>
      <c r="H220" s="670"/>
      <c r="I220" s="670"/>
      <c r="J220" s="670"/>
      <c r="K220" s="686"/>
      <c r="L220" s="670"/>
      <c r="N220" s="670"/>
      <c r="P220" s="670"/>
      <c r="R220" s="670"/>
      <c r="T220" s="686"/>
    </row>
    <row r="221" spans="4:20">
      <c r="D221" s="670"/>
      <c r="E221" s="670"/>
      <c r="F221" s="670"/>
      <c r="G221" s="670"/>
      <c r="H221" s="670"/>
      <c r="I221" s="670"/>
      <c r="J221" s="670"/>
      <c r="K221" s="686"/>
      <c r="L221" s="670"/>
      <c r="N221" s="670"/>
      <c r="P221" s="670"/>
      <c r="R221" s="670"/>
      <c r="T221" s="686"/>
    </row>
    <row r="222" spans="4:20">
      <c r="D222" s="670"/>
      <c r="E222" s="670"/>
      <c r="F222" s="670"/>
      <c r="G222" s="670"/>
      <c r="H222" s="670"/>
      <c r="I222" s="670"/>
      <c r="J222" s="670"/>
      <c r="K222" s="686"/>
      <c r="L222" s="670"/>
      <c r="N222" s="670"/>
      <c r="P222" s="670"/>
      <c r="R222" s="670"/>
      <c r="T222" s="686"/>
    </row>
    <row r="223" spans="4:20">
      <c r="D223" s="670"/>
      <c r="E223" s="670"/>
      <c r="F223" s="670"/>
      <c r="G223" s="670"/>
      <c r="H223" s="670"/>
      <c r="I223" s="670"/>
      <c r="J223" s="670"/>
      <c r="K223" s="686"/>
      <c r="L223" s="670"/>
      <c r="N223" s="670"/>
      <c r="P223" s="670"/>
      <c r="R223" s="670"/>
      <c r="T223" s="686"/>
    </row>
    <row r="224" spans="4:20">
      <c r="D224" s="670"/>
      <c r="E224" s="670"/>
      <c r="F224" s="670"/>
      <c r="G224" s="670"/>
      <c r="H224" s="670"/>
      <c r="I224" s="670"/>
      <c r="J224" s="670"/>
      <c r="K224" s="686"/>
      <c r="L224" s="670"/>
      <c r="N224" s="670"/>
      <c r="P224" s="670"/>
      <c r="R224" s="670"/>
      <c r="T224" s="686"/>
    </row>
    <row r="225" spans="4:20">
      <c r="D225" s="670"/>
      <c r="E225" s="670"/>
      <c r="F225" s="670"/>
      <c r="G225" s="670"/>
      <c r="H225" s="670"/>
      <c r="I225" s="670"/>
      <c r="J225" s="670"/>
      <c r="K225" s="686"/>
      <c r="L225" s="670"/>
      <c r="N225" s="670"/>
      <c r="P225" s="670"/>
      <c r="R225" s="670"/>
      <c r="T225" s="686"/>
    </row>
    <row r="226" spans="4:20">
      <c r="D226" s="670"/>
      <c r="E226" s="670"/>
      <c r="F226" s="670"/>
      <c r="G226" s="670"/>
      <c r="H226" s="670"/>
      <c r="I226" s="670"/>
      <c r="J226" s="670"/>
      <c r="K226" s="686"/>
      <c r="L226" s="670"/>
      <c r="N226" s="670"/>
      <c r="P226" s="670"/>
      <c r="R226" s="670"/>
      <c r="T226" s="686"/>
    </row>
    <row r="227" spans="4:20">
      <c r="D227" s="670"/>
      <c r="E227" s="670"/>
      <c r="F227" s="670"/>
      <c r="G227" s="670"/>
      <c r="H227" s="670"/>
      <c r="I227" s="670"/>
      <c r="J227" s="670"/>
      <c r="K227" s="686"/>
      <c r="L227" s="670"/>
      <c r="N227" s="670"/>
      <c r="P227" s="670"/>
      <c r="R227" s="670"/>
      <c r="T227" s="686"/>
    </row>
    <row r="228" spans="4:20">
      <c r="D228" s="670"/>
      <c r="E228" s="670"/>
      <c r="F228" s="670"/>
      <c r="G228" s="670"/>
      <c r="H228" s="670"/>
      <c r="I228" s="670"/>
      <c r="J228" s="670"/>
      <c r="K228" s="686"/>
      <c r="L228" s="670"/>
      <c r="N228" s="670"/>
      <c r="P228" s="670"/>
      <c r="R228" s="670"/>
      <c r="T228" s="686"/>
    </row>
    <row r="229" spans="4:20">
      <c r="D229" s="670"/>
      <c r="E229" s="670"/>
      <c r="F229" s="670"/>
      <c r="G229" s="670"/>
      <c r="H229" s="670"/>
      <c r="I229" s="670"/>
      <c r="J229" s="670"/>
      <c r="K229" s="686"/>
      <c r="L229" s="670"/>
      <c r="N229" s="670"/>
      <c r="P229" s="670"/>
      <c r="R229" s="670"/>
      <c r="T229" s="686"/>
    </row>
    <row r="230" spans="4:20">
      <c r="D230" s="670"/>
      <c r="E230" s="670"/>
      <c r="F230" s="670"/>
      <c r="G230" s="670"/>
      <c r="H230" s="670"/>
      <c r="I230" s="670"/>
      <c r="J230" s="670"/>
      <c r="K230" s="686"/>
      <c r="L230" s="670"/>
      <c r="N230" s="670"/>
      <c r="P230" s="670"/>
      <c r="R230" s="670"/>
      <c r="T230" s="686"/>
    </row>
    <row r="231" spans="4:20">
      <c r="D231" s="670"/>
      <c r="E231" s="670"/>
      <c r="F231" s="670"/>
      <c r="G231" s="670"/>
      <c r="H231" s="670"/>
      <c r="I231" s="670"/>
      <c r="J231" s="670"/>
      <c r="K231" s="686"/>
      <c r="L231" s="670"/>
      <c r="N231" s="670"/>
      <c r="P231" s="670"/>
      <c r="R231" s="670"/>
      <c r="T231" s="686"/>
    </row>
    <row r="232" spans="4:20">
      <c r="D232" s="670"/>
      <c r="E232" s="670"/>
      <c r="F232" s="670"/>
      <c r="G232" s="670"/>
      <c r="H232" s="670"/>
      <c r="I232" s="670"/>
      <c r="J232" s="670"/>
      <c r="K232" s="686"/>
      <c r="L232" s="670"/>
      <c r="N232" s="670"/>
      <c r="P232" s="670"/>
      <c r="R232" s="670"/>
      <c r="T232" s="686"/>
    </row>
    <row r="233" spans="4:20">
      <c r="D233" s="670"/>
      <c r="E233" s="670"/>
      <c r="F233" s="670"/>
      <c r="G233" s="670"/>
      <c r="H233" s="670"/>
      <c r="I233" s="670"/>
      <c r="J233" s="670"/>
      <c r="K233" s="686"/>
      <c r="L233" s="670"/>
      <c r="N233" s="670"/>
      <c r="P233" s="670"/>
      <c r="R233" s="670"/>
      <c r="T233" s="686"/>
    </row>
    <row r="234" spans="4:20">
      <c r="D234" s="670"/>
      <c r="E234" s="670"/>
      <c r="F234" s="670"/>
      <c r="G234" s="670"/>
      <c r="H234" s="670"/>
      <c r="I234" s="670"/>
      <c r="J234" s="670"/>
      <c r="K234" s="686"/>
      <c r="L234" s="670"/>
      <c r="N234" s="670"/>
      <c r="P234" s="670"/>
      <c r="R234" s="670"/>
      <c r="T234" s="686"/>
    </row>
    <row r="235" spans="4:20">
      <c r="D235" s="670"/>
      <c r="E235" s="670"/>
      <c r="F235" s="670"/>
      <c r="G235" s="670"/>
      <c r="H235" s="670"/>
      <c r="I235" s="670"/>
      <c r="J235" s="670"/>
      <c r="K235" s="686"/>
      <c r="L235" s="670"/>
      <c r="N235" s="670"/>
      <c r="P235" s="670"/>
      <c r="R235" s="670"/>
      <c r="T235" s="686"/>
    </row>
    <row r="236" spans="4:20">
      <c r="D236" s="670"/>
      <c r="E236" s="670"/>
      <c r="F236" s="670"/>
      <c r="G236" s="670"/>
      <c r="H236" s="670"/>
      <c r="I236" s="670"/>
      <c r="J236" s="670"/>
      <c r="K236" s="686"/>
      <c r="L236" s="670"/>
      <c r="N236" s="670"/>
      <c r="P236" s="670"/>
      <c r="R236" s="670"/>
      <c r="T236" s="686"/>
    </row>
    <row r="237" spans="4:20">
      <c r="D237" s="670"/>
      <c r="E237" s="670"/>
      <c r="F237" s="670"/>
      <c r="G237" s="670"/>
      <c r="H237" s="670"/>
      <c r="I237" s="670"/>
      <c r="J237" s="670"/>
      <c r="K237" s="686"/>
      <c r="L237" s="670"/>
      <c r="N237" s="670"/>
      <c r="P237" s="670"/>
      <c r="R237" s="670"/>
      <c r="T237" s="686"/>
    </row>
    <row r="238" spans="4:20">
      <c r="D238" s="670"/>
      <c r="E238" s="670"/>
      <c r="F238" s="670"/>
      <c r="G238" s="670"/>
      <c r="H238" s="670"/>
      <c r="I238" s="670"/>
      <c r="J238" s="670"/>
      <c r="K238" s="686"/>
      <c r="L238" s="670"/>
      <c r="N238" s="670"/>
      <c r="P238" s="670"/>
      <c r="R238" s="670"/>
      <c r="T238" s="686"/>
    </row>
    <row r="239" spans="4:20">
      <c r="D239" s="670"/>
      <c r="E239" s="670"/>
      <c r="F239" s="670"/>
      <c r="G239" s="670"/>
      <c r="H239" s="670"/>
      <c r="I239" s="670"/>
      <c r="J239" s="670"/>
      <c r="K239" s="686"/>
      <c r="L239" s="670"/>
      <c r="N239" s="670"/>
      <c r="P239" s="670"/>
      <c r="R239" s="670"/>
      <c r="T239" s="686"/>
    </row>
    <row r="240" spans="4:20">
      <c r="D240" s="670"/>
      <c r="E240" s="670"/>
      <c r="F240" s="670"/>
      <c r="G240" s="670"/>
      <c r="H240" s="670"/>
      <c r="I240" s="670"/>
      <c r="J240" s="670"/>
      <c r="K240" s="686"/>
      <c r="L240" s="670"/>
      <c r="N240" s="670"/>
      <c r="P240" s="670"/>
      <c r="R240" s="670"/>
      <c r="T240" s="686"/>
    </row>
    <row r="241" spans="4:20">
      <c r="D241" s="670"/>
      <c r="E241" s="670"/>
      <c r="F241" s="670"/>
      <c r="G241" s="670"/>
      <c r="H241" s="670"/>
      <c r="I241" s="670"/>
      <c r="J241" s="670"/>
      <c r="K241" s="686"/>
      <c r="L241" s="670"/>
      <c r="N241" s="670"/>
      <c r="P241" s="670"/>
      <c r="R241" s="670"/>
      <c r="T241" s="686"/>
    </row>
    <row r="242" spans="4:20">
      <c r="D242" s="670"/>
      <c r="E242" s="670"/>
      <c r="F242" s="670"/>
      <c r="G242" s="670"/>
      <c r="H242" s="670"/>
      <c r="I242" s="670"/>
      <c r="J242" s="670"/>
      <c r="K242" s="686"/>
      <c r="L242" s="670"/>
      <c r="N242" s="670"/>
      <c r="P242" s="670"/>
      <c r="R242" s="670"/>
      <c r="T242" s="686"/>
    </row>
    <row r="243" spans="4:20">
      <c r="D243" s="670"/>
      <c r="E243" s="670"/>
      <c r="F243" s="670"/>
      <c r="G243" s="670"/>
      <c r="H243" s="670"/>
      <c r="I243" s="670"/>
      <c r="J243" s="670"/>
      <c r="K243" s="686"/>
      <c r="L243" s="670"/>
      <c r="N243" s="670"/>
      <c r="P243" s="670"/>
      <c r="R243" s="670"/>
      <c r="T243" s="686"/>
    </row>
    <row r="244" spans="4:20">
      <c r="D244" s="670"/>
      <c r="E244" s="670"/>
      <c r="F244" s="670"/>
      <c r="G244" s="670"/>
      <c r="H244" s="670"/>
      <c r="I244" s="670"/>
      <c r="J244" s="670"/>
      <c r="K244" s="686"/>
      <c r="L244" s="670"/>
      <c r="N244" s="670"/>
      <c r="P244" s="670"/>
      <c r="R244" s="670"/>
      <c r="T244" s="686"/>
    </row>
    <row r="245" spans="4:20">
      <c r="D245" s="670"/>
      <c r="E245" s="670"/>
      <c r="F245" s="670"/>
      <c r="G245" s="670"/>
      <c r="H245" s="670"/>
      <c r="I245" s="670"/>
      <c r="J245" s="670"/>
      <c r="K245" s="686"/>
      <c r="L245" s="670"/>
      <c r="N245" s="670"/>
      <c r="P245" s="670"/>
      <c r="R245" s="670"/>
      <c r="T245" s="686"/>
    </row>
    <row r="246" spans="4:20">
      <c r="D246" s="670"/>
      <c r="E246" s="670"/>
      <c r="F246" s="670"/>
      <c r="G246" s="670"/>
      <c r="H246" s="670"/>
      <c r="I246" s="670"/>
      <c r="J246" s="670"/>
      <c r="K246" s="686"/>
      <c r="L246" s="670"/>
      <c r="N246" s="670"/>
      <c r="P246" s="670"/>
      <c r="R246" s="670"/>
      <c r="T246" s="686"/>
    </row>
    <row r="247" spans="4:20">
      <c r="D247" s="670"/>
      <c r="E247" s="670"/>
      <c r="F247" s="670"/>
      <c r="G247" s="670"/>
      <c r="H247" s="670"/>
      <c r="I247" s="670"/>
      <c r="J247" s="670"/>
      <c r="K247" s="686"/>
      <c r="L247" s="670"/>
      <c r="N247" s="670"/>
      <c r="P247" s="670"/>
      <c r="R247" s="670"/>
      <c r="T247" s="686"/>
    </row>
    <row r="248" spans="4:20">
      <c r="D248" s="670"/>
      <c r="E248" s="670"/>
      <c r="F248" s="670"/>
      <c r="G248" s="670"/>
      <c r="H248" s="670"/>
      <c r="I248" s="670"/>
      <c r="J248" s="670"/>
      <c r="K248" s="686"/>
      <c r="L248" s="670"/>
      <c r="N248" s="670"/>
      <c r="P248" s="670"/>
      <c r="R248" s="670"/>
      <c r="T248" s="686"/>
    </row>
    <row r="249" spans="4:20">
      <c r="D249" s="670"/>
      <c r="E249" s="670"/>
      <c r="F249" s="670"/>
      <c r="G249" s="670"/>
      <c r="H249" s="670"/>
      <c r="I249" s="670"/>
      <c r="J249" s="670"/>
      <c r="K249" s="686"/>
      <c r="L249" s="670"/>
      <c r="N249" s="670"/>
      <c r="P249" s="670"/>
      <c r="R249" s="670"/>
      <c r="T249" s="686"/>
    </row>
    <row r="250" spans="4:20">
      <c r="D250" s="670"/>
      <c r="E250" s="670"/>
      <c r="F250" s="670"/>
      <c r="G250" s="670"/>
      <c r="H250" s="670"/>
      <c r="I250" s="670"/>
      <c r="J250" s="670"/>
      <c r="K250" s="686"/>
      <c r="L250" s="670"/>
      <c r="N250" s="670"/>
      <c r="P250" s="670"/>
      <c r="R250" s="670"/>
      <c r="T250" s="686"/>
    </row>
    <row r="251" spans="4:20">
      <c r="D251" s="670"/>
      <c r="E251" s="670"/>
      <c r="F251" s="670"/>
      <c r="G251" s="670"/>
      <c r="H251" s="670"/>
      <c r="I251" s="670"/>
      <c r="J251" s="670"/>
      <c r="K251" s="686"/>
      <c r="L251" s="670"/>
      <c r="N251" s="670"/>
      <c r="P251" s="670"/>
      <c r="R251" s="670"/>
      <c r="T251" s="686"/>
    </row>
    <row r="252" spans="4:20">
      <c r="D252" s="670"/>
      <c r="E252" s="670"/>
      <c r="F252" s="670"/>
      <c r="G252" s="670"/>
      <c r="H252" s="670"/>
      <c r="I252" s="670"/>
      <c r="J252" s="670"/>
      <c r="K252" s="686"/>
      <c r="L252" s="670"/>
      <c r="N252" s="670"/>
      <c r="P252" s="670"/>
      <c r="R252" s="670"/>
      <c r="T252" s="686"/>
    </row>
    <row r="253" spans="4:20">
      <c r="D253" s="670"/>
      <c r="E253" s="670"/>
      <c r="F253" s="670"/>
      <c r="G253" s="670"/>
      <c r="H253" s="670"/>
      <c r="I253" s="670"/>
      <c r="J253" s="670"/>
      <c r="K253" s="686"/>
      <c r="L253" s="670"/>
      <c r="N253" s="670"/>
      <c r="P253" s="670"/>
      <c r="R253" s="670"/>
      <c r="T253" s="686"/>
    </row>
    <row r="254" spans="4:20">
      <c r="D254" s="670"/>
      <c r="E254" s="670"/>
      <c r="F254" s="670"/>
      <c r="G254" s="670"/>
      <c r="H254" s="670"/>
      <c r="I254" s="670"/>
      <c r="J254" s="670"/>
      <c r="K254" s="686"/>
      <c r="L254" s="670"/>
      <c r="N254" s="670"/>
      <c r="P254" s="670"/>
      <c r="R254" s="670"/>
      <c r="T254" s="686"/>
    </row>
    <row r="255" spans="4:20">
      <c r="D255" s="670"/>
      <c r="E255" s="670"/>
      <c r="F255" s="670"/>
      <c r="G255" s="670"/>
      <c r="H255" s="670"/>
      <c r="I255" s="670"/>
      <c r="J255" s="670"/>
      <c r="K255" s="686"/>
      <c r="L255" s="670"/>
      <c r="N255" s="670"/>
      <c r="P255" s="670"/>
      <c r="R255" s="670"/>
      <c r="T255" s="686"/>
    </row>
    <row r="256" spans="4:20">
      <c r="D256" s="670"/>
      <c r="E256" s="670"/>
      <c r="F256" s="670"/>
      <c r="G256" s="670"/>
      <c r="H256" s="670"/>
      <c r="I256" s="670"/>
      <c r="J256" s="670"/>
      <c r="K256" s="686"/>
      <c r="L256" s="670"/>
      <c r="N256" s="670"/>
      <c r="P256" s="670"/>
      <c r="R256" s="670"/>
      <c r="T256" s="686"/>
    </row>
    <row r="257" spans="4:20">
      <c r="D257" s="670"/>
      <c r="E257" s="670"/>
      <c r="F257" s="670"/>
      <c r="G257" s="670"/>
      <c r="H257" s="670"/>
      <c r="I257" s="670"/>
      <c r="J257" s="670"/>
      <c r="K257" s="686"/>
      <c r="L257" s="670"/>
      <c r="N257" s="670"/>
      <c r="P257" s="670"/>
      <c r="R257" s="670"/>
      <c r="T257" s="686"/>
    </row>
    <row r="258" spans="4:20">
      <c r="D258" s="670"/>
      <c r="E258" s="670"/>
      <c r="F258" s="670"/>
      <c r="G258" s="670"/>
      <c r="H258" s="670"/>
      <c r="I258" s="670"/>
      <c r="J258" s="670"/>
      <c r="K258" s="686"/>
      <c r="L258" s="670"/>
      <c r="N258" s="670"/>
      <c r="P258" s="670"/>
      <c r="R258" s="670"/>
      <c r="T258" s="686"/>
    </row>
    <row r="259" spans="4:20">
      <c r="D259" s="670"/>
      <c r="E259" s="670"/>
      <c r="F259" s="670"/>
      <c r="G259" s="670"/>
      <c r="H259" s="670"/>
      <c r="I259" s="670"/>
      <c r="J259" s="670"/>
      <c r="K259" s="686"/>
      <c r="L259" s="670"/>
      <c r="N259" s="670"/>
      <c r="P259" s="670"/>
      <c r="R259" s="670"/>
      <c r="T259" s="686"/>
    </row>
    <row r="260" spans="4:20">
      <c r="D260" s="670"/>
      <c r="E260" s="670"/>
      <c r="F260" s="670"/>
      <c r="G260" s="670"/>
      <c r="H260" s="670"/>
      <c r="I260" s="670"/>
      <c r="J260" s="670"/>
      <c r="K260" s="686"/>
      <c r="L260" s="670"/>
      <c r="N260" s="670"/>
      <c r="P260" s="670"/>
      <c r="R260" s="670"/>
      <c r="T260" s="686"/>
    </row>
    <row r="261" spans="4:20">
      <c r="D261" s="670"/>
      <c r="E261" s="670"/>
      <c r="F261" s="670"/>
      <c r="G261" s="670"/>
      <c r="H261" s="670"/>
      <c r="I261" s="670"/>
      <c r="J261" s="670"/>
      <c r="K261" s="686"/>
      <c r="L261" s="670"/>
      <c r="N261" s="670"/>
      <c r="P261" s="670"/>
      <c r="R261" s="670"/>
      <c r="T261" s="686"/>
    </row>
    <row r="262" spans="4:20">
      <c r="D262" s="670"/>
      <c r="E262" s="670"/>
      <c r="F262" s="670"/>
      <c r="G262" s="670"/>
      <c r="H262" s="670"/>
      <c r="I262" s="670"/>
      <c r="J262" s="670"/>
      <c r="K262" s="686"/>
      <c r="L262" s="670"/>
      <c r="N262" s="670"/>
      <c r="P262" s="670"/>
      <c r="R262" s="670"/>
      <c r="T262" s="686"/>
    </row>
    <row r="263" spans="4:20">
      <c r="D263" s="670"/>
      <c r="E263" s="670"/>
      <c r="F263" s="670"/>
      <c r="G263" s="670"/>
      <c r="H263" s="670"/>
      <c r="I263" s="670"/>
      <c r="J263" s="670"/>
      <c r="K263" s="686"/>
      <c r="L263" s="670"/>
      <c r="N263" s="670"/>
      <c r="P263" s="670"/>
      <c r="R263" s="670"/>
      <c r="T263" s="686"/>
    </row>
    <row r="264" spans="4:20">
      <c r="D264" s="670"/>
      <c r="E264" s="670"/>
      <c r="F264" s="670"/>
      <c r="G264" s="670"/>
      <c r="H264" s="670"/>
      <c r="I264" s="670"/>
      <c r="J264" s="670"/>
      <c r="K264" s="686"/>
      <c r="L264" s="670"/>
      <c r="N264" s="670"/>
      <c r="P264" s="670"/>
      <c r="R264" s="670"/>
      <c r="T264" s="686"/>
    </row>
    <row r="265" spans="4:20">
      <c r="D265" s="670"/>
      <c r="E265" s="670"/>
      <c r="F265" s="670"/>
      <c r="G265" s="670"/>
      <c r="H265" s="670"/>
      <c r="I265" s="670"/>
      <c r="J265" s="670"/>
      <c r="K265" s="686"/>
      <c r="L265" s="670"/>
      <c r="N265" s="670"/>
      <c r="P265" s="670"/>
      <c r="R265" s="670"/>
      <c r="T265" s="686"/>
    </row>
    <row r="266" spans="4:20">
      <c r="D266" s="670"/>
      <c r="E266" s="670"/>
      <c r="F266" s="670"/>
      <c r="G266" s="670"/>
      <c r="H266" s="670"/>
      <c r="I266" s="670"/>
      <c r="J266" s="670"/>
      <c r="K266" s="686"/>
      <c r="L266" s="670"/>
      <c r="N266" s="670"/>
      <c r="P266" s="670"/>
      <c r="R266" s="670"/>
      <c r="T266" s="686"/>
    </row>
    <row r="267" spans="4:20">
      <c r="D267" s="670"/>
      <c r="E267" s="670"/>
      <c r="F267" s="670"/>
      <c r="G267" s="670"/>
      <c r="H267" s="670"/>
      <c r="I267" s="670"/>
      <c r="J267" s="670"/>
      <c r="K267" s="686"/>
      <c r="L267" s="670"/>
      <c r="N267" s="670"/>
      <c r="P267" s="670"/>
      <c r="R267" s="670"/>
      <c r="T267" s="686"/>
    </row>
    <row r="268" spans="4:20">
      <c r="D268" s="670"/>
      <c r="E268" s="670"/>
      <c r="F268" s="670"/>
      <c r="G268" s="670"/>
      <c r="H268" s="670"/>
      <c r="I268" s="670"/>
      <c r="J268" s="670"/>
      <c r="K268" s="686"/>
      <c r="L268" s="670"/>
      <c r="N268" s="670"/>
      <c r="P268" s="670"/>
      <c r="R268" s="670"/>
      <c r="T268" s="686"/>
    </row>
    <row r="269" spans="4:20">
      <c r="D269" s="670"/>
      <c r="E269" s="670"/>
      <c r="F269" s="670"/>
      <c r="G269" s="670"/>
      <c r="H269" s="670"/>
      <c r="I269" s="670"/>
      <c r="J269" s="670"/>
      <c r="K269" s="686"/>
      <c r="L269" s="670"/>
      <c r="N269" s="670"/>
      <c r="P269" s="670"/>
      <c r="R269" s="670"/>
      <c r="T269" s="686"/>
    </row>
    <row r="270" spans="4:20">
      <c r="D270" s="670"/>
      <c r="E270" s="670"/>
      <c r="F270" s="670"/>
      <c r="G270" s="670"/>
      <c r="H270" s="670"/>
      <c r="I270" s="670"/>
      <c r="J270" s="670"/>
      <c r="K270" s="686"/>
      <c r="L270" s="670"/>
      <c r="N270" s="670"/>
      <c r="P270" s="670"/>
      <c r="R270" s="670"/>
      <c r="T270" s="686"/>
    </row>
    <row r="271" spans="4:20">
      <c r="D271" s="670"/>
      <c r="E271" s="670"/>
      <c r="F271" s="670"/>
      <c r="G271" s="670"/>
      <c r="H271" s="670"/>
      <c r="I271" s="670"/>
      <c r="J271" s="670"/>
      <c r="K271" s="686"/>
      <c r="L271" s="670"/>
      <c r="N271" s="670"/>
      <c r="P271" s="670"/>
      <c r="R271" s="670"/>
      <c r="T271" s="686"/>
    </row>
    <row r="272" spans="4:20">
      <c r="D272" s="670"/>
      <c r="E272" s="670"/>
      <c r="F272" s="670"/>
      <c r="G272" s="670"/>
      <c r="H272" s="670"/>
      <c r="I272" s="670"/>
      <c r="J272" s="670"/>
      <c r="K272" s="686"/>
      <c r="L272" s="670"/>
      <c r="N272" s="670"/>
      <c r="P272" s="670"/>
      <c r="R272" s="670"/>
      <c r="T272" s="686"/>
    </row>
    <row r="273" spans="4:20">
      <c r="D273" s="670"/>
      <c r="E273" s="670"/>
      <c r="F273" s="670"/>
      <c r="G273" s="670"/>
      <c r="H273" s="670"/>
      <c r="I273" s="670"/>
      <c r="J273" s="670"/>
      <c r="K273" s="686"/>
      <c r="L273" s="670"/>
      <c r="N273" s="670"/>
      <c r="P273" s="670"/>
      <c r="R273" s="670"/>
      <c r="T273" s="686"/>
    </row>
    <row r="274" spans="4:20">
      <c r="D274" s="670"/>
      <c r="E274" s="670"/>
      <c r="F274" s="670"/>
      <c r="G274" s="670"/>
      <c r="H274" s="670"/>
      <c r="I274" s="670"/>
      <c r="J274" s="670"/>
      <c r="K274" s="686"/>
      <c r="L274" s="670"/>
      <c r="N274" s="670"/>
      <c r="P274" s="670"/>
      <c r="R274" s="670"/>
      <c r="T274" s="686"/>
    </row>
    <row r="275" spans="4:20">
      <c r="D275" s="670"/>
      <c r="E275" s="670"/>
      <c r="F275" s="670"/>
      <c r="G275" s="670"/>
      <c r="H275" s="670"/>
      <c r="I275" s="670"/>
      <c r="J275" s="670"/>
      <c r="K275" s="686"/>
      <c r="L275" s="670"/>
      <c r="N275" s="670"/>
      <c r="P275" s="670"/>
      <c r="R275" s="670"/>
      <c r="T275" s="686"/>
    </row>
    <row r="276" spans="4:20">
      <c r="D276" s="670"/>
      <c r="E276" s="670"/>
      <c r="F276" s="670"/>
      <c r="G276" s="670"/>
      <c r="H276" s="670"/>
      <c r="I276" s="670"/>
      <c r="J276" s="670"/>
      <c r="K276" s="686"/>
      <c r="L276" s="670"/>
      <c r="N276" s="670"/>
      <c r="P276" s="670"/>
      <c r="R276" s="670"/>
      <c r="T276" s="686"/>
    </row>
    <row r="277" spans="4:20">
      <c r="D277" s="670"/>
      <c r="E277" s="670"/>
      <c r="F277" s="670"/>
      <c r="G277" s="670"/>
      <c r="H277" s="670"/>
      <c r="I277" s="670"/>
      <c r="J277" s="670"/>
      <c r="K277" s="686"/>
      <c r="L277" s="670"/>
      <c r="N277" s="670"/>
      <c r="P277" s="670"/>
      <c r="R277" s="670"/>
      <c r="T277" s="686"/>
    </row>
    <row r="278" spans="4:20">
      <c r="D278" s="670"/>
      <c r="E278" s="670"/>
      <c r="F278" s="670"/>
      <c r="G278" s="670"/>
      <c r="H278" s="670"/>
      <c r="I278" s="670"/>
      <c r="J278" s="670"/>
      <c r="K278" s="686"/>
      <c r="L278" s="670"/>
      <c r="N278" s="670"/>
      <c r="P278" s="670"/>
      <c r="R278" s="670"/>
      <c r="T278" s="686"/>
    </row>
    <row r="279" spans="4:20">
      <c r="D279" s="670"/>
      <c r="E279" s="670"/>
      <c r="F279" s="670"/>
      <c r="G279" s="670"/>
      <c r="H279" s="670"/>
      <c r="I279" s="670"/>
      <c r="J279" s="670"/>
      <c r="K279" s="686"/>
      <c r="L279" s="670"/>
      <c r="N279" s="670"/>
      <c r="P279" s="670"/>
      <c r="R279" s="670"/>
      <c r="T279" s="686"/>
    </row>
    <row r="280" spans="4:20">
      <c r="D280" s="670"/>
      <c r="E280" s="670"/>
      <c r="F280" s="670"/>
      <c r="G280" s="670"/>
      <c r="H280" s="670"/>
      <c r="I280" s="670"/>
      <c r="J280" s="670"/>
      <c r="K280" s="686"/>
      <c r="L280" s="670"/>
      <c r="N280" s="670"/>
      <c r="P280" s="670"/>
      <c r="R280" s="670"/>
      <c r="T280" s="686"/>
    </row>
    <row r="281" spans="4:20">
      <c r="D281" s="670"/>
      <c r="E281" s="670"/>
      <c r="F281" s="670"/>
      <c r="G281" s="670"/>
      <c r="H281" s="670"/>
      <c r="I281" s="670"/>
      <c r="J281" s="670"/>
      <c r="K281" s="686"/>
      <c r="L281" s="670"/>
      <c r="N281" s="670"/>
      <c r="P281" s="670"/>
      <c r="R281" s="670"/>
      <c r="T281" s="686"/>
    </row>
    <row r="282" spans="4:20">
      <c r="D282" s="670"/>
      <c r="E282" s="670"/>
      <c r="F282" s="670"/>
      <c r="G282" s="670"/>
      <c r="H282" s="670"/>
      <c r="I282" s="670"/>
      <c r="J282" s="670"/>
      <c r="K282" s="686"/>
      <c r="L282" s="670"/>
      <c r="N282" s="670"/>
      <c r="P282" s="670"/>
      <c r="R282" s="670"/>
      <c r="T282" s="686"/>
    </row>
    <row r="283" spans="4:20">
      <c r="D283" s="670"/>
      <c r="E283" s="670"/>
      <c r="F283" s="670"/>
      <c r="G283" s="670"/>
      <c r="H283" s="670"/>
      <c r="I283" s="670"/>
      <c r="J283" s="670"/>
      <c r="K283" s="686"/>
      <c r="L283" s="670"/>
      <c r="N283" s="670"/>
      <c r="P283" s="670"/>
      <c r="R283" s="670"/>
      <c r="T283" s="686"/>
    </row>
    <row r="284" spans="4:20">
      <c r="D284" s="670"/>
      <c r="E284" s="670"/>
      <c r="F284" s="670"/>
      <c r="G284" s="670"/>
      <c r="H284" s="670"/>
      <c r="I284" s="670"/>
      <c r="J284" s="670"/>
      <c r="K284" s="686"/>
      <c r="L284" s="670"/>
      <c r="N284" s="670"/>
      <c r="P284" s="670"/>
      <c r="R284" s="670"/>
      <c r="T284" s="686"/>
    </row>
    <row r="285" spans="4:20">
      <c r="D285" s="670"/>
      <c r="E285" s="670"/>
      <c r="F285" s="670"/>
      <c r="G285" s="670"/>
      <c r="H285" s="670"/>
      <c r="I285" s="670"/>
      <c r="J285" s="670"/>
      <c r="K285" s="686"/>
      <c r="L285" s="670"/>
      <c r="N285" s="670"/>
      <c r="P285" s="670"/>
      <c r="R285" s="670"/>
      <c r="T285" s="686"/>
    </row>
    <row r="286" spans="4:20">
      <c r="D286" s="670"/>
      <c r="E286" s="670"/>
      <c r="F286" s="670"/>
      <c r="G286" s="670"/>
      <c r="H286" s="670"/>
      <c r="I286" s="670"/>
      <c r="J286" s="670"/>
      <c r="K286" s="686"/>
      <c r="L286" s="670"/>
      <c r="N286" s="670"/>
      <c r="P286" s="670"/>
      <c r="R286" s="670"/>
      <c r="T286" s="686"/>
    </row>
    <row r="287" spans="4:20">
      <c r="D287" s="670"/>
      <c r="E287" s="670"/>
      <c r="F287" s="670"/>
      <c r="G287" s="670"/>
      <c r="H287" s="670"/>
      <c r="I287" s="670"/>
      <c r="J287" s="670"/>
      <c r="K287" s="686"/>
      <c r="L287" s="670"/>
      <c r="N287" s="670"/>
      <c r="P287" s="670"/>
      <c r="R287" s="670"/>
      <c r="T287" s="686"/>
    </row>
    <row r="288" spans="4:20">
      <c r="D288" s="670"/>
      <c r="E288" s="670"/>
      <c r="F288" s="670"/>
      <c r="G288" s="670"/>
      <c r="H288" s="670"/>
      <c r="I288" s="670"/>
      <c r="J288" s="670"/>
      <c r="K288" s="686"/>
      <c r="L288" s="670"/>
      <c r="N288" s="670"/>
      <c r="P288" s="670"/>
      <c r="R288" s="670"/>
      <c r="T288" s="686"/>
    </row>
    <row r="289" spans="4:20">
      <c r="D289" s="670"/>
      <c r="E289" s="670"/>
      <c r="F289" s="670"/>
      <c r="G289" s="670"/>
      <c r="H289" s="670"/>
      <c r="I289" s="670"/>
      <c r="J289" s="670"/>
      <c r="K289" s="686"/>
      <c r="L289" s="670"/>
      <c r="N289" s="670"/>
      <c r="P289" s="670"/>
      <c r="R289" s="670"/>
      <c r="T289" s="686"/>
    </row>
    <row r="290" spans="4:20">
      <c r="D290" s="670"/>
      <c r="E290" s="670"/>
      <c r="F290" s="670"/>
      <c r="G290" s="670"/>
      <c r="H290" s="670"/>
      <c r="I290" s="670"/>
      <c r="J290" s="670"/>
      <c r="K290" s="686"/>
      <c r="L290" s="670"/>
      <c r="N290" s="670"/>
      <c r="P290" s="670"/>
      <c r="R290" s="670"/>
      <c r="T290" s="686"/>
    </row>
    <row r="291" spans="4:20">
      <c r="D291" s="670"/>
      <c r="E291" s="670"/>
      <c r="F291" s="670"/>
      <c r="G291" s="670"/>
      <c r="H291" s="670"/>
      <c r="I291" s="670"/>
      <c r="J291" s="670"/>
      <c r="K291" s="686"/>
      <c r="L291" s="670"/>
      <c r="N291" s="670"/>
      <c r="P291" s="670"/>
      <c r="R291" s="670"/>
      <c r="T291" s="686"/>
    </row>
    <row r="292" spans="4:20">
      <c r="D292" s="670"/>
      <c r="E292" s="670"/>
      <c r="F292" s="670"/>
      <c r="G292" s="670"/>
      <c r="H292" s="670"/>
      <c r="I292" s="670"/>
      <c r="J292" s="670"/>
      <c r="K292" s="686"/>
      <c r="L292" s="670"/>
      <c r="N292" s="670"/>
      <c r="P292" s="670"/>
      <c r="R292" s="670"/>
      <c r="T292" s="686"/>
    </row>
    <row r="293" spans="4:20">
      <c r="D293" s="670"/>
      <c r="E293" s="670"/>
      <c r="F293" s="670"/>
      <c r="G293" s="670"/>
      <c r="H293" s="670"/>
      <c r="I293" s="670"/>
      <c r="J293" s="670"/>
      <c r="K293" s="686"/>
      <c r="L293" s="670"/>
      <c r="N293" s="670"/>
      <c r="P293" s="670"/>
      <c r="R293" s="670"/>
      <c r="T293" s="686"/>
    </row>
    <row r="294" spans="4:20">
      <c r="D294" s="670"/>
      <c r="E294" s="670"/>
      <c r="F294" s="670"/>
      <c r="G294" s="670"/>
      <c r="H294" s="670"/>
      <c r="I294" s="670"/>
      <c r="J294" s="670"/>
      <c r="K294" s="686"/>
      <c r="L294" s="670"/>
      <c r="N294" s="670"/>
      <c r="P294" s="670"/>
      <c r="R294" s="670"/>
      <c r="T294" s="686"/>
    </row>
    <row r="295" spans="4:20">
      <c r="D295" s="670"/>
      <c r="E295" s="670"/>
      <c r="F295" s="670"/>
      <c r="G295" s="670"/>
      <c r="H295" s="670"/>
      <c r="I295" s="670"/>
      <c r="J295" s="670"/>
      <c r="K295" s="686"/>
      <c r="L295" s="670"/>
      <c r="N295" s="670"/>
      <c r="P295" s="670"/>
      <c r="R295" s="670"/>
      <c r="T295" s="686"/>
    </row>
    <row r="296" spans="4:20">
      <c r="D296" s="670"/>
      <c r="E296" s="670"/>
      <c r="F296" s="670"/>
      <c r="G296" s="670"/>
      <c r="H296" s="670"/>
      <c r="I296" s="670"/>
      <c r="J296" s="670"/>
      <c r="K296" s="686"/>
      <c r="L296" s="670"/>
      <c r="N296" s="670"/>
      <c r="P296" s="670"/>
      <c r="R296" s="670"/>
      <c r="T296" s="686"/>
    </row>
    <row r="297" spans="4:20">
      <c r="D297" s="670"/>
      <c r="E297" s="670"/>
      <c r="F297" s="670"/>
      <c r="G297" s="670"/>
      <c r="H297" s="670"/>
      <c r="I297" s="670"/>
      <c r="J297" s="670"/>
      <c r="K297" s="686"/>
      <c r="L297" s="670"/>
      <c r="N297" s="670"/>
      <c r="P297" s="670"/>
      <c r="R297" s="670"/>
      <c r="T297" s="686"/>
    </row>
    <row r="298" spans="4:20">
      <c r="D298" s="670"/>
      <c r="E298" s="670"/>
      <c r="F298" s="670"/>
      <c r="G298" s="670"/>
      <c r="H298" s="670"/>
      <c r="I298" s="670"/>
      <c r="J298" s="670"/>
      <c r="K298" s="686"/>
      <c r="L298" s="670"/>
      <c r="N298" s="670"/>
      <c r="P298" s="670"/>
      <c r="R298" s="670"/>
      <c r="T298" s="686"/>
    </row>
    <row r="299" spans="4:20">
      <c r="D299" s="670"/>
      <c r="E299" s="670"/>
      <c r="F299" s="670"/>
      <c r="G299" s="670"/>
      <c r="H299" s="670"/>
      <c r="I299" s="670"/>
      <c r="J299" s="670"/>
      <c r="K299" s="686"/>
      <c r="L299" s="670"/>
      <c r="N299" s="670"/>
      <c r="P299" s="670"/>
      <c r="R299" s="670"/>
      <c r="T299" s="686"/>
    </row>
    <row r="300" spans="4:20">
      <c r="D300" s="670"/>
      <c r="E300" s="670"/>
      <c r="F300" s="670"/>
      <c r="G300" s="670"/>
      <c r="H300" s="670"/>
      <c r="I300" s="670"/>
      <c r="J300" s="670"/>
      <c r="K300" s="686"/>
      <c r="L300" s="670"/>
      <c r="N300" s="670"/>
      <c r="P300" s="670"/>
      <c r="R300" s="670"/>
      <c r="T300" s="686"/>
    </row>
    <row r="301" spans="4:20">
      <c r="D301" s="670"/>
      <c r="E301" s="670"/>
      <c r="F301" s="670"/>
      <c r="G301" s="670"/>
      <c r="H301" s="670"/>
      <c r="I301" s="670"/>
      <c r="J301" s="670"/>
      <c r="K301" s="686"/>
      <c r="L301" s="670"/>
      <c r="N301" s="670"/>
      <c r="P301" s="670"/>
      <c r="R301" s="670"/>
      <c r="T301" s="686"/>
    </row>
    <row r="302" spans="4:20">
      <c r="D302" s="670"/>
      <c r="E302" s="670"/>
      <c r="F302" s="670"/>
      <c r="G302" s="670"/>
      <c r="H302" s="670"/>
      <c r="I302" s="670"/>
      <c r="J302" s="670"/>
      <c r="K302" s="686"/>
      <c r="L302" s="670"/>
      <c r="N302" s="670"/>
      <c r="P302" s="670"/>
      <c r="R302" s="670"/>
      <c r="T302" s="686"/>
    </row>
    <row r="303" spans="4:20">
      <c r="D303" s="670"/>
      <c r="E303" s="670"/>
      <c r="F303" s="670"/>
      <c r="G303" s="670"/>
      <c r="H303" s="670"/>
      <c r="I303" s="670"/>
      <c r="J303" s="670"/>
      <c r="K303" s="686"/>
      <c r="L303" s="670"/>
      <c r="N303" s="670"/>
      <c r="P303" s="670"/>
      <c r="R303" s="670"/>
      <c r="T303" s="686"/>
    </row>
    <row r="304" spans="4:20">
      <c r="D304" s="670"/>
      <c r="E304" s="670"/>
      <c r="F304" s="670"/>
      <c r="G304" s="670"/>
      <c r="H304" s="670"/>
      <c r="I304" s="670"/>
      <c r="J304" s="670"/>
      <c r="K304" s="686"/>
      <c r="L304" s="670"/>
      <c r="N304" s="670"/>
      <c r="P304" s="670"/>
      <c r="R304" s="670"/>
      <c r="T304" s="686"/>
    </row>
    <row r="305" spans="4:20">
      <c r="D305" s="670"/>
      <c r="E305" s="670"/>
      <c r="F305" s="670"/>
      <c r="G305" s="670"/>
      <c r="H305" s="670"/>
      <c r="I305" s="670"/>
      <c r="J305" s="670"/>
      <c r="K305" s="686"/>
      <c r="L305" s="670"/>
      <c r="N305" s="670"/>
      <c r="P305" s="670"/>
      <c r="R305" s="670"/>
      <c r="T305" s="686"/>
    </row>
    <row r="306" spans="4:20">
      <c r="D306" s="670"/>
      <c r="E306" s="670"/>
      <c r="F306" s="670"/>
      <c r="G306" s="670"/>
      <c r="H306" s="670"/>
      <c r="I306" s="670"/>
      <c r="J306" s="670"/>
      <c r="K306" s="686"/>
      <c r="L306" s="670"/>
      <c r="N306" s="670"/>
      <c r="P306" s="670"/>
      <c r="R306" s="670"/>
      <c r="T306" s="686"/>
    </row>
    <row r="307" spans="4:20">
      <c r="D307" s="670"/>
      <c r="E307" s="670"/>
      <c r="F307" s="670"/>
      <c r="G307" s="670"/>
      <c r="H307" s="670"/>
      <c r="I307" s="670"/>
      <c r="J307" s="670"/>
      <c r="K307" s="686"/>
      <c r="L307" s="670"/>
      <c r="N307" s="670"/>
      <c r="P307" s="670"/>
      <c r="R307" s="670"/>
      <c r="T307" s="686"/>
    </row>
    <row r="308" spans="4:20">
      <c r="D308" s="670"/>
      <c r="E308" s="670"/>
      <c r="F308" s="670"/>
      <c r="G308" s="670"/>
      <c r="H308" s="670"/>
      <c r="I308" s="670"/>
      <c r="J308" s="670"/>
      <c r="K308" s="686"/>
      <c r="L308" s="670"/>
      <c r="N308" s="670"/>
      <c r="P308" s="670"/>
      <c r="R308" s="670"/>
      <c r="T308" s="686"/>
    </row>
    <row r="309" spans="4:20">
      <c r="D309" s="670"/>
      <c r="E309" s="670"/>
      <c r="F309" s="670"/>
      <c r="G309" s="670"/>
      <c r="H309" s="670"/>
      <c r="I309" s="670"/>
      <c r="J309" s="670"/>
      <c r="K309" s="686"/>
      <c r="L309" s="670"/>
      <c r="N309" s="670"/>
      <c r="P309" s="670"/>
      <c r="R309" s="670"/>
      <c r="T309" s="686"/>
    </row>
    <row r="310" spans="4:20">
      <c r="D310" s="670"/>
      <c r="E310" s="670"/>
      <c r="F310" s="670"/>
      <c r="G310" s="670"/>
      <c r="H310" s="670"/>
      <c r="I310" s="670"/>
      <c r="J310" s="670"/>
      <c r="K310" s="686"/>
      <c r="L310" s="670"/>
      <c r="N310" s="670"/>
      <c r="P310" s="670"/>
      <c r="R310" s="670"/>
      <c r="T310" s="686"/>
    </row>
    <row r="311" spans="4:20">
      <c r="D311" s="670"/>
      <c r="E311" s="670"/>
      <c r="F311" s="670"/>
      <c r="G311" s="670"/>
      <c r="H311" s="670"/>
      <c r="I311" s="670"/>
      <c r="J311" s="670"/>
      <c r="K311" s="686"/>
      <c r="L311" s="670"/>
      <c r="N311" s="670"/>
      <c r="P311" s="670"/>
      <c r="R311" s="670"/>
      <c r="T311" s="686"/>
    </row>
    <row r="312" spans="4:20">
      <c r="D312" s="670"/>
      <c r="E312" s="670"/>
      <c r="F312" s="670"/>
      <c r="G312" s="670"/>
      <c r="H312" s="670"/>
      <c r="I312" s="670"/>
      <c r="J312" s="670"/>
      <c r="K312" s="686"/>
      <c r="L312" s="670"/>
      <c r="N312" s="670"/>
      <c r="P312" s="670"/>
      <c r="R312" s="670"/>
      <c r="T312" s="686"/>
    </row>
    <row r="313" spans="4:20">
      <c r="D313" s="670"/>
      <c r="E313" s="670"/>
      <c r="F313" s="670"/>
      <c r="G313" s="670"/>
      <c r="H313" s="670"/>
      <c r="I313" s="670"/>
      <c r="J313" s="670"/>
      <c r="K313" s="686"/>
      <c r="L313" s="670"/>
      <c r="N313" s="670"/>
      <c r="P313" s="670"/>
      <c r="R313" s="670"/>
      <c r="T313" s="686"/>
    </row>
    <row r="314" spans="4:20">
      <c r="D314" s="670"/>
      <c r="E314" s="670"/>
      <c r="F314" s="670"/>
      <c r="G314" s="670"/>
      <c r="H314" s="670"/>
      <c r="I314" s="670"/>
      <c r="J314" s="670"/>
      <c r="K314" s="686"/>
      <c r="L314" s="670"/>
      <c r="N314" s="670"/>
      <c r="P314" s="670"/>
      <c r="R314" s="670"/>
      <c r="T314" s="686"/>
    </row>
    <row r="315" spans="4:20">
      <c r="D315" s="670"/>
      <c r="E315" s="670"/>
      <c r="F315" s="670"/>
      <c r="G315" s="670"/>
      <c r="H315" s="670"/>
      <c r="I315" s="670"/>
      <c r="J315" s="670"/>
      <c r="K315" s="686"/>
      <c r="L315" s="670"/>
      <c r="N315" s="670"/>
      <c r="P315" s="670"/>
      <c r="R315" s="670"/>
      <c r="T315" s="686"/>
    </row>
    <row r="316" spans="4:20">
      <c r="D316" s="670"/>
      <c r="E316" s="670"/>
      <c r="F316" s="670"/>
      <c r="G316" s="670"/>
      <c r="H316" s="670"/>
      <c r="I316" s="670"/>
      <c r="J316" s="670"/>
      <c r="K316" s="686"/>
      <c r="L316" s="670"/>
      <c r="N316" s="670"/>
      <c r="P316" s="670"/>
      <c r="R316" s="670"/>
      <c r="T316" s="686"/>
    </row>
    <row r="317" spans="4:20">
      <c r="D317" s="670"/>
      <c r="E317" s="670"/>
      <c r="F317" s="670"/>
      <c r="G317" s="670"/>
      <c r="H317" s="670"/>
      <c r="I317" s="670"/>
      <c r="J317" s="670"/>
      <c r="K317" s="686"/>
      <c r="L317" s="670"/>
      <c r="N317" s="670"/>
      <c r="P317" s="670"/>
      <c r="R317" s="670"/>
      <c r="T317" s="686"/>
    </row>
    <row r="318" spans="4:20">
      <c r="D318" s="670"/>
      <c r="E318" s="670"/>
      <c r="F318" s="670"/>
      <c r="G318" s="670"/>
      <c r="H318" s="670"/>
      <c r="I318" s="670"/>
      <c r="J318" s="670"/>
      <c r="K318" s="686"/>
      <c r="L318" s="670"/>
      <c r="N318" s="670"/>
      <c r="P318" s="670"/>
      <c r="R318" s="670"/>
      <c r="T318" s="686"/>
    </row>
    <row r="319" spans="4:20">
      <c r="D319" s="670"/>
      <c r="E319" s="670"/>
      <c r="F319" s="670"/>
      <c r="G319" s="670"/>
      <c r="H319" s="670"/>
      <c r="I319" s="670"/>
      <c r="J319" s="670"/>
      <c r="K319" s="686"/>
      <c r="L319" s="670"/>
      <c r="N319" s="670"/>
      <c r="P319" s="670"/>
      <c r="R319" s="670"/>
      <c r="T319" s="686"/>
    </row>
    <row r="320" spans="4:20">
      <c r="D320" s="670"/>
      <c r="E320" s="670"/>
      <c r="F320" s="670"/>
      <c r="G320" s="670"/>
      <c r="H320" s="670"/>
      <c r="I320" s="670"/>
      <c r="J320" s="670"/>
      <c r="K320" s="686"/>
      <c r="L320" s="670"/>
      <c r="N320" s="670"/>
      <c r="P320" s="670"/>
      <c r="R320" s="670"/>
      <c r="T320" s="686"/>
    </row>
    <row r="321" spans="4:20">
      <c r="D321" s="670"/>
      <c r="E321" s="670"/>
      <c r="F321" s="670"/>
      <c r="G321" s="670"/>
      <c r="H321" s="670"/>
      <c r="I321" s="670"/>
      <c r="J321" s="670"/>
      <c r="K321" s="686"/>
      <c r="L321" s="670"/>
      <c r="N321" s="670"/>
      <c r="P321" s="670"/>
      <c r="R321" s="670"/>
      <c r="T321" s="686"/>
    </row>
    <row r="322" spans="4:20">
      <c r="D322" s="670"/>
      <c r="E322" s="670"/>
      <c r="F322" s="670"/>
      <c r="G322" s="670"/>
      <c r="H322" s="670"/>
      <c r="I322" s="670"/>
      <c r="J322" s="670"/>
      <c r="K322" s="686"/>
      <c r="L322" s="670"/>
      <c r="N322" s="670"/>
      <c r="P322" s="670"/>
      <c r="R322" s="670"/>
      <c r="T322" s="686"/>
    </row>
    <row r="323" spans="4:20">
      <c r="D323" s="670"/>
      <c r="E323" s="670"/>
      <c r="F323" s="670"/>
      <c r="G323" s="670"/>
      <c r="H323" s="670"/>
      <c r="I323" s="670"/>
      <c r="J323" s="670"/>
      <c r="K323" s="686"/>
      <c r="L323" s="670"/>
      <c r="N323" s="670"/>
      <c r="P323" s="670"/>
      <c r="R323" s="670"/>
      <c r="T323" s="686"/>
    </row>
    <row r="324" spans="4:20">
      <c r="D324" s="670"/>
      <c r="E324" s="670"/>
      <c r="F324" s="670"/>
      <c r="G324" s="670"/>
      <c r="H324" s="670"/>
      <c r="I324" s="670"/>
      <c r="J324" s="670"/>
      <c r="K324" s="686"/>
      <c r="L324" s="670"/>
      <c r="N324" s="670"/>
      <c r="P324" s="670"/>
      <c r="R324" s="670"/>
      <c r="T324" s="686"/>
    </row>
    <row r="325" spans="4:20">
      <c r="D325" s="670"/>
      <c r="E325" s="670"/>
      <c r="F325" s="670"/>
      <c r="G325" s="670"/>
      <c r="H325" s="670"/>
      <c r="I325" s="670"/>
      <c r="J325" s="670"/>
      <c r="K325" s="686"/>
      <c r="L325" s="670"/>
      <c r="N325" s="670"/>
      <c r="P325" s="670"/>
      <c r="R325" s="670"/>
      <c r="T325" s="686"/>
    </row>
    <row r="326" spans="4:20">
      <c r="D326" s="670"/>
      <c r="E326" s="670"/>
      <c r="F326" s="670"/>
      <c r="G326" s="670"/>
      <c r="H326" s="670"/>
      <c r="I326" s="670"/>
      <c r="J326" s="670"/>
      <c r="K326" s="686"/>
      <c r="L326" s="670"/>
      <c r="N326" s="670"/>
      <c r="P326" s="670"/>
      <c r="R326" s="670"/>
      <c r="T326" s="686"/>
    </row>
    <row r="327" spans="4:20">
      <c r="D327" s="670"/>
      <c r="E327" s="670"/>
      <c r="F327" s="670"/>
      <c r="G327" s="670"/>
      <c r="H327" s="670"/>
      <c r="I327" s="670"/>
      <c r="J327" s="670"/>
      <c r="K327" s="686"/>
      <c r="L327" s="670"/>
      <c r="N327" s="670"/>
      <c r="P327" s="670"/>
      <c r="R327" s="670"/>
      <c r="T327" s="686"/>
    </row>
    <row r="328" spans="4:20">
      <c r="D328" s="670"/>
      <c r="E328" s="670"/>
      <c r="F328" s="670"/>
      <c r="G328" s="670"/>
      <c r="H328" s="670"/>
      <c r="I328" s="670"/>
      <c r="J328" s="670"/>
      <c r="K328" s="686"/>
      <c r="L328" s="670"/>
      <c r="N328" s="670"/>
      <c r="P328" s="670"/>
      <c r="R328" s="670"/>
      <c r="T328" s="686"/>
    </row>
    <row r="329" spans="4:20">
      <c r="D329" s="670"/>
      <c r="E329" s="670"/>
      <c r="F329" s="670"/>
      <c r="G329" s="670"/>
      <c r="H329" s="670"/>
      <c r="I329" s="670"/>
      <c r="J329" s="670"/>
      <c r="K329" s="686"/>
      <c r="L329" s="670"/>
      <c r="N329" s="670"/>
      <c r="P329" s="670"/>
      <c r="R329" s="670"/>
      <c r="T329" s="686"/>
    </row>
    <row r="330" spans="4:20">
      <c r="D330" s="670"/>
      <c r="E330" s="670"/>
      <c r="F330" s="670"/>
      <c r="G330" s="670"/>
      <c r="H330" s="670"/>
      <c r="I330" s="670"/>
      <c r="J330" s="670"/>
      <c r="K330" s="686"/>
      <c r="L330" s="670"/>
      <c r="N330" s="670"/>
      <c r="P330" s="670"/>
      <c r="R330" s="670"/>
      <c r="T330" s="686"/>
    </row>
    <row r="331" spans="4:20">
      <c r="D331" s="670"/>
      <c r="E331" s="670"/>
      <c r="F331" s="670"/>
      <c r="G331" s="670"/>
      <c r="H331" s="670"/>
      <c r="I331" s="670"/>
      <c r="J331" s="670"/>
      <c r="K331" s="686"/>
      <c r="L331" s="670"/>
      <c r="N331" s="670"/>
      <c r="P331" s="670"/>
      <c r="R331" s="670"/>
      <c r="T331" s="686"/>
    </row>
    <row r="332" spans="4:20">
      <c r="D332" s="670"/>
      <c r="E332" s="670"/>
      <c r="F332" s="670"/>
      <c r="G332" s="670"/>
      <c r="H332" s="670"/>
      <c r="I332" s="670"/>
      <c r="J332" s="670"/>
      <c r="K332" s="686"/>
      <c r="L332" s="670"/>
      <c r="N332" s="670"/>
      <c r="P332" s="670"/>
      <c r="R332" s="670"/>
      <c r="T332" s="686"/>
    </row>
    <row r="333" spans="4:20">
      <c r="D333" s="670"/>
      <c r="E333" s="670"/>
      <c r="F333" s="670"/>
      <c r="G333" s="670"/>
      <c r="H333" s="670"/>
      <c r="I333" s="670"/>
      <c r="J333" s="670"/>
      <c r="K333" s="686"/>
      <c r="L333" s="670"/>
      <c r="N333" s="670"/>
      <c r="P333" s="670"/>
      <c r="R333" s="670"/>
      <c r="T333" s="686"/>
    </row>
    <row r="334" spans="4:20">
      <c r="D334" s="670"/>
      <c r="E334" s="670"/>
      <c r="F334" s="670"/>
      <c r="G334" s="670"/>
      <c r="H334" s="670"/>
      <c r="I334" s="670"/>
      <c r="J334" s="670"/>
      <c r="K334" s="686"/>
      <c r="L334" s="670"/>
      <c r="N334" s="670"/>
      <c r="P334" s="670"/>
      <c r="R334" s="670"/>
      <c r="T334" s="686"/>
    </row>
    <row r="335" spans="4:20">
      <c r="D335" s="670"/>
      <c r="E335" s="670"/>
      <c r="F335" s="670"/>
      <c r="G335" s="670"/>
      <c r="H335" s="670"/>
      <c r="I335" s="670"/>
      <c r="J335" s="670"/>
      <c r="K335" s="686"/>
      <c r="L335" s="670"/>
      <c r="N335" s="670"/>
      <c r="P335" s="670"/>
      <c r="R335" s="670"/>
      <c r="T335" s="686"/>
    </row>
    <row r="336" spans="4:20">
      <c r="D336" s="670"/>
      <c r="E336" s="670"/>
      <c r="F336" s="670"/>
      <c r="G336" s="670"/>
      <c r="H336" s="670"/>
      <c r="I336" s="670"/>
      <c r="J336" s="670"/>
      <c r="K336" s="686"/>
      <c r="L336" s="670"/>
      <c r="N336" s="670"/>
      <c r="P336" s="670"/>
      <c r="R336" s="670"/>
      <c r="T336" s="686"/>
    </row>
    <row r="337" spans="4:20">
      <c r="D337" s="670"/>
      <c r="E337" s="670"/>
      <c r="F337" s="670"/>
      <c r="G337" s="670"/>
      <c r="H337" s="670"/>
      <c r="I337" s="670"/>
      <c r="J337" s="670"/>
      <c r="K337" s="686"/>
      <c r="L337" s="670"/>
      <c r="N337" s="670"/>
      <c r="P337" s="670"/>
      <c r="R337" s="670"/>
      <c r="T337" s="686"/>
    </row>
    <row r="338" spans="4:20">
      <c r="D338" s="670"/>
      <c r="E338" s="670"/>
      <c r="F338" s="670"/>
      <c r="G338" s="670"/>
      <c r="H338" s="670"/>
      <c r="I338" s="670"/>
      <c r="J338" s="670"/>
      <c r="K338" s="686"/>
      <c r="L338" s="670"/>
      <c r="N338" s="670"/>
      <c r="P338" s="670"/>
      <c r="R338" s="670"/>
      <c r="T338" s="686"/>
    </row>
    <row r="339" spans="4:20">
      <c r="D339" s="670"/>
      <c r="E339" s="670"/>
      <c r="F339" s="670"/>
      <c r="G339" s="670"/>
      <c r="H339" s="670"/>
      <c r="I339" s="670"/>
      <c r="J339" s="670"/>
      <c r="K339" s="686"/>
      <c r="L339" s="670"/>
      <c r="N339" s="670"/>
      <c r="P339" s="670"/>
      <c r="R339" s="670"/>
      <c r="T339" s="686"/>
    </row>
    <row r="340" spans="4:20">
      <c r="D340" s="670"/>
      <c r="E340" s="670"/>
      <c r="F340" s="670"/>
      <c r="G340" s="670"/>
      <c r="H340" s="670"/>
      <c r="I340" s="670"/>
      <c r="J340" s="670"/>
      <c r="K340" s="686"/>
      <c r="L340" s="670"/>
      <c r="N340" s="670"/>
      <c r="P340" s="670"/>
      <c r="R340" s="670"/>
      <c r="T340" s="686"/>
    </row>
    <row r="341" spans="4:20">
      <c r="D341" s="670"/>
      <c r="E341" s="670"/>
      <c r="F341" s="670"/>
      <c r="G341" s="670"/>
      <c r="H341" s="670"/>
      <c r="I341" s="670"/>
      <c r="J341" s="670"/>
      <c r="K341" s="686"/>
      <c r="L341" s="670"/>
      <c r="N341" s="670"/>
      <c r="P341" s="670"/>
      <c r="R341" s="670"/>
      <c r="T341" s="686"/>
    </row>
    <row r="342" spans="4:20">
      <c r="D342" s="670"/>
      <c r="E342" s="670"/>
      <c r="F342" s="670"/>
      <c r="G342" s="670"/>
      <c r="H342" s="670"/>
      <c r="I342" s="670"/>
      <c r="J342" s="670"/>
      <c r="K342" s="686"/>
      <c r="L342" s="670"/>
      <c r="N342" s="670"/>
      <c r="P342" s="670"/>
      <c r="R342" s="670"/>
      <c r="T342" s="686"/>
    </row>
    <row r="343" spans="4:20">
      <c r="D343" s="670"/>
      <c r="E343" s="670"/>
      <c r="F343" s="670"/>
      <c r="G343" s="670"/>
      <c r="H343" s="670"/>
      <c r="I343" s="670"/>
      <c r="J343" s="670"/>
      <c r="K343" s="686"/>
      <c r="L343" s="670"/>
      <c r="N343" s="670"/>
      <c r="P343" s="670"/>
      <c r="R343" s="670"/>
      <c r="T343" s="686"/>
    </row>
    <row r="344" spans="4:20">
      <c r="D344" s="670"/>
      <c r="E344" s="670"/>
      <c r="F344" s="670"/>
      <c r="G344" s="670"/>
      <c r="H344" s="670"/>
      <c r="I344" s="670"/>
      <c r="J344" s="670"/>
      <c r="K344" s="686"/>
      <c r="L344" s="670"/>
      <c r="N344" s="670"/>
      <c r="P344" s="670"/>
      <c r="R344" s="670"/>
      <c r="T344" s="686"/>
    </row>
    <row r="345" spans="4:20">
      <c r="D345" s="670"/>
      <c r="E345" s="670"/>
      <c r="F345" s="670"/>
      <c r="G345" s="670"/>
      <c r="H345" s="670"/>
      <c r="I345" s="670"/>
      <c r="J345" s="670"/>
      <c r="K345" s="686"/>
      <c r="L345" s="670"/>
      <c r="N345" s="670"/>
      <c r="P345" s="670"/>
      <c r="R345" s="670"/>
      <c r="T345" s="686"/>
    </row>
    <row r="346" spans="4:20">
      <c r="D346" s="670"/>
      <c r="E346" s="670"/>
      <c r="F346" s="670"/>
      <c r="G346" s="670"/>
      <c r="H346" s="670"/>
      <c r="I346" s="670"/>
      <c r="J346" s="670"/>
      <c r="K346" s="686"/>
      <c r="L346" s="670"/>
      <c r="N346" s="670"/>
      <c r="P346" s="670"/>
      <c r="R346" s="670"/>
      <c r="T346" s="686"/>
    </row>
    <row r="347" spans="4:20">
      <c r="D347" s="670"/>
      <c r="E347" s="670"/>
      <c r="F347" s="670"/>
      <c r="G347" s="670"/>
      <c r="H347" s="670"/>
      <c r="I347" s="670"/>
      <c r="J347" s="670"/>
      <c r="K347" s="686"/>
      <c r="L347" s="670"/>
      <c r="N347" s="670"/>
      <c r="P347" s="670"/>
      <c r="R347" s="670"/>
      <c r="T347" s="686"/>
    </row>
    <row r="348" spans="4:20">
      <c r="D348" s="670"/>
      <c r="E348" s="670"/>
      <c r="F348" s="670"/>
      <c r="G348" s="670"/>
      <c r="H348" s="670"/>
      <c r="I348" s="670"/>
      <c r="J348" s="670"/>
      <c r="K348" s="686"/>
      <c r="L348" s="670"/>
      <c r="N348" s="670"/>
      <c r="P348" s="670"/>
      <c r="R348" s="670"/>
      <c r="T348" s="686"/>
    </row>
    <row r="349" spans="4:20">
      <c r="D349" s="670"/>
      <c r="E349" s="670"/>
      <c r="F349" s="670"/>
      <c r="G349" s="670"/>
      <c r="H349" s="670"/>
      <c r="I349" s="670"/>
      <c r="J349" s="670"/>
      <c r="K349" s="686"/>
      <c r="L349" s="670"/>
      <c r="N349" s="670"/>
      <c r="P349" s="670"/>
      <c r="R349" s="670"/>
      <c r="T349" s="686"/>
    </row>
    <row r="350" spans="4:20">
      <c r="D350" s="670"/>
      <c r="E350" s="670"/>
      <c r="F350" s="670"/>
      <c r="G350" s="670"/>
      <c r="H350" s="670"/>
      <c r="I350" s="670"/>
      <c r="J350" s="670"/>
      <c r="K350" s="686"/>
      <c r="L350" s="670"/>
      <c r="N350" s="670"/>
      <c r="P350" s="670"/>
      <c r="R350" s="670"/>
      <c r="T350" s="686"/>
    </row>
    <row r="351" spans="4:20">
      <c r="D351" s="670"/>
      <c r="E351" s="670"/>
      <c r="F351" s="670"/>
      <c r="G351" s="670"/>
      <c r="H351" s="670"/>
      <c r="I351" s="670"/>
      <c r="J351" s="670"/>
      <c r="K351" s="686"/>
      <c r="L351" s="670"/>
      <c r="N351" s="670"/>
      <c r="P351" s="670"/>
      <c r="R351" s="670"/>
      <c r="T351" s="686"/>
    </row>
    <row r="352" spans="4:20">
      <c r="D352" s="670"/>
      <c r="E352" s="670"/>
      <c r="F352" s="670"/>
      <c r="G352" s="670"/>
      <c r="H352" s="670"/>
      <c r="I352" s="670"/>
      <c r="J352" s="670"/>
      <c r="K352" s="686"/>
      <c r="L352" s="670"/>
      <c r="N352" s="670"/>
      <c r="P352" s="670"/>
      <c r="R352" s="670"/>
      <c r="T352" s="686"/>
    </row>
    <row r="353" spans="4:20">
      <c r="D353" s="670"/>
      <c r="E353" s="670"/>
      <c r="F353" s="670"/>
      <c r="G353" s="670"/>
      <c r="H353" s="670"/>
      <c r="I353" s="670"/>
      <c r="J353" s="670"/>
      <c r="K353" s="686"/>
      <c r="L353" s="670"/>
      <c r="N353" s="670"/>
      <c r="P353" s="670"/>
      <c r="R353" s="670"/>
      <c r="T353" s="686"/>
    </row>
    <row r="354" spans="4:20">
      <c r="D354" s="670"/>
      <c r="E354" s="670"/>
      <c r="F354" s="670"/>
      <c r="G354" s="670"/>
      <c r="H354" s="670"/>
      <c r="I354" s="670"/>
      <c r="J354" s="670"/>
      <c r="K354" s="686"/>
      <c r="L354" s="670"/>
      <c r="N354" s="670"/>
      <c r="P354" s="670"/>
      <c r="R354" s="670"/>
      <c r="T354" s="686"/>
    </row>
    <row r="355" spans="4:20">
      <c r="D355" s="670"/>
      <c r="E355" s="670"/>
      <c r="F355" s="670"/>
      <c r="G355" s="670"/>
      <c r="H355" s="670"/>
      <c r="I355" s="670"/>
      <c r="J355" s="670"/>
      <c r="K355" s="686"/>
      <c r="L355" s="670"/>
      <c r="N355" s="670"/>
      <c r="P355" s="670"/>
      <c r="R355" s="670"/>
      <c r="T355" s="686"/>
    </row>
    <row r="356" spans="4:20">
      <c r="D356" s="670"/>
      <c r="E356" s="670"/>
      <c r="F356" s="670"/>
      <c r="G356" s="670"/>
      <c r="H356" s="670"/>
      <c r="I356" s="670"/>
      <c r="J356" s="670"/>
      <c r="K356" s="686"/>
      <c r="L356" s="670"/>
      <c r="N356" s="670"/>
      <c r="P356" s="670"/>
      <c r="R356" s="670"/>
      <c r="T356" s="686"/>
    </row>
    <row r="357" spans="4:20">
      <c r="D357" s="670"/>
      <c r="E357" s="670"/>
      <c r="F357" s="670"/>
      <c r="G357" s="670"/>
      <c r="H357" s="670"/>
      <c r="I357" s="670"/>
      <c r="J357" s="670"/>
      <c r="K357" s="686"/>
      <c r="L357" s="670"/>
      <c r="N357" s="670"/>
      <c r="P357" s="670"/>
      <c r="R357" s="670"/>
      <c r="T357" s="686"/>
    </row>
    <row r="358" spans="4:20">
      <c r="D358" s="670"/>
      <c r="E358" s="670"/>
      <c r="F358" s="670"/>
      <c r="G358" s="670"/>
      <c r="H358" s="670"/>
      <c r="I358" s="670"/>
      <c r="J358" s="670"/>
      <c r="K358" s="686"/>
      <c r="L358" s="670"/>
      <c r="N358" s="670"/>
      <c r="P358" s="670"/>
      <c r="R358" s="670"/>
      <c r="T358" s="686"/>
    </row>
    <row r="359" spans="4:20">
      <c r="D359" s="670"/>
      <c r="E359" s="670"/>
      <c r="F359" s="670"/>
      <c r="G359" s="670"/>
      <c r="H359" s="670"/>
      <c r="I359" s="670"/>
      <c r="J359" s="670"/>
      <c r="K359" s="686"/>
      <c r="L359" s="670"/>
      <c r="N359" s="670"/>
      <c r="P359" s="670"/>
      <c r="R359" s="670"/>
      <c r="T359" s="686"/>
    </row>
    <row r="360" spans="4:20">
      <c r="D360" s="670"/>
      <c r="E360" s="670"/>
      <c r="F360" s="670"/>
      <c r="G360" s="670"/>
      <c r="H360" s="670"/>
      <c r="I360" s="670"/>
      <c r="J360" s="670"/>
      <c r="K360" s="686"/>
      <c r="L360" s="670"/>
      <c r="N360" s="670"/>
      <c r="P360" s="670"/>
      <c r="R360" s="670"/>
      <c r="T360" s="686"/>
    </row>
    <row r="361" spans="4:20">
      <c r="D361" s="670"/>
      <c r="E361" s="670"/>
      <c r="F361" s="670"/>
      <c r="G361" s="670"/>
      <c r="H361" s="670"/>
      <c r="I361" s="670"/>
      <c r="J361" s="670"/>
      <c r="K361" s="686"/>
      <c r="L361" s="670"/>
      <c r="N361" s="670"/>
      <c r="P361" s="670"/>
      <c r="R361" s="670"/>
      <c r="T361" s="686"/>
    </row>
    <row r="362" spans="4:20">
      <c r="D362" s="670"/>
      <c r="E362" s="670"/>
      <c r="F362" s="670"/>
      <c r="G362" s="670"/>
      <c r="H362" s="670"/>
      <c r="I362" s="670"/>
      <c r="J362" s="670"/>
      <c r="K362" s="686"/>
      <c r="L362" s="670"/>
      <c r="N362" s="670"/>
      <c r="P362" s="670"/>
      <c r="R362" s="670"/>
      <c r="T362" s="686"/>
    </row>
    <row r="363" spans="4:20">
      <c r="D363" s="670"/>
      <c r="E363" s="670"/>
      <c r="F363" s="670"/>
      <c r="G363" s="670"/>
      <c r="H363" s="670"/>
      <c r="I363" s="670"/>
      <c r="J363" s="670"/>
      <c r="K363" s="686"/>
      <c r="L363" s="670"/>
      <c r="N363" s="670"/>
      <c r="P363" s="670"/>
      <c r="R363" s="670"/>
      <c r="T363" s="686"/>
    </row>
    <row r="364" spans="4:20">
      <c r="D364" s="670"/>
      <c r="E364" s="670"/>
      <c r="F364" s="670"/>
      <c r="G364" s="670"/>
      <c r="H364" s="670"/>
      <c r="I364" s="670"/>
      <c r="J364" s="670"/>
      <c r="K364" s="686"/>
      <c r="L364" s="670"/>
      <c r="N364" s="670"/>
      <c r="P364" s="670"/>
      <c r="R364" s="670"/>
      <c r="T364" s="686"/>
    </row>
    <row r="365" spans="4:20">
      <c r="D365" s="670"/>
      <c r="E365" s="670"/>
      <c r="F365" s="670"/>
      <c r="G365" s="670"/>
      <c r="H365" s="670"/>
      <c r="I365" s="670"/>
      <c r="J365" s="670"/>
      <c r="K365" s="686"/>
      <c r="L365" s="670"/>
      <c r="N365" s="670"/>
      <c r="P365" s="670"/>
      <c r="R365" s="670"/>
      <c r="T365" s="686"/>
    </row>
    <row r="366" spans="4:20">
      <c r="D366" s="670"/>
      <c r="E366" s="670"/>
      <c r="F366" s="670"/>
      <c r="G366" s="670"/>
      <c r="H366" s="670"/>
      <c r="I366" s="670"/>
      <c r="J366" s="670"/>
      <c r="K366" s="686"/>
      <c r="L366" s="670"/>
      <c r="N366" s="670"/>
      <c r="P366" s="670"/>
      <c r="R366" s="670"/>
      <c r="T366" s="686"/>
    </row>
    <row r="367" spans="4:20">
      <c r="D367" s="670"/>
      <c r="E367" s="670"/>
      <c r="F367" s="670"/>
      <c r="G367" s="670"/>
      <c r="H367" s="670"/>
      <c r="I367" s="670"/>
      <c r="J367" s="670"/>
      <c r="K367" s="686"/>
      <c r="L367" s="670"/>
      <c r="N367" s="670"/>
      <c r="P367" s="670"/>
      <c r="R367" s="670"/>
      <c r="T367" s="686"/>
    </row>
    <row r="368" spans="4:20">
      <c r="D368" s="670"/>
      <c r="E368" s="670"/>
      <c r="F368" s="670"/>
      <c r="G368" s="670"/>
      <c r="H368" s="670"/>
      <c r="I368" s="670"/>
      <c r="J368" s="670"/>
      <c r="K368" s="686"/>
      <c r="L368" s="670"/>
      <c r="N368" s="670"/>
      <c r="P368" s="670"/>
      <c r="R368" s="670"/>
      <c r="T368" s="686"/>
    </row>
    <row r="369" spans="4:20">
      <c r="D369" s="670"/>
      <c r="E369" s="670"/>
      <c r="F369" s="670"/>
      <c r="G369" s="670"/>
      <c r="H369" s="670"/>
      <c r="I369" s="670"/>
      <c r="J369" s="670"/>
      <c r="K369" s="686"/>
      <c r="L369" s="670"/>
      <c r="N369" s="670"/>
      <c r="P369" s="670"/>
      <c r="R369" s="670"/>
      <c r="T369" s="686"/>
    </row>
    <row r="370" spans="4:20">
      <c r="D370" s="670"/>
      <c r="E370" s="670"/>
      <c r="F370" s="670"/>
      <c r="G370" s="670"/>
      <c r="H370" s="670"/>
      <c r="I370" s="670"/>
      <c r="J370" s="670"/>
      <c r="K370" s="686"/>
      <c r="L370" s="670"/>
      <c r="N370" s="670"/>
      <c r="P370" s="670"/>
      <c r="R370" s="670"/>
      <c r="T370" s="686"/>
    </row>
    <row r="371" spans="4:20">
      <c r="D371" s="670"/>
      <c r="E371" s="670"/>
      <c r="F371" s="670"/>
      <c r="G371" s="670"/>
      <c r="H371" s="670"/>
      <c r="I371" s="670"/>
      <c r="J371" s="670"/>
      <c r="K371" s="686"/>
      <c r="L371" s="670"/>
      <c r="N371" s="670"/>
      <c r="P371" s="670"/>
      <c r="R371" s="670"/>
      <c r="T371" s="686"/>
    </row>
    <row r="372" spans="4:20">
      <c r="D372" s="670"/>
      <c r="E372" s="670"/>
      <c r="F372" s="670"/>
      <c r="G372" s="670"/>
      <c r="H372" s="670"/>
      <c r="I372" s="670"/>
      <c r="J372" s="670"/>
      <c r="K372" s="686"/>
      <c r="L372" s="670"/>
      <c r="N372" s="670"/>
      <c r="P372" s="670"/>
      <c r="R372" s="670"/>
      <c r="T372" s="686"/>
    </row>
    <row r="373" spans="4:20">
      <c r="D373" s="670"/>
      <c r="E373" s="670"/>
      <c r="F373" s="670"/>
      <c r="G373" s="670"/>
      <c r="H373" s="670"/>
      <c r="I373" s="670"/>
      <c r="J373" s="670"/>
      <c r="K373" s="686"/>
      <c r="L373" s="670"/>
      <c r="N373" s="670"/>
      <c r="P373" s="670"/>
      <c r="R373" s="670"/>
      <c r="T373" s="686"/>
    </row>
    <row r="374" spans="4:20">
      <c r="D374" s="670"/>
      <c r="E374" s="670"/>
      <c r="F374" s="670"/>
      <c r="G374" s="670"/>
      <c r="H374" s="670"/>
      <c r="I374" s="670"/>
      <c r="J374" s="670"/>
      <c r="K374" s="686"/>
      <c r="L374" s="670"/>
      <c r="N374" s="670"/>
      <c r="P374" s="670"/>
      <c r="R374" s="670"/>
      <c r="T374" s="686"/>
    </row>
    <row r="375" spans="4:20">
      <c r="D375" s="670"/>
      <c r="E375" s="670"/>
      <c r="F375" s="670"/>
      <c r="G375" s="670"/>
      <c r="H375" s="670"/>
      <c r="I375" s="670"/>
      <c r="J375" s="670"/>
      <c r="K375" s="686"/>
      <c r="L375" s="670"/>
      <c r="N375" s="670"/>
      <c r="P375" s="670"/>
      <c r="R375" s="670"/>
      <c r="T375" s="686"/>
    </row>
    <row r="376" spans="4:20">
      <c r="D376" s="670"/>
      <c r="E376" s="670"/>
      <c r="F376" s="670"/>
      <c r="G376" s="670"/>
      <c r="H376" s="670"/>
      <c r="I376" s="670"/>
      <c r="J376" s="670"/>
      <c r="K376" s="686"/>
      <c r="L376" s="670"/>
      <c r="N376" s="670"/>
      <c r="P376" s="670"/>
      <c r="R376" s="670"/>
      <c r="T376" s="686"/>
    </row>
    <row r="377" spans="4:20">
      <c r="D377" s="670"/>
      <c r="E377" s="670"/>
      <c r="F377" s="670"/>
      <c r="G377" s="670"/>
      <c r="H377" s="670"/>
      <c r="I377" s="670"/>
      <c r="J377" s="670"/>
      <c r="K377" s="686"/>
      <c r="L377" s="670"/>
      <c r="N377" s="670"/>
      <c r="P377" s="670"/>
      <c r="R377" s="670"/>
      <c r="T377" s="686"/>
    </row>
    <row r="378" spans="4:20">
      <c r="D378" s="670"/>
      <c r="E378" s="670"/>
      <c r="F378" s="670"/>
      <c r="G378" s="670"/>
      <c r="H378" s="670"/>
      <c r="I378" s="670"/>
      <c r="J378" s="670"/>
      <c r="K378" s="686"/>
      <c r="L378" s="670"/>
      <c r="N378" s="670"/>
      <c r="P378" s="670"/>
      <c r="R378" s="670"/>
      <c r="T378" s="686"/>
    </row>
    <row r="379" spans="4:20">
      <c r="D379" s="670"/>
      <c r="E379" s="670"/>
      <c r="F379" s="670"/>
      <c r="G379" s="670"/>
      <c r="H379" s="670"/>
      <c r="I379" s="670"/>
      <c r="J379" s="670"/>
      <c r="K379" s="686"/>
      <c r="L379" s="670"/>
      <c r="N379" s="670"/>
      <c r="P379" s="670"/>
      <c r="R379" s="670"/>
      <c r="T379" s="686"/>
    </row>
    <row r="380" spans="4:20">
      <c r="D380" s="670"/>
      <c r="E380" s="670"/>
      <c r="F380" s="670"/>
      <c r="G380" s="670"/>
      <c r="H380" s="670"/>
      <c r="I380" s="670"/>
      <c r="J380" s="670"/>
      <c r="K380" s="686"/>
      <c r="L380" s="670"/>
      <c r="N380" s="670"/>
      <c r="P380" s="670"/>
      <c r="R380" s="670"/>
      <c r="T380" s="686"/>
    </row>
    <row r="381" spans="4:20">
      <c r="D381" s="670"/>
      <c r="E381" s="670"/>
      <c r="F381" s="670"/>
      <c r="G381" s="670"/>
      <c r="H381" s="670"/>
      <c r="I381" s="670"/>
      <c r="J381" s="670"/>
      <c r="K381" s="686"/>
      <c r="L381" s="670"/>
      <c r="N381" s="670"/>
      <c r="P381" s="670"/>
      <c r="R381" s="670"/>
      <c r="T381" s="686"/>
    </row>
    <row r="382" spans="4:20">
      <c r="D382" s="670"/>
      <c r="E382" s="670"/>
      <c r="F382" s="670"/>
      <c r="G382" s="670"/>
      <c r="H382" s="670"/>
      <c r="I382" s="670"/>
      <c r="J382" s="670"/>
      <c r="K382" s="686"/>
      <c r="L382" s="670"/>
      <c r="N382" s="670"/>
      <c r="P382" s="670"/>
      <c r="R382" s="670"/>
      <c r="T382" s="686"/>
    </row>
    <row r="383" spans="4:20">
      <c r="D383" s="670"/>
      <c r="E383" s="670"/>
      <c r="F383" s="670"/>
      <c r="G383" s="670"/>
      <c r="H383" s="670"/>
      <c r="I383" s="670"/>
      <c r="J383" s="670"/>
      <c r="K383" s="686"/>
      <c r="L383" s="670"/>
      <c r="N383" s="670"/>
      <c r="P383" s="670"/>
      <c r="R383" s="670"/>
      <c r="T383" s="686"/>
    </row>
    <row r="384" spans="4:20">
      <c r="D384" s="670"/>
      <c r="E384" s="670"/>
      <c r="F384" s="670"/>
      <c r="G384" s="670"/>
      <c r="H384" s="670"/>
      <c r="I384" s="670"/>
      <c r="J384" s="670"/>
      <c r="K384" s="686"/>
      <c r="L384" s="670"/>
      <c r="N384" s="670"/>
      <c r="P384" s="670"/>
      <c r="R384" s="670"/>
      <c r="T384" s="686"/>
    </row>
    <row r="385" spans="4:20">
      <c r="D385" s="670"/>
      <c r="E385" s="670"/>
      <c r="F385" s="670"/>
      <c r="G385" s="670"/>
      <c r="H385" s="670"/>
      <c r="I385" s="670"/>
      <c r="J385" s="670"/>
      <c r="K385" s="686"/>
      <c r="L385" s="670"/>
      <c r="N385" s="670"/>
      <c r="P385" s="670"/>
      <c r="R385" s="670"/>
      <c r="T385" s="686"/>
    </row>
    <row r="386" spans="4:20">
      <c r="D386" s="670"/>
      <c r="E386" s="670"/>
      <c r="F386" s="670"/>
      <c r="G386" s="670"/>
      <c r="H386" s="670"/>
      <c r="I386" s="670"/>
      <c r="J386" s="670"/>
      <c r="K386" s="686"/>
      <c r="L386" s="670"/>
      <c r="N386" s="670"/>
      <c r="P386" s="670"/>
      <c r="R386" s="670"/>
      <c r="T386" s="686"/>
    </row>
    <row r="387" spans="4:20">
      <c r="D387" s="670"/>
      <c r="E387" s="670"/>
      <c r="F387" s="670"/>
      <c r="G387" s="670"/>
      <c r="H387" s="670"/>
      <c r="I387" s="670"/>
      <c r="J387" s="670"/>
      <c r="K387" s="686"/>
      <c r="L387" s="670"/>
      <c r="N387" s="670"/>
      <c r="P387" s="670"/>
      <c r="R387" s="670"/>
      <c r="T387" s="686"/>
    </row>
    <row r="388" spans="4:20">
      <c r="D388" s="670"/>
      <c r="E388" s="670"/>
      <c r="F388" s="670"/>
      <c r="G388" s="670"/>
      <c r="H388" s="670"/>
      <c r="I388" s="670"/>
      <c r="J388" s="670"/>
      <c r="K388" s="686"/>
      <c r="L388" s="670"/>
      <c r="N388" s="670"/>
      <c r="P388" s="670"/>
      <c r="R388" s="670"/>
      <c r="T388" s="686"/>
    </row>
    <row r="389" spans="4:20">
      <c r="D389" s="670"/>
      <c r="E389" s="670"/>
      <c r="F389" s="670"/>
      <c r="G389" s="670"/>
      <c r="H389" s="670"/>
      <c r="I389" s="670"/>
      <c r="J389" s="670"/>
      <c r="K389" s="686"/>
      <c r="L389" s="670"/>
      <c r="N389" s="670"/>
      <c r="P389" s="670"/>
      <c r="R389" s="670"/>
      <c r="T389" s="686"/>
    </row>
    <row r="390" spans="4:20">
      <c r="D390" s="670"/>
      <c r="E390" s="670"/>
      <c r="F390" s="670"/>
      <c r="G390" s="670"/>
      <c r="H390" s="670"/>
      <c r="I390" s="670"/>
      <c r="J390" s="670"/>
      <c r="K390" s="686"/>
      <c r="L390" s="670"/>
      <c r="N390" s="670"/>
      <c r="P390" s="670"/>
      <c r="R390" s="670"/>
      <c r="T390" s="686"/>
    </row>
    <row r="391" spans="4:20">
      <c r="D391" s="670"/>
      <c r="E391" s="670"/>
      <c r="F391" s="670"/>
      <c r="G391" s="670"/>
      <c r="H391" s="670"/>
      <c r="I391" s="670"/>
      <c r="J391" s="670"/>
      <c r="K391" s="686"/>
      <c r="L391" s="670"/>
      <c r="N391" s="670"/>
      <c r="P391" s="670"/>
      <c r="R391" s="670"/>
      <c r="T391" s="686"/>
    </row>
    <row r="392" spans="4:20">
      <c r="D392" s="670"/>
      <c r="E392" s="670"/>
      <c r="F392" s="670"/>
      <c r="G392" s="670"/>
      <c r="H392" s="670"/>
      <c r="I392" s="670"/>
      <c r="J392" s="670"/>
      <c r="K392" s="686"/>
      <c r="L392" s="670"/>
      <c r="N392" s="670"/>
      <c r="P392" s="670"/>
      <c r="R392" s="670"/>
      <c r="T392" s="686"/>
    </row>
    <row r="393" spans="4:20">
      <c r="D393" s="670"/>
      <c r="E393" s="670"/>
      <c r="F393" s="670"/>
      <c r="G393" s="670"/>
      <c r="H393" s="670"/>
      <c r="I393" s="670"/>
      <c r="J393" s="670"/>
      <c r="K393" s="686"/>
      <c r="L393" s="670"/>
      <c r="N393" s="670"/>
      <c r="P393" s="670"/>
      <c r="R393" s="670"/>
      <c r="T393" s="686"/>
    </row>
    <row r="394" spans="4:20">
      <c r="D394" s="670"/>
      <c r="E394" s="670"/>
      <c r="F394" s="670"/>
      <c r="G394" s="670"/>
      <c r="H394" s="670"/>
      <c r="I394" s="670"/>
      <c r="J394" s="670"/>
      <c r="K394" s="686"/>
      <c r="L394" s="670"/>
      <c r="N394" s="670"/>
      <c r="P394" s="670"/>
      <c r="R394" s="670"/>
      <c r="T394" s="686"/>
    </row>
    <row r="395" spans="4:20">
      <c r="D395" s="670"/>
      <c r="E395" s="670"/>
      <c r="F395" s="670"/>
      <c r="G395" s="670"/>
      <c r="H395" s="670"/>
      <c r="I395" s="670"/>
      <c r="J395" s="670"/>
      <c r="K395" s="686"/>
      <c r="L395" s="670"/>
      <c r="N395" s="670"/>
      <c r="P395" s="670"/>
      <c r="R395" s="670"/>
      <c r="T395" s="686"/>
    </row>
    <row r="396" spans="4:20">
      <c r="D396" s="670"/>
      <c r="E396" s="670"/>
      <c r="F396" s="670"/>
      <c r="G396" s="670"/>
      <c r="H396" s="670"/>
      <c r="I396" s="670"/>
      <c r="J396" s="670"/>
      <c r="K396" s="686"/>
      <c r="L396" s="670"/>
      <c r="N396" s="670"/>
      <c r="P396" s="670"/>
      <c r="R396" s="670"/>
      <c r="T396" s="686"/>
    </row>
    <row r="397" spans="4:20">
      <c r="D397" s="670"/>
      <c r="E397" s="670"/>
      <c r="F397" s="670"/>
      <c r="G397" s="670"/>
      <c r="H397" s="670"/>
      <c r="I397" s="670"/>
      <c r="J397" s="670"/>
      <c r="K397" s="686"/>
      <c r="L397" s="670"/>
      <c r="N397" s="670"/>
      <c r="P397" s="670"/>
      <c r="R397" s="670"/>
      <c r="T397" s="686"/>
    </row>
    <row r="398" spans="4:20">
      <c r="D398" s="670"/>
      <c r="E398" s="670"/>
      <c r="F398" s="670"/>
      <c r="G398" s="670"/>
      <c r="H398" s="670"/>
      <c r="I398" s="670"/>
      <c r="J398" s="670"/>
      <c r="K398" s="686"/>
      <c r="L398" s="670"/>
      <c r="N398" s="670"/>
      <c r="P398" s="670"/>
      <c r="R398" s="670"/>
      <c r="T398" s="686"/>
    </row>
    <row r="399" spans="4:20">
      <c r="D399" s="670"/>
      <c r="E399" s="670"/>
      <c r="F399" s="670"/>
      <c r="G399" s="670"/>
      <c r="H399" s="670"/>
      <c r="I399" s="670"/>
      <c r="J399" s="670"/>
      <c r="K399" s="686"/>
      <c r="L399" s="670"/>
      <c r="N399" s="670"/>
      <c r="P399" s="670"/>
      <c r="R399" s="670"/>
      <c r="T399" s="686"/>
    </row>
    <row r="400" spans="4:20">
      <c r="D400" s="670"/>
      <c r="E400" s="670"/>
      <c r="F400" s="670"/>
      <c r="G400" s="670"/>
      <c r="H400" s="670"/>
      <c r="I400" s="670"/>
      <c r="J400" s="670"/>
      <c r="K400" s="686"/>
      <c r="L400" s="670"/>
      <c r="N400" s="670"/>
      <c r="P400" s="670"/>
      <c r="R400" s="670"/>
      <c r="T400" s="686"/>
    </row>
    <row r="401" spans="4:20">
      <c r="D401" s="670"/>
      <c r="E401" s="670"/>
      <c r="F401" s="670"/>
      <c r="G401" s="670"/>
      <c r="H401" s="670"/>
      <c r="I401" s="670"/>
      <c r="J401" s="670"/>
      <c r="K401" s="686"/>
      <c r="L401" s="670"/>
      <c r="N401" s="670"/>
      <c r="P401" s="670"/>
      <c r="R401" s="670"/>
      <c r="T401" s="686"/>
    </row>
    <row r="402" spans="4:20">
      <c r="D402" s="670"/>
      <c r="E402" s="670"/>
      <c r="F402" s="670"/>
      <c r="G402" s="670"/>
      <c r="H402" s="670"/>
      <c r="I402" s="670"/>
      <c r="J402" s="670"/>
      <c r="K402" s="686"/>
      <c r="L402" s="670"/>
      <c r="N402" s="670"/>
      <c r="P402" s="670"/>
      <c r="R402" s="670"/>
      <c r="T402" s="686"/>
    </row>
    <row r="403" spans="4:20">
      <c r="D403" s="670"/>
      <c r="E403" s="670"/>
      <c r="F403" s="670"/>
      <c r="G403" s="670"/>
      <c r="H403" s="670"/>
      <c r="I403" s="670"/>
      <c r="J403" s="670"/>
      <c r="K403" s="686"/>
      <c r="L403" s="670"/>
      <c r="N403" s="670"/>
      <c r="P403" s="670"/>
      <c r="R403" s="670"/>
      <c r="T403" s="686"/>
    </row>
    <row r="404" spans="4:20">
      <c r="D404" s="670"/>
      <c r="E404" s="670"/>
      <c r="F404" s="670"/>
      <c r="G404" s="670"/>
      <c r="H404" s="670"/>
      <c r="I404" s="670"/>
      <c r="J404" s="670"/>
      <c r="K404" s="686"/>
      <c r="L404" s="670"/>
      <c r="N404" s="670"/>
      <c r="P404" s="670"/>
      <c r="R404" s="670"/>
      <c r="T404" s="686"/>
    </row>
    <row r="405" spans="4:20">
      <c r="D405" s="670"/>
      <c r="E405" s="670"/>
      <c r="F405" s="670"/>
      <c r="G405" s="670"/>
      <c r="H405" s="670"/>
      <c r="I405" s="670"/>
      <c r="J405" s="670"/>
      <c r="K405" s="686"/>
      <c r="L405" s="670"/>
      <c r="N405" s="670"/>
      <c r="P405" s="670"/>
      <c r="R405" s="670"/>
      <c r="T405" s="686"/>
    </row>
    <row r="406" spans="4:20">
      <c r="D406" s="670"/>
      <c r="E406" s="670"/>
      <c r="F406" s="670"/>
      <c r="G406" s="670"/>
      <c r="H406" s="670"/>
      <c r="I406" s="670"/>
      <c r="J406" s="670"/>
      <c r="K406" s="686"/>
      <c r="L406" s="670"/>
      <c r="N406" s="670"/>
      <c r="P406" s="670"/>
      <c r="R406" s="670"/>
      <c r="T406" s="686"/>
    </row>
    <row r="407" spans="4:20">
      <c r="D407" s="670"/>
      <c r="E407" s="670"/>
      <c r="F407" s="670"/>
      <c r="G407" s="670"/>
      <c r="H407" s="670"/>
      <c r="I407" s="670"/>
      <c r="J407" s="670"/>
      <c r="K407" s="686"/>
      <c r="L407" s="670"/>
      <c r="N407" s="670"/>
      <c r="P407" s="670"/>
      <c r="R407" s="670"/>
      <c r="T407" s="686"/>
    </row>
    <row r="408" spans="4:20">
      <c r="D408" s="670"/>
      <c r="E408" s="670"/>
      <c r="F408" s="670"/>
      <c r="G408" s="670"/>
      <c r="H408" s="670"/>
      <c r="I408" s="670"/>
      <c r="J408" s="670"/>
      <c r="K408" s="686"/>
      <c r="L408" s="670"/>
      <c r="N408" s="670"/>
      <c r="P408" s="670"/>
      <c r="R408" s="670"/>
      <c r="T408" s="686"/>
    </row>
    <row r="409" spans="4:20">
      <c r="D409" s="670"/>
      <c r="E409" s="670"/>
      <c r="F409" s="670"/>
      <c r="G409" s="670"/>
      <c r="H409" s="670"/>
      <c r="I409" s="670"/>
      <c r="J409" s="670"/>
      <c r="K409" s="686"/>
      <c r="L409" s="670"/>
      <c r="N409" s="670"/>
      <c r="P409" s="670"/>
      <c r="R409" s="670"/>
      <c r="T409" s="686"/>
    </row>
    <row r="410" spans="4:20">
      <c r="D410" s="670"/>
      <c r="E410" s="670"/>
      <c r="F410" s="670"/>
      <c r="G410" s="670"/>
      <c r="H410" s="670"/>
      <c r="I410" s="670"/>
      <c r="J410" s="670"/>
      <c r="K410" s="686"/>
      <c r="L410" s="670"/>
      <c r="N410" s="670"/>
      <c r="P410" s="670"/>
      <c r="R410" s="670"/>
      <c r="T410" s="686"/>
    </row>
    <row r="411" spans="4:20">
      <c r="D411" s="670"/>
      <c r="E411" s="670"/>
      <c r="F411" s="670"/>
      <c r="G411" s="670"/>
      <c r="H411" s="670"/>
      <c r="I411" s="670"/>
      <c r="J411" s="670"/>
      <c r="K411" s="686"/>
      <c r="L411" s="670"/>
      <c r="N411" s="670"/>
      <c r="P411" s="670"/>
      <c r="R411" s="670"/>
      <c r="T411" s="686"/>
    </row>
    <row r="412" spans="4:20">
      <c r="D412" s="670"/>
      <c r="E412" s="670"/>
      <c r="F412" s="670"/>
      <c r="G412" s="670"/>
      <c r="H412" s="670"/>
      <c r="I412" s="670"/>
      <c r="J412" s="670"/>
      <c r="K412" s="686"/>
      <c r="L412" s="670"/>
      <c r="N412" s="670"/>
      <c r="P412" s="670"/>
      <c r="R412" s="670"/>
      <c r="T412" s="686"/>
    </row>
    <row r="413" spans="4:20">
      <c r="D413" s="670"/>
      <c r="E413" s="670"/>
      <c r="F413" s="670"/>
      <c r="G413" s="670"/>
      <c r="H413" s="670"/>
      <c r="I413" s="670"/>
      <c r="J413" s="670"/>
      <c r="K413" s="686"/>
      <c r="L413" s="670"/>
      <c r="N413" s="670"/>
      <c r="P413" s="670"/>
      <c r="R413" s="670"/>
      <c r="T413" s="686"/>
    </row>
    <row r="414" spans="4:20">
      <c r="D414" s="670"/>
      <c r="E414" s="670"/>
      <c r="F414" s="670"/>
      <c r="G414" s="670"/>
      <c r="H414" s="670"/>
      <c r="I414" s="670"/>
      <c r="J414" s="670"/>
      <c r="K414" s="686"/>
      <c r="L414" s="670"/>
      <c r="N414" s="670"/>
      <c r="P414" s="670"/>
      <c r="R414" s="670"/>
      <c r="T414" s="686"/>
    </row>
    <row r="415" spans="4:20">
      <c r="D415" s="670"/>
      <c r="E415" s="670"/>
      <c r="F415" s="670"/>
      <c r="G415" s="670"/>
      <c r="H415" s="670"/>
      <c r="I415" s="670"/>
      <c r="J415" s="670"/>
      <c r="K415" s="686"/>
      <c r="L415" s="670"/>
      <c r="N415" s="670"/>
      <c r="P415" s="670"/>
      <c r="R415" s="670"/>
      <c r="T415" s="686"/>
    </row>
    <row r="416" spans="4:20">
      <c r="D416" s="670"/>
      <c r="E416" s="670"/>
      <c r="F416" s="670"/>
      <c r="G416" s="670"/>
      <c r="H416" s="670"/>
      <c r="I416" s="670"/>
      <c r="J416" s="670"/>
      <c r="K416" s="686"/>
      <c r="L416" s="670"/>
      <c r="N416" s="670"/>
      <c r="P416" s="670"/>
      <c r="R416" s="670"/>
      <c r="T416" s="686"/>
    </row>
    <row r="417" spans="4:20">
      <c r="D417" s="670"/>
      <c r="E417" s="670"/>
      <c r="F417" s="670"/>
      <c r="G417" s="670"/>
      <c r="H417" s="670"/>
      <c r="I417" s="670"/>
      <c r="J417" s="670"/>
      <c r="K417" s="686"/>
      <c r="L417" s="670"/>
      <c r="N417" s="670"/>
      <c r="P417" s="670"/>
      <c r="R417" s="670"/>
      <c r="T417" s="686"/>
    </row>
    <row r="418" spans="4:20">
      <c r="D418" s="670"/>
      <c r="E418" s="670"/>
      <c r="F418" s="670"/>
      <c r="G418" s="670"/>
      <c r="H418" s="670"/>
      <c r="I418" s="670"/>
      <c r="J418" s="670"/>
      <c r="K418" s="686"/>
      <c r="L418" s="670"/>
      <c r="N418" s="670"/>
      <c r="P418" s="670"/>
      <c r="R418" s="670"/>
      <c r="T418" s="686"/>
    </row>
    <row r="419" spans="4:20">
      <c r="D419" s="670"/>
      <c r="E419" s="670"/>
      <c r="F419" s="670"/>
      <c r="G419" s="670"/>
      <c r="H419" s="670"/>
      <c r="I419" s="670"/>
      <c r="J419" s="670"/>
      <c r="K419" s="686"/>
      <c r="L419" s="670"/>
      <c r="N419" s="670"/>
      <c r="P419" s="670"/>
      <c r="R419" s="670"/>
      <c r="T419" s="686"/>
    </row>
    <row r="420" spans="4:20">
      <c r="D420" s="670"/>
      <c r="E420" s="670"/>
      <c r="F420" s="670"/>
      <c r="G420" s="670"/>
      <c r="H420" s="670"/>
      <c r="I420" s="670"/>
      <c r="J420" s="670"/>
      <c r="K420" s="686"/>
      <c r="L420" s="670"/>
      <c r="N420" s="670"/>
      <c r="P420" s="670"/>
      <c r="R420" s="670"/>
      <c r="T420" s="686"/>
    </row>
    <row r="421" spans="4:20">
      <c r="D421" s="670"/>
      <c r="E421" s="670"/>
      <c r="F421" s="670"/>
      <c r="G421" s="670"/>
      <c r="H421" s="670"/>
      <c r="I421" s="670"/>
      <c r="J421" s="670"/>
      <c r="K421" s="686"/>
      <c r="L421" s="670"/>
      <c r="N421" s="670"/>
      <c r="P421" s="670"/>
      <c r="R421" s="670"/>
      <c r="T421" s="686"/>
    </row>
    <row r="422" spans="4:20">
      <c r="D422" s="670"/>
      <c r="E422" s="670"/>
      <c r="F422" s="670"/>
      <c r="G422" s="670"/>
      <c r="H422" s="670"/>
      <c r="I422" s="670"/>
      <c r="J422" s="670"/>
      <c r="K422" s="686"/>
      <c r="L422" s="670"/>
      <c r="N422" s="670"/>
      <c r="P422" s="670"/>
      <c r="R422" s="670"/>
      <c r="T422" s="686"/>
    </row>
    <row r="423" spans="4:20">
      <c r="D423" s="670"/>
      <c r="E423" s="670"/>
      <c r="F423" s="670"/>
      <c r="G423" s="670"/>
      <c r="H423" s="670"/>
      <c r="I423" s="670"/>
      <c r="J423" s="670"/>
      <c r="K423" s="686"/>
      <c r="L423" s="670"/>
      <c r="N423" s="670"/>
      <c r="P423" s="670"/>
      <c r="R423" s="670"/>
      <c r="T423" s="686"/>
    </row>
    <row r="424" spans="4:20">
      <c r="D424" s="670"/>
      <c r="E424" s="670"/>
      <c r="F424" s="670"/>
      <c r="G424" s="670"/>
      <c r="H424" s="670"/>
      <c r="I424" s="670"/>
      <c r="J424" s="670"/>
      <c r="K424" s="686"/>
      <c r="L424" s="670"/>
      <c r="N424" s="670"/>
      <c r="P424" s="670"/>
      <c r="R424" s="670"/>
      <c r="T424" s="686"/>
    </row>
    <row r="425" spans="4:20">
      <c r="D425" s="670"/>
      <c r="E425" s="670"/>
      <c r="F425" s="670"/>
      <c r="G425" s="670"/>
      <c r="H425" s="670"/>
      <c r="I425" s="670"/>
      <c r="J425" s="670"/>
      <c r="K425" s="686"/>
      <c r="L425" s="670"/>
      <c r="N425" s="670"/>
      <c r="P425" s="670"/>
      <c r="R425" s="670"/>
      <c r="T425" s="686"/>
    </row>
    <row r="426" spans="4:20">
      <c r="D426" s="670"/>
      <c r="E426" s="670"/>
      <c r="F426" s="670"/>
      <c r="G426" s="670"/>
      <c r="H426" s="670"/>
      <c r="I426" s="670"/>
      <c r="J426" s="670"/>
      <c r="K426" s="686"/>
      <c r="L426" s="670"/>
      <c r="N426" s="670"/>
      <c r="P426" s="670"/>
      <c r="R426" s="670"/>
      <c r="T426" s="686"/>
    </row>
    <row r="427" spans="4:20">
      <c r="D427" s="670"/>
      <c r="E427" s="670"/>
      <c r="F427" s="670"/>
      <c r="G427" s="670"/>
      <c r="H427" s="670"/>
      <c r="I427" s="670"/>
      <c r="J427" s="670"/>
      <c r="K427" s="686"/>
      <c r="L427" s="670"/>
      <c r="N427" s="670"/>
      <c r="P427" s="670"/>
      <c r="R427" s="670"/>
      <c r="T427" s="686"/>
    </row>
    <row r="428" spans="4:20">
      <c r="D428" s="670"/>
      <c r="E428" s="670"/>
      <c r="F428" s="670"/>
      <c r="G428" s="670"/>
      <c r="H428" s="670"/>
      <c r="I428" s="670"/>
      <c r="J428" s="670"/>
      <c r="K428" s="686"/>
      <c r="L428" s="670"/>
      <c r="N428" s="670"/>
      <c r="P428" s="670"/>
      <c r="R428" s="670"/>
      <c r="T428" s="686"/>
    </row>
    <row r="429" spans="4:20">
      <c r="D429" s="670"/>
      <c r="E429" s="670"/>
      <c r="F429" s="670"/>
      <c r="G429" s="670"/>
      <c r="H429" s="670"/>
      <c r="I429" s="670"/>
      <c r="J429" s="670"/>
      <c r="K429" s="686"/>
      <c r="L429" s="670"/>
      <c r="N429" s="670"/>
      <c r="P429" s="670"/>
      <c r="R429" s="670"/>
      <c r="T429" s="686"/>
    </row>
    <row r="430" spans="4:20">
      <c r="D430" s="670"/>
      <c r="E430" s="670"/>
      <c r="F430" s="670"/>
      <c r="G430" s="670"/>
      <c r="H430" s="670"/>
      <c r="I430" s="670"/>
      <c r="J430" s="670"/>
      <c r="K430" s="686"/>
      <c r="L430" s="670"/>
      <c r="N430" s="670"/>
      <c r="P430" s="670"/>
      <c r="R430" s="670"/>
      <c r="T430" s="686"/>
    </row>
    <row r="431" spans="4:20">
      <c r="D431" s="670"/>
      <c r="E431" s="670"/>
      <c r="F431" s="670"/>
      <c r="G431" s="670"/>
      <c r="H431" s="670"/>
      <c r="I431" s="670"/>
      <c r="J431" s="670"/>
      <c r="K431" s="686"/>
      <c r="L431" s="670"/>
      <c r="N431" s="670"/>
      <c r="P431" s="670"/>
      <c r="R431" s="670"/>
      <c r="T431" s="686"/>
    </row>
    <row r="432" spans="4:20">
      <c r="D432" s="670"/>
      <c r="E432" s="670"/>
      <c r="F432" s="670"/>
      <c r="G432" s="670"/>
      <c r="H432" s="670"/>
      <c r="I432" s="670"/>
      <c r="J432" s="670"/>
      <c r="K432" s="686"/>
      <c r="L432" s="670"/>
      <c r="N432" s="670"/>
      <c r="P432" s="670"/>
      <c r="R432" s="670"/>
      <c r="T432" s="686"/>
    </row>
    <row r="433" spans="4:20">
      <c r="D433" s="670"/>
      <c r="E433" s="670"/>
      <c r="F433" s="670"/>
      <c r="G433" s="670"/>
      <c r="H433" s="670"/>
      <c r="I433" s="670"/>
      <c r="J433" s="670"/>
      <c r="K433" s="686"/>
      <c r="L433" s="670"/>
      <c r="N433" s="670"/>
      <c r="P433" s="670"/>
      <c r="R433" s="670"/>
      <c r="T433" s="686"/>
    </row>
    <row r="434" spans="4:20">
      <c r="D434" s="670"/>
      <c r="E434" s="670"/>
      <c r="F434" s="670"/>
      <c r="G434" s="670"/>
      <c r="H434" s="670"/>
      <c r="I434" s="670"/>
      <c r="J434" s="670"/>
      <c r="K434" s="686"/>
      <c r="L434" s="670"/>
      <c r="N434" s="670"/>
      <c r="P434" s="670"/>
      <c r="R434" s="670"/>
      <c r="T434" s="686"/>
    </row>
    <row r="435" spans="4:20">
      <c r="D435" s="670"/>
      <c r="E435" s="670"/>
      <c r="F435" s="670"/>
      <c r="G435" s="670"/>
      <c r="H435" s="670"/>
      <c r="I435" s="670"/>
      <c r="J435" s="670"/>
      <c r="K435" s="686"/>
      <c r="L435" s="670"/>
      <c r="N435" s="670"/>
      <c r="P435" s="670"/>
      <c r="R435" s="670"/>
      <c r="T435" s="686"/>
    </row>
    <row r="436" spans="4:20">
      <c r="D436" s="670"/>
      <c r="E436" s="670"/>
      <c r="F436" s="670"/>
      <c r="G436" s="670"/>
      <c r="H436" s="670"/>
      <c r="I436" s="670"/>
      <c r="J436" s="670"/>
      <c r="K436" s="686"/>
      <c r="L436" s="670"/>
      <c r="N436" s="670"/>
      <c r="P436" s="670"/>
      <c r="R436" s="670"/>
      <c r="T436" s="686"/>
    </row>
    <row r="437" spans="4:20">
      <c r="D437" s="670"/>
      <c r="E437" s="670"/>
      <c r="F437" s="670"/>
      <c r="G437" s="670"/>
      <c r="H437" s="670"/>
      <c r="I437" s="670"/>
      <c r="J437" s="670"/>
      <c r="K437" s="686"/>
      <c r="L437" s="670"/>
      <c r="N437" s="670"/>
      <c r="P437" s="670"/>
      <c r="R437" s="670"/>
      <c r="T437" s="686"/>
    </row>
    <row r="438" spans="4:20">
      <c r="D438" s="670"/>
      <c r="E438" s="670"/>
      <c r="F438" s="670"/>
      <c r="G438" s="670"/>
      <c r="H438" s="670"/>
      <c r="I438" s="670"/>
      <c r="J438" s="670"/>
      <c r="K438" s="686"/>
      <c r="L438" s="670"/>
      <c r="N438" s="670"/>
      <c r="P438" s="670"/>
      <c r="R438" s="670"/>
      <c r="T438" s="686"/>
    </row>
    <row r="439" spans="4:20">
      <c r="D439" s="670"/>
      <c r="E439" s="670"/>
      <c r="F439" s="670"/>
      <c r="G439" s="670"/>
      <c r="H439" s="670"/>
      <c r="I439" s="670"/>
      <c r="J439" s="670"/>
      <c r="K439" s="686"/>
      <c r="L439" s="670"/>
      <c r="N439" s="670"/>
      <c r="P439" s="670"/>
      <c r="R439" s="670"/>
      <c r="T439" s="686"/>
    </row>
    <row r="440" spans="4:20">
      <c r="D440" s="670"/>
      <c r="E440" s="670"/>
      <c r="F440" s="670"/>
      <c r="G440" s="670"/>
      <c r="H440" s="670"/>
      <c r="I440" s="670"/>
      <c r="J440" s="670"/>
      <c r="K440" s="686"/>
      <c r="L440" s="670"/>
      <c r="N440" s="670"/>
      <c r="P440" s="670"/>
      <c r="R440" s="670"/>
      <c r="T440" s="686"/>
    </row>
    <row r="441" spans="4:20">
      <c r="D441" s="670"/>
      <c r="E441" s="670"/>
      <c r="F441" s="670"/>
      <c r="G441" s="670"/>
      <c r="H441" s="670"/>
      <c r="I441" s="670"/>
      <c r="J441" s="670"/>
      <c r="K441" s="686"/>
      <c r="L441" s="670"/>
      <c r="N441" s="670"/>
      <c r="P441" s="670"/>
      <c r="R441" s="670"/>
      <c r="T441" s="686"/>
    </row>
    <row r="442" spans="4:20">
      <c r="D442" s="670"/>
      <c r="E442" s="670"/>
      <c r="F442" s="670"/>
      <c r="G442" s="670"/>
      <c r="H442" s="670"/>
      <c r="I442" s="670"/>
      <c r="J442" s="670"/>
      <c r="K442" s="686"/>
      <c r="L442" s="670"/>
      <c r="N442" s="670"/>
      <c r="P442" s="670"/>
      <c r="R442" s="670"/>
      <c r="T442" s="686"/>
    </row>
    <row r="443" spans="4:20">
      <c r="D443" s="670"/>
      <c r="E443" s="670"/>
      <c r="F443" s="670"/>
      <c r="G443" s="670"/>
      <c r="H443" s="670"/>
      <c r="I443" s="670"/>
      <c r="J443" s="670"/>
      <c r="K443" s="686"/>
      <c r="L443" s="670"/>
      <c r="N443" s="670"/>
      <c r="P443" s="670"/>
      <c r="R443" s="670"/>
      <c r="T443" s="686"/>
    </row>
    <row r="444" spans="4:20">
      <c r="D444" s="670"/>
      <c r="E444" s="670"/>
      <c r="F444" s="670"/>
      <c r="G444" s="670"/>
      <c r="H444" s="670"/>
      <c r="I444" s="670"/>
      <c r="J444" s="670"/>
      <c r="K444" s="686"/>
      <c r="L444" s="670"/>
      <c r="N444" s="670"/>
      <c r="P444" s="670"/>
      <c r="R444" s="670"/>
      <c r="T444" s="686"/>
    </row>
    <row r="445" spans="4:20">
      <c r="D445" s="670"/>
      <c r="E445" s="670"/>
      <c r="F445" s="670"/>
      <c r="G445" s="670"/>
      <c r="H445" s="670"/>
      <c r="I445" s="670"/>
      <c r="J445" s="670"/>
      <c r="K445" s="686"/>
      <c r="L445" s="670"/>
      <c r="N445" s="670"/>
      <c r="P445" s="670"/>
      <c r="R445" s="670"/>
      <c r="T445" s="686"/>
    </row>
    <row r="446" spans="4:20">
      <c r="D446" s="670"/>
      <c r="E446" s="670"/>
      <c r="F446" s="670"/>
      <c r="G446" s="670"/>
      <c r="H446" s="670"/>
      <c r="I446" s="670"/>
      <c r="J446" s="670"/>
      <c r="K446" s="686"/>
      <c r="L446" s="670"/>
      <c r="N446" s="670"/>
      <c r="P446" s="670"/>
      <c r="R446" s="670"/>
      <c r="T446" s="686"/>
    </row>
    <row r="447" spans="4:20">
      <c r="D447" s="670"/>
      <c r="E447" s="670"/>
      <c r="F447" s="670"/>
      <c r="G447" s="670"/>
      <c r="H447" s="670"/>
      <c r="I447" s="670"/>
      <c r="J447" s="670"/>
      <c r="K447" s="686"/>
      <c r="L447" s="670"/>
      <c r="N447" s="670"/>
      <c r="P447" s="670"/>
      <c r="R447" s="670"/>
      <c r="T447" s="686"/>
    </row>
    <row r="448" spans="4:20">
      <c r="D448" s="670"/>
      <c r="E448" s="670"/>
      <c r="F448" s="670"/>
      <c r="G448" s="670"/>
      <c r="H448" s="670"/>
      <c r="I448" s="670"/>
      <c r="J448" s="670"/>
      <c r="K448" s="686"/>
      <c r="L448" s="670"/>
      <c r="N448" s="670"/>
      <c r="P448" s="670"/>
      <c r="R448" s="670"/>
      <c r="T448" s="686"/>
    </row>
    <row r="449" spans="4:20">
      <c r="D449" s="670"/>
      <c r="E449" s="670"/>
      <c r="F449" s="670"/>
      <c r="G449" s="670"/>
      <c r="H449" s="670"/>
      <c r="I449" s="670"/>
      <c r="J449" s="670"/>
      <c r="K449" s="686"/>
      <c r="L449" s="670"/>
      <c r="N449" s="670"/>
      <c r="P449" s="670"/>
      <c r="R449" s="670"/>
      <c r="T449" s="686"/>
    </row>
    <row r="450" spans="4:20">
      <c r="D450" s="670"/>
      <c r="E450" s="670"/>
      <c r="F450" s="670"/>
      <c r="G450" s="670"/>
      <c r="H450" s="670"/>
      <c r="I450" s="670"/>
      <c r="J450" s="670"/>
      <c r="K450" s="686"/>
      <c r="L450" s="670"/>
      <c r="N450" s="670"/>
      <c r="P450" s="670"/>
      <c r="R450" s="670"/>
      <c r="T450" s="686"/>
    </row>
    <row r="451" spans="4:20">
      <c r="D451" s="670"/>
      <c r="E451" s="670"/>
      <c r="F451" s="670"/>
      <c r="G451" s="670"/>
      <c r="H451" s="670"/>
      <c r="I451" s="670"/>
      <c r="J451" s="670"/>
      <c r="K451" s="686"/>
      <c r="L451" s="670"/>
      <c r="N451" s="670"/>
      <c r="P451" s="670"/>
      <c r="R451" s="670"/>
      <c r="T451" s="686"/>
    </row>
    <row r="452" spans="4:20">
      <c r="D452" s="670"/>
      <c r="E452" s="670"/>
      <c r="F452" s="670"/>
      <c r="G452" s="670"/>
      <c r="H452" s="670"/>
      <c r="I452" s="670"/>
      <c r="J452" s="670"/>
      <c r="K452" s="686"/>
      <c r="L452" s="670"/>
      <c r="N452" s="670"/>
      <c r="P452" s="670"/>
      <c r="R452" s="670"/>
      <c r="T452" s="686"/>
    </row>
    <row r="453" spans="4:20">
      <c r="D453" s="670"/>
      <c r="E453" s="670"/>
      <c r="F453" s="670"/>
      <c r="G453" s="670"/>
      <c r="H453" s="670"/>
      <c r="I453" s="670"/>
      <c r="J453" s="670"/>
      <c r="K453" s="686"/>
      <c r="L453" s="670"/>
      <c r="N453" s="670"/>
      <c r="P453" s="670"/>
      <c r="R453" s="670"/>
      <c r="T453" s="686"/>
    </row>
    <row r="454" spans="4:20">
      <c r="D454" s="670"/>
      <c r="E454" s="670"/>
      <c r="F454" s="670"/>
      <c r="G454" s="670"/>
      <c r="H454" s="670"/>
      <c r="I454" s="670"/>
      <c r="J454" s="670"/>
      <c r="K454" s="686"/>
      <c r="L454" s="670"/>
      <c r="N454" s="670"/>
      <c r="P454" s="670"/>
      <c r="R454" s="670"/>
      <c r="T454" s="686"/>
    </row>
    <row r="455" spans="4:20">
      <c r="D455" s="670"/>
      <c r="E455" s="670"/>
      <c r="F455" s="670"/>
      <c r="G455" s="670"/>
      <c r="H455" s="670"/>
      <c r="I455" s="670"/>
      <c r="J455" s="670"/>
      <c r="K455" s="686"/>
      <c r="L455" s="670"/>
      <c r="N455" s="670"/>
      <c r="P455" s="670"/>
      <c r="R455" s="670"/>
      <c r="T455" s="686"/>
    </row>
    <row r="456" spans="4:20">
      <c r="D456" s="670"/>
      <c r="E456" s="670"/>
      <c r="F456" s="670"/>
      <c r="G456" s="670"/>
      <c r="H456" s="670"/>
      <c r="I456" s="670"/>
      <c r="J456" s="670"/>
      <c r="K456" s="686"/>
      <c r="L456" s="670"/>
      <c r="N456" s="670"/>
      <c r="P456" s="670"/>
      <c r="R456" s="670"/>
      <c r="T456" s="686"/>
    </row>
    <row r="457" spans="4:20">
      <c r="D457" s="670"/>
      <c r="E457" s="670"/>
      <c r="F457" s="670"/>
      <c r="G457" s="670"/>
      <c r="H457" s="670"/>
      <c r="I457" s="670"/>
      <c r="J457" s="670"/>
      <c r="K457" s="686"/>
      <c r="L457" s="670"/>
      <c r="N457" s="670"/>
      <c r="P457" s="670"/>
      <c r="R457" s="670"/>
      <c r="T457" s="686"/>
    </row>
    <row r="458" spans="4:20">
      <c r="D458" s="670"/>
      <c r="E458" s="670"/>
      <c r="F458" s="670"/>
      <c r="G458" s="670"/>
      <c r="H458" s="670"/>
      <c r="I458" s="670"/>
      <c r="J458" s="670"/>
      <c r="K458" s="686"/>
      <c r="L458" s="670"/>
      <c r="N458" s="670"/>
      <c r="P458" s="670"/>
      <c r="R458" s="670"/>
      <c r="T458" s="686"/>
    </row>
    <row r="459" spans="4:20">
      <c r="D459" s="670"/>
      <c r="E459" s="670"/>
      <c r="F459" s="670"/>
      <c r="G459" s="670"/>
      <c r="H459" s="670"/>
      <c r="I459" s="670"/>
      <c r="J459" s="670"/>
      <c r="K459" s="686"/>
      <c r="L459" s="670"/>
      <c r="N459" s="670"/>
      <c r="P459" s="670"/>
      <c r="R459" s="670"/>
      <c r="T459" s="686"/>
    </row>
    <row r="460" spans="4:20">
      <c r="D460" s="670"/>
      <c r="E460" s="670"/>
      <c r="F460" s="670"/>
      <c r="G460" s="670"/>
      <c r="H460" s="670"/>
      <c r="I460" s="670"/>
      <c r="J460" s="670"/>
      <c r="K460" s="686"/>
      <c r="L460" s="670"/>
      <c r="N460" s="670"/>
      <c r="P460" s="670"/>
      <c r="R460" s="670"/>
      <c r="T460" s="686"/>
    </row>
    <row r="461" spans="4:20">
      <c r="D461" s="670"/>
      <c r="E461" s="670"/>
      <c r="F461" s="670"/>
      <c r="G461" s="670"/>
      <c r="H461" s="670"/>
      <c r="I461" s="670"/>
      <c r="J461" s="670"/>
      <c r="K461" s="686"/>
      <c r="L461" s="670"/>
      <c r="N461" s="670"/>
      <c r="P461" s="670"/>
      <c r="R461" s="670"/>
      <c r="T461" s="686"/>
    </row>
    <row r="462" spans="4:20">
      <c r="D462" s="670"/>
      <c r="E462" s="670"/>
      <c r="F462" s="670"/>
      <c r="G462" s="670"/>
      <c r="H462" s="670"/>
      <c r="I462" s="670"/>
      <c r="J462" s="670"/>
      <c r="K462" s="686"/>
      <c r="L462" s="670"/>
      <c r="N462" s="670"/>
      <c r="P462" s="670"/>
      <c r="R462" s="670"/>
      <c r="T462" s="686"/>
    </row>
    <row r="463" spans="4:20">
      <c r="D463" s="670"/>
      <c r="E463" s="670"/>
      <c r="F463" s="670"/>
      <c r="G463" s="670"/>
      <c r="H463" s="670"/>
      <c r="I463" s="670"/>
      <c r="J463" s="670"/>
      <c r="K463" s="686"/>
      <c r="L463" s="670"/>
      <c r="N463" s="670"/>
      <c r="P463" s="670"/>
      <c r="R463" s="670"/>
      <c r="T463" s="686"/>
    </row>
    <row r="464" spans="4:20">
      <c r="D464" s="670"/>
      <c r="E464" s="670"/>
      <c r="F464" s="670"/>
      <c r="G464" s="670"/>
      <c r="H464" s="670"/>
      <c r="I464" s="670"/>
      <c r="J464" s="670"/>
      <c r="K464" s="686"/>
      <c r="L464" s="670"/>
      <c r="N464" s="670"/>
      <c r="P464" s="670"/>
      <c r="R464" s="670"/>
      <c r="T464" s="686"/>
    </row>
    <row r="465" spans="4:20">
      <c r="D465" s="670"/>
      <c r="E465" s="670"/>
      <c r="F465" s="670"/>
      <c r="G465" s="670"/>
      <c r="H465" s="670"/>
      <c r="I465" s="670"/>
      <c r="J465" s="670"/>
      <c r="K465" s="686"/>
      <c r="L465" s="670"/>
      <c r="N465" s="670"/>
      <c r="P465" s="670"/>
      <c r="R465" s="670"/>
      <c r="T465" s="686"/>
    </row>
    <row r="466" spans="4:20">
      <c r="D466" s="670"/>
      <c r="E466" s="670"/>
      <c r="F466" s="670"/>
      <c r="G466" s="670"/>
      <c r="H466" s="670"/>
      <c r="I466" s="670"/>
      <c r="J466" s="670"/>
      <c r="K466" s="686"/>
      <c r="L466" s="670"/>
      <c r="N466" s="670"/>
      <c r="P466" s="670"/>
      <c r="R466" s="670"/>
      <c r="T466" s="686"/>
    </row>
    <row r="467" spans="4:20">
      <c r="D467" s="670"/>
      <c r="E467" s="670"/>
      <c r="F467" s="670"/>
      <c r="G467" s="670"/>
      <c r="H467" s="670"/>
      <c r="I467" s="670"/>
      <c r="J467" s="670"/>
      <c r="K467" s="686"/>
      <c r="L467" s="670"/>
      <c r="N467" s="670"/>
      <c r="P467" s="670"/>
      <c r="R467" s="670"/>
      <c r="T467" s="686"/>
    </row>
    <row r="468" spans="4:20">
      <c r="D468" s="670"/>
      <c r="E468" s="670"/>
      <c r="F468" s="670"/>
      <c r="G468" s="670"/>
      <c r="H468" s="670"/>
      <c r="I468" s="670"/>
      <c r="J468" s="670"/>
      <c r="K468" s="686"/>
      <c r="L468" s="670"/>
      <c r="N468" s="670"/>
      <c r="P468" s="670"/>
      <c r="R468" s="670"/>
      <c r="T468" s="686"/>
    </row>
    <row r="469" spans="4:20">
      <c r="D469" s="670"/>
      <c r="E469" s="670"/>
      <c r="F469" s="670"/>
      <c r="G469" s="670"/>
      <c r="H469" s="670"/>
      <c r="I469" s="670"/>
      <c r="J469" s="670"/>
      <c r="K469" s="686"/>
      <c r="L469" s="670"/>
      <c r="N469" s="670"/>
      <c r="P469" s="670"/>
      <c r="R469" s="670"/>
      <c r="T469" s="686"/>
    </row>
    <row r="470" spans="4:20">
      <c r="D470" s="670"/>
      <c r="E470" s="670"/>
      <c r="F470" s="670"/>
      <c r="G470" s="670"/>
      <c r="H470" s="670"/>
      <c r="I470" s="670"/>
      <c r="J470" s="670"/>
      <c r="K470" s="686"/>
      <c r="L470" s="670"/>
      <c r="N470" s="670"/>
      <c r="P470" s="670"/>
      <c r="R470" s="670"/>
      <c r="T470" s="686"/>
    </row>
    <row r="471" spans="4:20">
      <c r="D471" s="670"/>
      <c r="E471" s="670"/>
      <c r="F471" s="670"/>
      <c r="G471" s="670"/>
      <c r="H471" s="670"/>
      <c r="I471" s="670"/>
      <c r="J471" s="670"/>
      <c r="K471" s="686"/>
      <c r="L471" s="670"/>
      <c r="N471" s="670"/>
      <c r="P471" s="670"/>
      <c r="R471" s="670"/>
      <c r="T471" s="686"/>
    </row>
    <row r="472" spans="4:20">
      <c r="D472" s="670"/>
      <c r="E472" s="670"/>
      <c r="F472" s="670"/>
      <c r="G472" s="670"/>
      <c r="H472" s="670"/>
      <c r="I472" s="670"/>
      <c r="J472" s="670"/>
      <c r="K472" s="686"/>
      <c r="L472" s="670"/>
      <c r="N472" s="670"/>
      <c r="P472" s="670"/>
      <c r="R472" s="670"/>
      <c r="T472" s="686"/>
    </row>
    <row r="473" spans="4:20">
      <c r="D473" s="670"/>
      <c r="E473" s="670"/>
      <c r="F473" s="670"/>
      <c r="G473" s="670"/>
      <c r="H473" s="670"/>
      <c r="I473" s="670"/>
      <c r="J473" s="670"/>
      <c r="K473" s="686"/>
      <c r="L473" s="670"/>
      <c r="N473" s="670"/>
      <c r="P473" s="670"/>
      <c r="R473" s="670"/>
      <c r="T473" s="686"/>
    </row>
    <row r="474" spans="4:20">
      <c r="D474" s="670"/>
      <c r="E474" s="670"/>
      <c r="F474" s="670"/>
      <c r="G474" s="670"/>
      <c r="H474" s="670"/>
      <c r="I474" s="670"/>
      <c r="J474" s="670"/>
      <c r="K474" s="686"/>
      <c r="L474" s="670"/>
      <c r="N474" s="670"/>
      <c r="P474" s="670"/>
      <c r="R474" s="670"/>
      <c r="T474" s="686"/>
    </row>
    <row r="475" spans="4:20">
      <c r="D475" s="670"/>
      <c r="E475" s="670"/>
      <c r="F475" s="670"/>
      <c r="G475" s="670"/>
      <c r="H475" s="670"/>
      <c r="I475" s="670"/>
      <c r="J475" s="670"/>
      <c r="K475" s="686"/>
      <c r="L475" s="670"/>
      <c r="N475" s="670"/>
      <c r="P475" s="670"/>
      <c r="R475" s="670"/>
      <c r="T475" s="686"/>
    </row>
    <row r="476" spans="4:20">
      <c r="D476" s="670"/>
      <c r="E476" s="670"/>
      <c r="F476" s="670"/>
      <c r="G476" s="670"/>
      <c r="H476" s="670"/>
      <c r="I476" s="670"/>
      <c r="J476" s="670"/>
      <c r="K476" s="686"/>
      <c r="L476" s="670"/>
      <c r="N476" s="670"/>
      <c r="P476" s="670"/>
      <c r="R476" s="670"/>
      <c r="T476" s="686"/>
    </row>
    <row r="477" spans="4:20">
      <c r="D477" s="670"/>
      <c r="E477" s="670"/>
      <c r="F477" s="670"/>
      <c r="G477" s="670"/>
      <c r="H477" s="670"/>
      <c r="I477" s="670"/>
      <c r="J477" s="670"/>
      <c r="K477" s="686"/>
      <c r="L477" s="670"/>
      <c r="N477" s="670"/>
      <c r="P477" s="670"/>
      <c r="R477" s="670"/>
      <c r="T477" s="686"/>
    </row>
    <row r="478" spans="4:20">
      <c r="D478" s="670"/>
      <c r="E478" s="670"/>
      <c r="F478" s="670"/>
      <c r="G478" s="670"/>
      <c r="H478" s="670"/>
      <c r="I478" s="670"/>
      <c r="J478" s="670"/>
      <c r="K478" s="686"/>
      <c r="L478" s="670"/>
      <c r="N478" s="670"/>
      <c r="P478" s="670"/>
      <c r="R478" s="670"/>
      <c r="T478" s="686"/>
    </row>
    <row r="479" spans="4:20">
      <c r="D479" s="670"/>
      <c r="E479" s="670"/>
      <c r="F479" s="670"/>
      <c r="G479" s="670"/>
      <c r="H479" s="670"/>
      <c r="I479" s="670"/>
      <c r="J479" s="670"/>
      <c r="K479" s="686"/>
      <c r="L479" s="670"/>
      <c r="N479" s="670"/>
      <c r="P479" s="670"/>
      <c r="R479" s="670"/>
      <c r="T479" s="686"/>
    </row>
    <row r="480" spans="4:20">
      <c r="D480" s="670"/>
      <c r="E480" s="670"/>
      <c r="F480" s="670"/>
      <c r="G480" s="670"/>
      <c r="H480" s="670"/>
      <c r="I480" s="670"/>
      <c r="J480" s="670"/>
      <c r="K480" s="686"/>
      <c r="L480" s="670"/>
      <c r="N480" s="670"/>
      <c r="P480" s="670"/>
      <c r="R480" s="670"/>
      <c r="T480" s="686"/>
    </row>
    <row r="481" spans="4:20">
      <c r="D481" s="670"/>
      <c r="E481" s="670"/>
      <c r="F481" s="670"/>
      <c r="G481" s="670"/>
      <c r="H481" s="670"/>
      <c r="I481" s="670"/>
      <c r="J481" s="670"/>
      <c r="K481" s="686"/>
      <c r="L481" s="670"/>
      <c r="N481" s="670"/>
      <c r="P481" s="670"/>
      <c r="R481" s="670"/>
      <c r="T481" s="686"/>
    </row>
    <row r="482" spans="4:20">
      <c r="D482" s="670"/>
      <c r="E482" s="670"/>
      <c r="F482" s="670"/>
      <c r="G482" s="670"/>
      <c r="H482" s="670"/>
      <c r="I482" s="670"/>
      <c r="J482" s="670"/>
      <c r="K482" s="686"/>
      <c r="L482" s="670"/>
      <c r="N482" s="670"/>
      <c r="P482" s="670"/>
      <c r="R482" s="670"/>
      <c r="T482" s="686"/>
    </row>
    <row r="483" spans="4:20">
      <c r="D483" s="670"/>
      <c r="E483" s="670"/>
      <c r="F483" s="670"/>
      <c r="G483" s="670"/>
      <c r="H483" s="670"/>
      <c r="I483" s="670"/>
      <c r="J483" s="670"/>
      <c r="K483" s="686"/>
      <c r="L483" s="670"/>
      <c r="N483" s="670"/>
      <c r="P483" s="670"/>
      <c r="R483" s="670"/>
      <c r="T483" s="686"/>
    </row>
    <row r="484" spans="4:20">
      <c r="D484" s="670"/>
      <c r="E484" s="670"/>
      <c r="F484" s="670"/>
      <c r="G484" s="670"/>
      <c r="H484" s="670"/>
      <c r="I484" s="670"/>
      <c r="J484" s="670"/>
      <c r="K484" s="686"/>
      <c r="L484" s="670"/>
      <c r="N484" s="670"/>
      <c r="P484" s="670"/>
      <c r="R484" s="670"/>
      <c r="T484" s="686"/>
    </row>
    <row r="485" spans="4:20">
      <c r="D485" s="670"/>
      <c r="E485" s="670"/>
      <c r="F485" s="670"/>
      <c r="G485" s="670"/>
      <c r="H485" s="670"/>
      <c r="I485" s="670"/>
      <c r="J485" s="670"/>
      <c r="K485" s="686"/>
      <c r="L485" s="670"/>
      <c r="N485" s="670"/>
      <c r="P485" s="670"/>
      <c r="R485" s="670"/>
      <c r="T485" s="686"/>
    </row>
    <row r="486" spans="4:20">
      <c r="D486" s="670"/>
      <c r="E486" s="670"/>
      <c r="F486" s="670"/>
      <c r="G486" s="670"/>
      <c r="H486" s="670"/>
      <c r="I486" s="670"/>
      <c r="J486" s="670"/>
      <c r="K486" s="686"/>
      <c r="L486" s="670"/>
      <c r="N486" s="670"/>
      <c r="P486" s="670"/>
      <c r="R486" s="670"/>
      <c r="T486" s="686"/>
    </row>
    <row r="487" spans="4:20">
      <c r="D487" s="670"/>
      <c r="E487" s="670"/>
      <c r="F487" s="670"/>
      <c r="G487" s="670"/>
      <c r="H487" s="670"/>
      <c r="I487" s="670"/>
      <c r="J487" s="670"/>
      <c r="K487" s="686"/>
      <c r="L487" s="670"/>
      <c r="N487" s="670"/>
      <c r="P487" s="670"/>
      <c r="R487" s="670"/>
      <c r="T487" s="686"/>
    </row>
    <row r="488" spans="4:20">
      <c r="D488" s="670"/>
      <c r="E488" s="670"/>
      <c r="F488" s="670"/>
      <c r="G488" s="670"/>
      <c r="H488" s="670"/>
      <c r="I488" s="670"/>
      <c r="J488" s="670"/>
      <c r="K488" s="686"/>
      <c r="L488" s="670"/>
      <c r="N488" s="670"/>
      <c r="P488" s="670"/>
      <c r="R488" s="670"/>
      <c r="T488" s="686"/>
    </row>
    <row r="489" spans="4:20">
      <c r="D489" s="670"/>
      <c r="E489" s="670"/>
      <c r="F489" s="670"/>
      <c r="G489" s="670"/>
      <c r="H489" s="670"/>
      <c r="I489" s="670"/>
      <c r="J489" s="670"/>
      <c r="K489" s="686"/>
      <c r="L489" s="670"/>
      <c r="N489" s="670"/>
      <c r="P489" s="670"/>
      <c r="R489" s="670"/>
      <c r="T489" s="686"/>
    </row>
    <row r="490" spans="4:20">
      <c r="D490" s="670"/>
      <c r="E490" s="670"/>
      <c r="F490" s="670"/>
      <c r="G490" s="670"/>
      <c r="H490" s="670"/>
      <c r="I490" s="670"/>
      <c r="J490" s="670"/>
      <c r="K490" s="686"/>
      <c r="L490" s="670"/>
      <c r="N490" s="670"/>
      <c r="P490" s="670"/>
      <c r="R490" s="670"/>
      <c r="T490" s="686"/>
    </row>
    <row r="491" spans="4:20">
      <c r="D491" s="670"/>
      <c r="E491" s="670"/>
      <c r="F491" s="670"/>
      <c r="G491" s="670"/>
      <c r="H491" s="670"/>
      <c r="I491" s="670"/>
      <c r="J491" s="670"/>
      <c r="K491" s="686"/>
      <c r="L491" s="670"/>
      <c r="N491" s="670"/>
      <c r="P491" s="670"/>
      <c r="R491" s="670"/>
      <c r="T491" s="686"/>
    </row>
    <row r="492" spans="4:20">
      <c r="D492" s="670"/>
      <c r="E492" s="670"/>
      <c r="F492" s="670"/>
      <c r="G492" s="670"/>
      <c r="H492" s="670"/>
      <c r="I492" s="670"/>
      <c r="J492" s="670"/>
      <c r="K492" s="686"/>
      <c r="L492" s="670"/>
      <c r="N492" s="670"/>
      <c r="P492" s="670"/>
      <c r="R492" s="670"/>
      <c r="T492" s="686"/>
    </row>
    <row r="493" spans="4:20">
      <c r="D493" s="670"/>
      <c r="E493" s="670"/>
      <c r="F493" s="670"/>
      <c r="G493" s="670"/>
      <c r="H493" s="670"/>
      <c r="I493" s="670"/>
      <c r="J493" s="670"/>
      <c r="K493" s="686"/>
      <c r="L493" s="670"/>
      <c r="N493" s="670"/>
      <c r="P493" s="670"/>
      <c r="R493" s="670"/>
      <c r="T493" s="686"/>
    </row>
    <row r="494" spans="4:20">
      <c r="D494" s="670"/>
      <c r="E494" s="670"/>
      <c r="F494" s="670"/>
      <c r="G494" s="670"/>
      <c r="H494" s="670"/>
      <c r="I494" s="670"/>
      <c r="J494" s="670"/>
      <c r="K494" s="686"/>
      <c r="L494" s="670"/>
      <c r="N494" s="670"/>
      <c r="P494" s="670"/>
      <c r="R494" s="670"/>
      <c r="T494" s="686"/>
    </row>
    <row r="495" spans="4:20">
      <c r="D495" s="670"/>
      <c r="E495" s="670"/>
      <c r="F495" s="670"/>
      <c r="G495" s="670"/>
      <c r="H495" s="670"/>
      <c r="I495" s="670"/>
      <c r="J495" s="670"/>
      <c r="K495" s="686"/>
      <c r="L495" s="670"/>
      <c r="N495" s="670"/>
      <c r="P495" s="670"/>
      <c r="R495" s="670"/>
      <c r="T495" s="686"/>
    </row>
    <row r="496" spans="4:20">
      <c r="D496" s="670"/>
      <c r="E496" s="670"/>
      <c r="F496" s="670"/>
      <c r="G496" s="670"/>
      <c r="H496" s="670"/>
      <c r="I496" s="670"/>
      <c r="J496" s="670"/>
      <c r="K496" s="686"/>
      <c r="L496" s="670"/>
      <c r="N496" s="670"/>
      <c r="P496" s="670"/>
      <c r="R496" s="670"/>
      <c r="T496" s="686"/>
    </row>
    <row r="497" spans="4:20">
      <c r="D497" s="670"/>
      <c r="E497" s="670"/>
      <c r="F497" s="670"/>
      <c r="G497" s="670"/>
      <c r="H497" s="670"/>
      <c r="I497" s="670"/>
      <c r="J497" s="670"/>
      <c r="K497" s="686"/>
      <c r="L497" s="670"/>
      <c r="N497" s="670"/>
      <c r="P497" s="670"/>
      <c r="R497" s="670"/>
      <c r="T497" s="686"/>
    </row>
    <row r="498" spans="4:20">
      <c r="D498" s="670"/>
      <c r="E498" s="670"/>
      <c r="F498" s="670"/>
      <c r="G498" s="670"/>
      <c r="H498" s="670"/>
      <c r="I498" s="670"/>
      <c r="J498" s="670"/>
      <c r="K498" s="686"/>
      <c r="L498" s="670"/>
      <c r="N498" s="670"/>
      <c r="P498" s="670"/>
      <c r="R498" s="670"/>
      <c r="T498" s="686"/>
    </row>
    <row r="499" spans="4:20">
      <c r="D499" s="670"/>
      <c r="E499" s="670"/>
      <c r="F499" s="670"/>
      <c r="G499" s="670"/>
      <c r="H499" s="670"/>
      <c r="I499" s="670"/>
      <c r="J499" s="670"/>
      <c r="K499" s="686"/>
      <c r="L499" s="670"/>
      <c r="N499" s="670"/>
      <c r="P499" s="670"/>
      <c r="R499" s="670"/>
      <c r="T499" s="686"/>
    </row>
    <row r="500" spans="4:20">
      <c r="D500" s="670"/>
      <c r="E500" s="670"/>
      <c r="F500" s="670"/>
      <c r="G500" s="670"/>
      <c r="H500" s="670"/>
      <c r="I500" s="670"/>
      <c r="J500" s="670"/>
      <c r="K500" s="686"/>
      <c r="L500" s="670"/>
      <c r="N500" s="670"/>
      <c r="P500" s="670"/>
      <c r="R500" s="670"/>
      <c r="T500" s="686"/>
    </row>
    <row r="501" spans="4:20">
      <c r="D501" s="670"/>
      <c r="E501" s="670"/>
      <c r="F501" s="670"/>
      <c r="G501" s="670"/>
      <c r="H501" s="670"/>
      <c r="I501" s="670"/>
      <c r="J501" s="670"/>
      <c r="K501" s="686"/>
      <c r="L501" s="670"/>
      <c r="N501" s="670"/>
      <c r="P501" s="670"/>
      <c r="R501" s="670"/>
      <c r="T501" s="686"/>
    </row>
    <row r="502" spans="4:20">
      <c r="D502" s="670"/>
      <c r="E502" s="670"/>
      <c r="F502" s="670"/>
      <c r="G502" s="670"/>
      <c r="H502" s="670"/>
      <c r="I502" s="670"/>
      <c r="J502" s="670"/>
      <c r="K502" s="686"/>
      <c r="L502" s="670"/>
      <c r="N502" s="670"/>
      <c r="P502" s="670"/>
      <c r="R502" s="670"/>
      <c r="T502" s="686"/>
    </row>
    <row r="503" spans="4:20">
      <c r="D503" s="670"/>
      <c r="E503" s="670"/>
      <c r="F503" s="670"/>
      <c r="G503" s="670"/>
      <c r="H503" s="670"/>
      <c r="I503" s="670"/>
      <c r="J503" s="670"/>
      <c r="K503" s="686"/>
      <c r="L503" s="670"/>
      <c r="N503" s="670"/>
      <c r="P503" s="670"/>
      <c r="R503" s="670"/>
      <c r="T503" s="686"/>
    </row>
    <row r="504" spans="4:20">
      <c r="D504" s="670"/>
      <c r="E504" s="670"/>
      <c r="F504" s="670"/>
      <c r="G504" s="670"/>
      <c r="H504" s="670"/>
      <c r="I504" s="670"/>
      <c r="J504" s="670"/>
      <c r="K504" s="686"/>
      <c r="L504" s="670"/>
      <c r="N504" s="670"/>
      <c r="P504" s="670"/>
      <c r="R504" s="670"/>
      <c r="T504" s="686"/>
    </row>
    <row r="505" spans="4:20">
      <c r="D505" s="670"/>
      <c r="E505" s="670"/>
      <c r="F505" s="670"/>
      <c r="G505" s="670"/>
      <c r="H505" s="670"/>
      <c r="I505" s="670"/>
      <c r="J505" s="670"/>
      <c r="K505" s="686"/>
      <c r="L505" s="670"/>
      <c r="N505" s="670"/>
      <c r="P505" s="670"/>
      <c r="R505" s="670"/>
      <c r="T505" s="686"/>
    </row>
    <row r="506" spans="4:20">
      <c r="D506" s="670"/>
      <c r="E506" s="670"/>
      <c r="F506" s="670"/>
      <c r="G506" s="670"/>
      <c r="H506" s="670"/>
      <c r="I506" s="670"/>
      <c r="J506" s="670"/>
      <c r="K506" s="686"/>
      <c r="L506" s="670"/>
      <c r="N506" s="670"/>
      <c r="P506" s="670"/>
      <c r="R506" s="670"/>
      <c r="T506" s="686"/>
    </row>
    <row r="507" spans="4:20">
      <c r="D507" s="670"/>
      <c r="E507" s="670"/>
      <c r="F507" s="670"/>
      <c r="G507" s="670"/>
      <c r="H507" s="670"/>
      <c r="I507" s="670"/>
      <c r="J507" s="670"/>
      <c r="K507" s="686"/>
      <c r="L507" s="670"/>
      <c r="N507" s="670"/>
      <c r="P507" s="670"/>
      <c r="R507" s="670"/>
      <c r="T507" s="686"/>
    </row>
    <row r="508" spans="4:20">
      <c r="D508" s="670"/>
      <c r="E508" s="670"/>
      <c r="F508" s="670"/>
      <c r="G508" s="670"/>
      <c r="H508" s="670"/>
      <c r="I508" s="670"/>
      <c r="J508" s="670"/>
      <c r="K508" s="686"/>
      <c r="L508" s="670"/>
      <c r="N508" s="670"/>
      <c r="P508" s="670"/>
      <c r="R508" s="670"/>
      <c r="T508" s="686"/>
    </row>
    <row r="509" spans="4:20">
      <c r="D509" s="670"/>
      <c r="E509" s="670"/>
      <c r="F509" s="670"/>
      <c r="G509" s="670"/>
      <c r="H509" s="670"/>
      <c r="I509" s="670"/>
      <c r="J509" s="670"/>
      <c r="K509" s="686"/>
      <c r="L509" s="670"/>
      <c r="N509" s="670"/>
      <c r="P509" s="670"/>
      <c r="R509" s="670"/>
      <c r="T509" s="686"/>
    </row>
    <row r="510" spans="4:20">
      <c r="D510" s="670"/>
      <c r="E510" s="670"/>
      <c r="F510" s="670"/>
      <c r="G510" s="670"/>
      <c r="H510" s="670"/>
      <c r="I510" s="670"/>
      <c r="J510" s="670"/>
      <c r="K510" s="686"/>
      <c r="L510" s="670"/>
      <c r="N510" s="670"/>
      <c r="P510" s="670"/>
      <c r="R510" s="670"/>
      <c r="T510" s="686"/>
    </row>
    <row r="511" spans="4:20">
      <c r="D511" s="670"/>
      <c r="E511" s="670"/>
      <c r="F511" s="670"/>
      <c r="G511" s="670"/>
      <c r="H511" s="670"/>
      <c r="I511" s="670"/>
      <c r="J511" s="670"/>
      <c r="K511" s="686"/>
      <c r="L511" s="670"/>
      <c r="N511" s="670"/>
      <c r="P511" s="670"/>
      <c r="R511" s="670"/>
      <c r="T511" s="686"/>
    </row>
    <row r="512" spans="4:20">
      <c r="D512" s="670"/>
      <c r="E512" s="670"/>
      <c r="F512" s="670"/>
      <c r="G512" s="670"/>
      <c r="H512" s="670"/>
      <c r="I512" s="670"/>
      <c r="J512" s="670"/>
      <c r="K512" s="686"/>
      <c r="L512" s="670"/>
      <c r="N512" s="670"/>
      <c r="P512" s="670"/>
      <c r="R512" s="670"/>
      <c r="T512" s="686"/>
    </row>
    <row r="513" spans="4:20">
      <c r="D513" s="670"/>
      <c r="E513" s="670"/>
      <c r="F513" s="670"/>
      <c r="G513" s="670"/>
      <c r="H513" s="670"/>
      <c r="I513" s="670"/>
      <c r="J513" s="670"/>
      <c r="K513" s="686"/>
      <c r="L513" s="670"/>
      <c r="N513" s="670"/>
      <c r="P513" s="670"/>
      <c r="R513" s="670"/>
      <c r="T513" s="686"/>
    </row>
    <row r="514" spans="4:20">
      <c r="D514" s="670"/>
      <c r="E514" s="670"/>
      <c r="F514" s="670"/>
      <c r="G514" s="670"/>
      <c r="H514" s="670"/>
      <c r="I514" s="670"/>
      <c r="J514" s="670"/>
      <c r="K514" s="686"/>
      <c r="L514" s="670"/>
      <c r="N514" s="670"/>
      <c r="P514" s="670"/>
      <c r="R514" s="670"/>
      <c r="T514" s="686"/>
    </row>
    <row r="515" spans="4:20">
      <c r="D515" s="670"/>
      <c r="E515" s="670"/>
      <c r="F515" s="670"/>
      <c r="G515" s="670"/>
      <c r="H515" s="670"/>
      <c r="I515" s="670"/>
      <c r="J515" s="670"/>
      <c r="K515" s="686"/>
      <c r="L515" s="670"/>
      <c r="N515" s="670"/>
      <c r="P515" s="670"/>
      <c r="R515" s="670"/>
      <c r="T515" s="686"/>
    </row>
    <row r="516" spans="4:20">
      <c r="D516" s="670"/>
      <c r="E516" s="670"/>
      <c r="F516" s="670"/>
      <c r="G516" s="670"/>
      <c r="H516" s="670"/>
      <c r="I516" s="670"/>
      <c r="J516" s="670"/>
      <c r="K516" s="686"/>
      <c r="L516" s="670"/>
      <c r="N516" s="670"/>
      <c r="P516" s="670"/>
      <c r="R516" s="670"/>
      <c r="T516" s="686"/>
    </row>
    <row r="517" spans="4:20">
      <c r="D517" s="670"/>
      <c r="E517" s="670"/>
      <c r="F517" s="670"/>
      <c r="G517" s="670"/>
      <c r="H517" s="670"/>
      <c r="I517" s="670"/>
      <c r="J517" s="670"/>
      <c r="K517" s="686"/>
      <c r="L517" s="670"/>
      <c r="N517" s="670"/>
      <c r="P517" s="670"/>
      <c r="R517" s="670"/>
      <c r="T517" s="686"/>
    </row>
    <row r="518" spans="4:20">
      <c r="D518" s="670"/>
      <c r="E518" s="670"/>
      <c r="F518" s="670"/>
      <c r="G518" s="670"/>
      <c r="H518" s="670"/>
      <c r="I518" s="670"/>
      <c r="J518" s="670"/>
      <c r="K518" s="686"/>
      <c r="L518" s="670"/>
      <c r="N518" s="670"/>
      <c r="P518" s="670"/>
      <c r="R518" s="670"/>
      <c r="T518" s="686"/>
    </row>
    <row r="519" spans="4:20">
      <c r="D519" s="670"/>
      <c r="E519" s="670"/>
      <c r="F519" s="670"/>
      <c r="G519" s="670"/>
      <c r="H519" s="670"/>
      <c r="I519" s="670"/>
      <c r="J519" s="670"/>
      <c r="K519" s="686"/>
      <c r="L519" s="670"/>
      <c r="N519" s="670"/>
      <c r="P519" s="670"/>
      <c r="R519" s="670"/>
      <c r="T519" s="686"/>
    </row>
    <row r="520" spans="4:20">
      <c r="D520" s="670"/>
      <c r="E520" s="670"/>
      <c r="F520" s="670"/>
      <c r="G520" s="670"/>
      <c r="H520" s="670"/>
      <c r="I520" s="670"/>
      <c r="J520" s="670"/>
      <c r="K520" s="686"/>
      <c r="L520" s="670"/>
      <c r="N520" s="670"/>
      <c r="P520" s="670"/>
      <c r="R520" s="670"/>
      <c r="T520" s="686"/>
    </row>
    <row r="521" spans="4:20">
      <c r="D521" s="670"/>
      <c r="E521" s="670"/>
      <c r="F521" s="670"/>
      <c r="G521" s="670"/>
      <c r="H521" s="670"/>
      <c r="I521" s="670"/>
      <c r="J521" s="670"/>
      <c r="K521" s="686"/>
      <c r="L521" s="670"/>
      <c r="N521" s="670"/>
      <c r="P521" s="670"/>
      <c r="R521" s="670"/>
      <c r="T521" s="686"/>
    </row>
    <row r="522" spans="4:20">
      <c r="D522" s="670"/>
      <c r="E522" s="670"/>
      <c r="F522" s="670"/>
      <c r="G522" s="670"/>
      <c r="H522" s="670"/>
      <c r="I522" s="670"/>
      <c r="J522" s="670"/>
      <c r="K522" s="686"/>
      <c r="L522" s="670"/>
      <c r="N522" s="670"/>
      <c r="P522" s="670"/>
      <c r="R522" s="670"/>
      <c r="T522" s="686"/>
    </row>
    <row r="523" spans="4:20">
      <c r="D523" s="670"/>
      <c r="E523" s="670"/>
      <c r="F523" s="670"/>
      <c r="G523" s="670"/>
      <c r="H523" s="670"/>
      <c r="I523" s="670"/>
      <c r="J523" s="670"/>
      <c r="K523" s="686"/>
      <c r="L523" s="670"/>
      <c r="N523" s="670"/>
      <c r="P523" s="670"/>
      <c r="R523" s="670"/>
      <c r="T523" s="686"/>
    </row>
    <row r="524" spans="4:20">
      <c r="D524" s="670"/>
      <c r="E524" s="670"/>
      <c r="F524" s="670"/>
      <c r="G524" s="670"/>
      <c r="H524" s="670"/>
      <c r="I524" s="670"/>
      <c r="J524" s="670"/>
      <c r="K524" s="686"/>
      <c r="L524" s="670"/>
      <c r="N524" s="670"/>
      <c r="P524" s="670"/>
      <c r="R524" s="670"/>
      <c r="T524" s="686"/>
    </row>
    <row r="525" spans="4:20">
      <c r="D525" s="670"/>
      <c r="E525" s="670"/>
      <c r="F525" s="670"/>
      <c r="G525" s="670"/>
      <c r="H525" s="670"/>
      <c r="I525" s="670"/>
      <c r="J525" s="670"/>
      <c r="K525" s="686"/>
      <c r="L525" s="670"/>
      <c r="N525" s="670"/>
      <c r="P525" s="670"/>
      <c r="R525" s="670"/>
      <c r="T525" s="686"/>
    </row>
    <row r="526" spans="4:20">
      <c r="D526" s="670"/>
      <c r="E526" s="670"/>
      <c r="F526" s="670"/>
      <c r="G526" s="670"/>
      <c r="H526" s="670"/>
      <c r="I526" s="670"/>
      <c r="J526" s="670"/>
      <c r="K526" s="686"/>
      <c r="L526" s="670"/>
      <c r="N526" s="670"/>
      <c r="P526" s="670"/>
      <c r="R526" s="670"/>
      <c r="T526" s="686"/>
    </row>
    <row r="527" spans="4:20">
      <c r="D527" s="670"/>
      <c r="E527" s="670"/>
      <c r="F527" s="670"/>
      <c r="G527" s="670"/>
      <c r="H527" s="670"/>
      <c r="I527" s="670"/>
      <c r="J527" s="670"/>
      <c r="K527" s="686"/>
      <c r="L527" s="670"/>
      <c r="N527" s="670"/>
      <c r="P527" s="670"/>
      <c r="R527" s="670"/>
      <c r="T527" s="686"/>
    </row>
    <row r="528" spans="4:20">
      <c r="D528" s="670"/>
      <c r="E528" s="670"/>
      <c r="F528" s="670"/>
      <c r="G528" s="670"/>
      <c r="H528" s="670"/>
      <c r="I528" s="670"/>
      <c r="J528" s="670"/>
      <c r="K528" s="686"/>
      <c r="L528" s="670"/>
      <c r="N528" s="670"/>
      <c r="P528" s="670"/>
      <c r="R528" s="670"/>
      <c r="T528" s="686"/>
    </row>
    <row r="529" spans="4:20">
      <c r="D529" s="670"/>
      <c r="E529" s="670"/>
      <c r="F529" s="670"/>
      <c r="G529" s="670"/>
      <c r="H529" s="670"/>
      <c r="I529" s="670"/>
      <c r="J529" s="670"/>
      <c r="K529" s="686"/>
      <c r="L529" s="670"/>
      <c r="N529" s="670"/>
      <c r="P529" s="670"/>
      <c r="R529" s="670"/>
      <c r="T529" s="686"/>
    </row>
    <row r="530" spans="4:20">
      <c r="D530" s="670"/>
      <c r="E530" s="670"/>
      <c r="F530" s="670"/>
      <c r="G530" s="670"/>
      <c r="H530" s="670"/>
      <c r="I530" s="670"/>
      <c r="J530" s="670"/>
      <c r="K530" s="686"/>
      <c r="L530" s="670"/>
      <c r="N530" s="670"/>
      <c r="P530" s="670"/>
      <c r="R530" s="670"/>
      <c r="T530" s="686"/>
    </row>
    <row r="531" spans="4:20">
      <c r="D531" s="670"/>
      <c r="E531" s="670"/>
      <c r="F531" s="670"/>
      <c r="G531" s="670"/>
      <c r="H531" s="670"/>
      <c r="I531" s="670"/>
      <c r="J531" s="670"/>
      <c r="K531" s="686"/>
      <c r="L531" s="670"/>
      <c r="N531" s="670"/>
      <c r="P531" s="670"/>
      <c r="R531" s="670"/>
      <c r="T531" s="686"/>
    </row>
    <row r="532" spans="4:20">
      <c r="D532" s="670"/>
      <c r="E532" s="670"/>
      <c r="F532" s="670"/>
      <c r="G532" s="670"/>
      <c r="H532" s="670"/>
      <c r="I532" s="670"/>
      <c r="J532" s="670"/>
      <c r="K532" s="686"/>
      <c r="L532" s="670"/>
      <c r="N532" s="670"/>
      <c r="P532" s="670"/>
      <c r="R532" s="670"/>
      <c r="T532" s="686"/>
    </row>
    <row r="533" spans="4:20">
      <c r="D533" s="670"/>
      <c r="E533" s="670"/>
      <c r="F533" s="670"/>
      <c r="G533" s="670"/>
      <c r="H533" s="670"/>
      <c r="I533" s="670"/>
      <c r="J533" s="670"/>
      <c r="K533" s="686"/>
      <c r="L533" s="670"/>
      <c r="N533" s="670"/>
      <c r="P533" s="670"/>
      <c r="R533" s="670"/>
      <c r="T533" s="686"/>
    </row>
    <row r="534" spans="4:20">
      <c r="D534" s="670"/>
      <c r="E534" s="670"/>
      <c r="F534" s="670"/>
      <c r="G534" s="670"/>
      <c r="H534" s="670"/>
      <c r="I534" s="670"/>
      <c r="J534" s="670"/>
      <c r="K534" s="686"/>
      <c r="L534" s="670"/>
      <c r="N534" s="670"/>
      <c r="P534" s="670"/>
      <c r="R534" s="670"/>
      <c r="T534" s="686"/>
    </row>
    <row r="535" spans="4:20">
      <c r="D535" s="670"/>
      <c r="E535" s="670"/>
      <c r="F535" s="670"/>
      <c r="G535" s="670"/>
      <c r="H535" s="670"/>
      <c r="I535" s="670"/>
      <c r="J535" s="670"/>
      <c r="K535" s="686"/>
      <c r="L535" s="670"/>
      <c r="N535" s="670"/>
      <c r="P535" s="670"/>
      <c r="R535" s="670"/>
      <c r="T535" s="686"/>
    </row>
    <row r="536" spans="4:20">
      <c r="D536" s="670"/>
      <c r="E536" s="670"/>
      <c r="F536" s="670"/>
      <c r="G536" s="670"/>
      <c r="H536" s="670"/>
      <c r="I536" s="670"/>
      <c r="J536" s="670"/>
      <c r="K536" s="686"/>
      <c r="L536" s="670"/>
      <c r="N536" s="670"/>
      <c r="P536" s="670"/>
      <c r="R536" s="670"/>
      <c r="T536" s="686"/>
    </row>
    <row r="537" spans="4:20">
      <c r="D537" s="670"/>
      <c r="E537" s="670"/>
      <c r="F537" s="670"/>
      <c r="G537" s="670"/>
      <c r="H537" s="670"/>
      <c r="I537" s="670"/>
      <c r="J537" s="670"/>
      <c r="K537" s="686"/>
      <c r="L537" s="670"/>
      <c r="N537" s="670"/>
      <c r="P537" s="670"/>
      <c r="R537" s="670"/>
      <c r="T537" s="686"/>
    </row>
    <row r="538" spans="4:20">
      <c r="D538" s="670"/>
      <c r="E538" s="670"/>
      <c r="F538" s="670"/>
      <c r="G538" s="670"/>
      <c r="H538" s="670"/>
      <c r="I538" s="670"/>
      <c r="J538" s="670"/>
      <c r="K538" s="686"/>
      <c r="L538" s="670"/>
      <c r="N538" s="670"/>
      <c r="P538" s="670"/>
      <c r="R538" s="670"/>
      <c r="T538" s="686"/>
    </row>
    <row r="539" spans="4:20">
      <c r="D539" s="670"/>
      <c r="E539" s="670"/>
      <c r="F539" s="670"/>
      <c r="G539" s="670"/>
      <c r="H539" s="670"/>
      <c r="I539" s="670"/>
      <c r="J539" s="670"/>
      <c r="K539" s="686"/>
      <c r="L539" s="670"/>
      <c r="N539" s="670"/>
      <c r="P539" s="670"/>
      <c r="R539" s="670"/>
      <c r="T539" s="686"/>
    </row>
    <row r="540" spans="4:20">
      <c r="D540" s="670"/>
      <c r="E540" s="670"/>
      <c r="F540" s="670"/>
      <c r="G540" s="670"/>
      <c r="H540" s="670"/>
      <c r="I540" s="670"/>
      <c r="J540" s="670"/>
      <c r="K540" s="686"/>
      <c r="L540" s="670"/>
      <c r="N540" s="670"/>
      <c r="P540" s="670"/>
      <c r="R540" s="670"/>
      <c r="T540" s="686"/>
    </row>
    <row r="541" spans="4:20">
      <c r="D541" s="670"/>
      <c r="E541" s="670"/>
      <c r="F541" s="670"/>
      <c r="G541" s="670"/>
      <c r="H541" s="670"/>
      <c r="I541" s="670"/>
      <c r="J541" s="670"/>
      <c r="K541" s="686"/>
      <c r="L541" s="670"/>
      <c r="N541" s="670"/>
      <c r="P541" s="670"/>
      <c r="R541" s="670"/>
      <c r="T541" s="686"/>
    </row>
    <row r="542" spans="4:20">
      <c r="D542" s="670"/>
      <c r="E542" s="670"/>
      <c r="F542" s="670"/>
      <c r="G542" s="670"/>
      <c r="H542" s="670"/>
      <c r="I542" s="670"/>
      <c r="J542" s="670"/>
      <c r="K542" s="686"/>
      <c r="L542" s="670"/>
      <c r="N542" s="670"/>
      <c r="P542" s="670"/>
      <c r="R542" s="670"/>
      <c r="T542" s="686"/>
    </row>
    <row r="543" spans="4:20">
      <c r="D543" s="670"/>
      <c r="E543" s="670"/>
      <c r="F543" s="670"/>
      <c r="G543" s="670"/>
      <c r="H543" s="670"/>
      <c r="I543" s="670"/>
      <c r="J543" s="670"/>
      <c r="K543" s="686"/>
      <c r="L543" s="670"/>
      <c r="N543" s="670"/>
      <c r="P543" s="670"/>
      <c r="R543" s="670"/>
      <c r="T543" s="686"/>
    </row>
    <row r="544" spans="4:20">
      <c r="D544" s="670"/>
      <c r="E544" s="670"/>
      <c r="F544" s="670"/>
      <c r="G544" s="670"/>
      <c r="H544" s="670"/>
      <c r="I544" s="670"/>
      <c r="J544" s="670"/>
      <c r="K544" s="686"/>
      <c r="L544" s="670"/>
      <c r="N544" s="670"/>
      <c r="P544" s="670"/>
      <c r="R544" s="670"/>
      <c r="T544" s="686"/>
    </row>
    <row r="545" spans="4:20">
      <c r="D545" s="670"/>
      <c r="E545" s="670"/>
      <c r="F545" s="670"/>
      <c r="G545" s="670"/>
      <c r="H545" s="670"/>
      <c r="I545" s="670"/>
      <c r="J545" s="670"/>
      <c r="K545" s="686"/>
      <c r="L545" s="670"/>
      <c r="N545" s="670"/>
      <c r="P545" s="670"/>
      <c r="R545" s="670"/>
      <c r="T545" s="686"/>
    </row>
    <row r="546" spans="4:20">
      <c r="D546" s="670"/>
      <c r="E546" s="670"/>
      <c r="F546" s="670"/>
      <c r="G546" s="670"/>
      <c r="H546" s="670"/>
      <c r="I546" s="670"/>
      <c r="J546" s="670"/>
      <c r="K546" s="686"/>
      <c r="L546" s="670"/>
      <c r="N546" s="670"/>
      <c r="P546" s="670"/>
      <c r="R546" s="670"/>
      <c r="T546" s="686"/>
    </row>
    <row r="547" spans="4:20">
      <c r="D547" s="670"/>
      <c r="E547" s="670"/>
      <c r="F547" s="670"/>
      <c r="G547" s="670"/>
      <c r="H547" s="670"/>
      <c r="I547" s="670"/>
      <c r="J547" s="670"/>
      <c r="K547" s="686"/>
      <c r="L547" s="670"/>
      <c r="N547" s="670"/>
      <c r="P547" s="670"/>
      <c r="R547" s="670"/>
      <c r="T547" s="686"/>
    </row>
    <row r="548" spans="4:20">
      <c r="D548" s="670"/>
      <c r="E548" s="670"/>
      <c r="F548" s="670"/>
      <c r="G548" s="670"/>
      <c r="H548" s="670"/>
      <c r="I548" s="670"/>
      <c r="J548" s="670"/>
      <c r="K548" s="686"/>
      <c r="L548" s="670"/>
      <c r="N548" s="670"/>
      <c r="P548" s="670"/>
      <c r="R548" s="670"/>
      <c r="T548" s="686"/>
    </row>
    <row r="549" spans="4:20">
      <c r="D549" s="670"/>
      <c r="E549" s="670"/>
      <c r="F549" s="670"/>
      <c r="G549" s="670"/>
      <c r="H549" s="670"/>
      <c r="I549" s="670"/>
      <c r="J549" s="670"/>
      <c r="K549" s="686"/>
      <c r="L549" s="670"/>
      <c r="N549" s="670"/>
      <c r="P549" s="670"/>
      <c r="R549" s="670"/>
      <c r="T549" s="686"/>
    </row>
    <row r="550" spans="4:20">
      <c r="D550" s="670"/>
      <c r="E550" s="670"/>
      <c r="F550" s="670"/>
      <c r="G550" s="670"/>
      <c r="H550" s="670"/>
      <c r="I550" s="670"/>
      <c r="J550" s="670"/>
      <c r="K550" s="686"/>
      <c r="L550" s="670"/>
      <c r="N550" s="670"/>
      <c r="P550" s="670"/>
      <c r="R550" s="670"/>
      <c r="T550" s="686"/>
    </row>
    <row r="551" spans="4:20">
      <c r="D551" s="670"/>
      <c r="E551" s="670"/>
      <c r="F551" s="670"/>
      <c r="G551" s="670"/>
      <c r="H551" s="670"/>
      <c r="I551" s="670"/>
      <c r="J551" s="670"/>
      <c r="K551" s="686"/>
      <c r="L551" s="670"/>
      <c r="N551" s="670"/>
      <c r="P551" s="670"/>
      <c r="R551" s="670"/>
      <c r="T551" s="686"/>
    </row>
    <row r="552" spans="4:20">
      <c r="D552" s="670"/>
      <c r="E552" s="670"/>
      <c r="F552" s="670"/>
      <c r="G552" s="670"/>
      <c r="H552" s="670"/>
      <c r="I552" s="670"/>
      <c r="J552" s="670"/>
      <c r="K552" s="686"/>
      <c r="L552" s="670"/>
      <c r="N552" s="670"/>
      <c r="P552" s="670"/>
      <c r="R552" s="670"/>
      <c r="T552" s="686"/>
    </row>
    <row r="553" spans="4:20">
      <c r="D553" s="670"/>
      <c r="E553" s="670"/>
      <c r="F553" s="670"/>
      <c r="G553" s="670"/>
      <c r="H553" s="670"/>
      <c r="I553" s="670"/>
      <c r="J553" s="670"/>
      <c r="K553" s="686"/>
      <c r="L553" s="670"/>
      <c r="N553" s="670"/>
      <c r="P553" s="670"/>
      <c r="R553" s="670"/>
      <c r="T553" s="686"/>
    </row>
    <row r="554" spans="4:20">
      <c r="D554" s="670"/>
      <c r="E554" s="670"/>
      <c r="F554" s="670"/>
      <c r="G554" s="670"/>
      <c r="H554" s="670"/>
      <c r="I554" s="670"/>
      <c r="J554" s="670"/>
      <c r="K554" s="686"/>
      <c r="L554" s="670"/>
      <c r="N554" s="670"/>
      <c r="P554" s="670"/>
      <c r="R554" s="670"/>
      <c r="T554" s="686"/>
    </row>
    <row r="555" spans="4:20">
      <c r="D555" s="670"/>
      <c r="E555" s="670"/>
      <c r="F555" s="670"/>
      <c r="G555" s="670"/>
      <c r="H555" s="670"/>
      <c r="I555" s="670"/>
      <c r="J555" s="670"/>
      <c r="K555" s="686"/>
      <c r="L555" s="670"/>
      <c r="N555" s="670"/>
      <c r="P555" s="670"/>
      <c r="R555" s="670"/>
      <c r="T555" s="686"/>
    </row>
    <row r="556" spans="4:20">
      <c r="D556" s="670"/>
      <c r="E556" s="670"/>
      <c r="F556" s="670"/>
      <c r="G556" s="670"/>
      <c r="H556" s="670"/>
      <c r="I556" s="670"/>
      <c r="J556" s="670"/>
      <c r="K556" s="686"/>
      <c r="L556" s="670"/>
      <c r="N556" s="670"/>
      <c r="P556" s="670"/>
      <c r="R556" s="670"/>
      <c r="T556" s="686"/>
    </row>
    <row r="557" spans="4:20">
      <c r="D557" s="670"/>
      <c r="E557" s="670"/>
      <c r="F557" s="670"/>
      <c r="G557" s="670"/>
      <c r="H557" s="670"/>
      <c r="I557" s="670"/>
      <c r="J557" s="670"/>
      <c r="K557" s="686"/>
      <c r="L557" s="670"/>
      <c r="N557" s="670"/>
      <c r="P557" s="670"/>
      <c r="R557" s="670"/>
      <c r="T557" s="686"/>
    </row>
    <row r="558" spans="4:20">
      <c r="D558" s="670"/>
      <c r="E558" s="670"/>
      <c r="F558" s="670"/>
      <c r="G558" s="670"/>
      <c r="H558" s="670"/>
      <c r="I558" s="670"/>
      <c r="J558" s="670"/>
      <c r="K558" s="686"/>
      <c r="L558" s="670"/>
      <c r="N558" s="670"/>
      <c r="P558" s="670"/>
      <c r="R558" s="670"/>
      <c r="T558" s="686"/>
    </row>
    <row r="559" spans="4:20">
      <c r="D559" s="670"/>
      <c r="E559" s="670"/>
      <c r="F559" s="670"/>
      <c r="G559" s="670"/>
      <c r="H559" s="670"/>
      <c r="I559" s="670"/>
      <c r="J559" s="670"/>
      <c r="K559" s="686"/>
      <c r="L559" s="670"/>
      <c r="N559" s="670"/>
      <c r="P559" s="670"/>
      <c r="R559" s="670"/>
      <c r="T559" s="686"/>
    </row>
    <row r="560" spans="4:20">
      <c r="D560" s="670"/>
      <c r="E560" s="670"/>
      <c r="F560" s="670"/>
      <c r="G560" s="670"/>
      <c r="H560" s="670"/>
      <c r="I560" s="670"/>
      <c r="J560" s="670"/>
      <c r="K560" s="686"/>
      <c r="L560" s="670"/>
      <c r="N560" s="670"/>
      <c r="P560" s="670"/>
      <c r="R560" s="670"/>
      <c r="T560" s="686"/>
    </row>
    <row r="561" spans="4:20">
      <c r="D561" s="670"/>
      <c r="E561" s="670"/>
      <c r="F561" s="670"/>
      <c r="G561" s="670"/>
      <c r="H561" s="670"/>
      <c r="I561" s="670"/>
      <c r="J561" s="670"/>
      <c r="K561" s="686"/>
      <c r="L561" s="670"/>
      <c r="N561" s="670"/>
      <c r="P561" s="670"/>
      <c r="R561" s="670"/>
      <c r="T561" s="686"/>
    </row>
    <row r="562" spans="4:20">
      <c r="D562" s="670"/>
      <c r="E562" s="670"/>
      <c r="F562" s="670"/>
      <c r="G562" s="670"/>
      <c r="H562" s="670"/>
      <c r="I562" s="670"/>
      <c r="J562" s="670"/>
      <c r="K562" s="686"/>
      <c r="L562" s="670"/>
      <c r="N562" s="670"/>
      <c r="P562" s="670"/>
      <c r="R562" s="670"/>
      <c r="T562" s="686"/>
    </row>
    <row r="563" spans="4:20">
      <c r="D563" s="670"/>
      <c r="E563" s="670"/>
      <c r="F563" s="670"/>
      <c r="G563" s="670"/>
      <c r="H563" s="670"/>
      <c r="I563" s="670"/>
      <c r="J563" s="670"/>
      <c r="K563" s="686"/>
      <c r="L563" s="670"/>
      <c r="N563" s="670"/>
      <c r="P563" s="670"/>
      <c r="R563" s="670"/>
      <c r="T563" s="686"/>
    </row>
    <row r="564" spans="4:20">
      <c r="D564" s="670"/>
      <c r="E564" s="670"/>
      <c r="F564" s="670"/>
      <c r="G564" s="670"/>
      <c r="H564" s="670"/>
      <c r="I564" s="670"/>
      <c r="J564" s="670"/>
      <c r="K564" s="686"/>
      <c r="L564" s="670"/>
      <c r="N564" s="670"/>
      <c r="P564" s="670"/>
      <c r="R564" s="670"/>
      <c r="T564" s="686"/>
    </row>
    <row r="565" spans="4:20">
      <c r="D565" s="670"/>
      <c r="E565" s="670"/>
      <c r="F565" s="670"/>
      <c r="G565" s="670"/>
      <c r="H565" s="670"/>
      <c r="I565" s="670"/>
      <c r="J565" s="670"/>
      <c r="K565" s="686"/>
      <c r="L565" s="670"/>
      <c r="N565" s="670"/>
      <c r="P565" s="670"/>
      <c r="R565" s="670"/>
      <c r="T565" s="686"/>
    </row>
    <row r="566" spans="4:20">
      <c r="D566" s="670"/>
      <c r="E566" s="670"/>
      <c r="F566" s="670"/>
      <c r="G566" s="670"/>
      <c r="H566" s="670"/>
      <c r="I566" s="670"/>
      <c r="J566" s="670"/>
      <c r="K566" s="686"/>
      <c r="L566" s="670"/>
      <c r="N566" s="670"/>
      <c r="P566" s="670"/>
      <c r="R566" s="670"/>
      <c r="T566" s="686"/>
    </row>
    <row r="567" spans="4:20">
      <c r="D567" s="670"/>
      <c r="E567" s="670"/>
      <c r="F567" s="670"/>
      <c r="G567" s="670"/>
      <c r="H567" s="670"/>
      <c r="I567" s="670"/>
      <c r="J567" s="670"/>
      <c r="K567" s="686"/>
      <c r="L567" s="670"/>
      <c r="N567" s="670"/>
      <c r="P567" s="670"/>
      <c r="R567" s="670"/>
      <c r="T567" s="686"/>
    </row>
    <row r="568" spans="4:20">
      <c r="D568" s="670"/>
      <c r="E568" s="670"/>
      <c r="F568" s="670"/>
      <c r="G568" s="670"/>
      <c r="H568" s="670"/>
      <c r="I568" s="670"/>
      <c r="J568" s="670"/>
      <c r="K568" s="686"/>
      <c r="L568" s="670"/>
      <c r="N568" s="670"/>
      <c r="P568" s="670"/>
      <c r="R568" s="670"/>
      <c r="T568" s="686"/>
    </row>
    <row r="569" spans="4:20">
      <c r="D569" s="670"/>
      <c r="E569" s="670"/>
      <c r="F569" s="670"/>
      <c r="G569" s="670"/>
      <c r="H569" s="670"/>
      <c r="I569" s="670"/>
      <c r="J569" s="670"/>
      <c r="K569" s="686"/>
      <c r="L569" s="670"/>
      <c r="N569" s="670"/>
      <c r="P569" s="670"/>
      <c r="R569" s="670"/>
      <c r="T569" s="686"/>
    </row>
    <row r="570" spans="4:20">
      <c r="D570" s="670"/>
      <c r="E570" s="670"/>
      <c r="F570" s="670"/>
      <c r="G570" s="670"/>
      <c r="H570" s="670"/>
      <c r="I570" s="670"/>
      <c r="J570" s="670"/>
      <c r="K570" s="686"/>
      <c r="L570" s="670"/>
      <c r="N570" s="670"/>
      <c r="P570" s="670"/>
      <c r="R570" s="670"/>
      <c r="T570" s="686"/>
    </row>
    <row r="571" spans="4:20">
      <c r="D571" s="670"/>
      <c r="E571" s="670"/>
      <c r="F571" s="670"/>
      <c r="G571" s="670"/>
      <c r="H571" s="670"/>
      <c r="I571" s="670"/>
      <c r="J571" s="670"/>
      <c r="K571" s="686"/>
      <c r="L571" s="670"/>
      <c r="N571" s="670"/>
      <c r="P571" s="670"/>
      <c r="R571" s="670"/>
      <c r="T571" s="686"/>
    </row>
    <row r="572" spans="4:20">
      <c r="D572" s="670"/>
      <c r="E572" s="670"/>
      <c r="F572" s="670"/>
      <c r="G572" s="670"/>
      <c r="H572" s="670"/>
      <c r="I572" s="670"/>
      <c r="J572" s="670"/>
      <c r="K572" s="686"/>
      <c r="L572" s="670"/>
      <c r="N572" s="670"/>
      <c r="P572" s="670"/>
      <c r="R572" s="670"/>
      <c r="T572" s="686"/>
    </row>
    <row r="573" spans="4:20">
      <c r="D573" s="670"/>
      <c r="E573" s="670"/>
      <c r="F573" s="670"/>
      <c r="G573" s="670"/>
      <c r="H573" s="670"/>
      <c r="I573" s="670"/>
      <c r="J573" s="670"/>
      <c r="K573" s="686"/>
      <c r="L573" s="670"/>
      <c r="N573" s="670"/>
      <c r="P573" s="670"/>
      <c r="R573" s="670"/>
      <c r="T573" s="686"/>
    </row>
    <row r="574" spans="4:20">
      <c r="D574" s="670"/>
      <c r="E574" s="670"/>
      <c r="F574" s="670"/>
      <c r="G574" s="670"/>
      <c r="H574" s="670"/>
      <c r="I574" s="670"/>
      <c r="J574" s="670"/>
      <c r="K574" s="686"/>
      <c r="L574" s="670"/>
      <c r="N574" s="670"/>
      <c r="P574" s="670"/>
      <c r="R574" s="670"/>
      <c r="T574" s="686"/>
    </row>
    <row r="575" spans="4:20">
      <c r="D575" s="670"/>
      <c r="E575" s="670"/>
      <c r="F575" s="670"/>
      <c r="G575" s="670"/>
      <c r="H575" s="670"/>
      <c r="I575" s="670"/>
      <c r="J575" s="670"/>
      <c r="K575" s="686"/>
      <c r="L575" s="670"/>
      <c r="N575" s="670"/>
      <c r="P575" s="670"/>
      <c r="R575" s="670"/>
      <c r="T575" s="686"/>
    </row>
    <row r="576" spans="4:20">
      <c r="D576" s="670"/>
      <c r="E576" s="670"/>
      <c r="F576" s="670"/>
      <c r="G576" s="670"/>
      <c r="H576" s="670"/>
      <c r="I576" s="670"/>
      <c r="J576" s="670"/>
      <c r="K576" s="686"/>
      <c r="L576" s="670"/>
      <c r="N576" s="670"/>
      <c r="P576" s="670"/>
      <c r="R576" s="670"/>
      <c r="T576" s="686"/>
    </row>
    <row r="577" spans="4:20">
      <c r="D577" s="670"/>
      <c r="E577" s="670"/>
      <c r="F577" s="670"/>
      <c r="G577" s="670"/>
      <c r="H577" s="670"/>
      <c r="I577" s="670"/>
      <c r="J577" s="670"/>
      <c r="K577" s="686"/>
      <c r="L577" s="670"/>
      <c r="N577" s="670"/>
      <c r="P577" s="670"/>
      <c r="R577" s="670"/>
      <c r="T577" s="686"/>
    </row>
    <row r="578" spans="4:20">
      <c r="D578" s="670"/>
      <c r="E578" s="670"/>
      <c r="F578" s="670"/>
      <c r="G578" s="670"/>
      <c r="H578" s="670"/>
      <c r="I578" s="670"/>
      <c r="J578" s="670"/>
      <c r="K578" s="686"/>
      <c r="L578" s="670"/>
      <c r="N578" s="670"/>
      <c r="P578" s="670"/>
      <c r="R578" s="670"/>
      <c r="T578" s="686"/>
    </row>
    <row r="579" spans="4:20">
      <c r="D579" s="670"/>
      <c r="E579" s="670"/>
      <c r="F579" s="670"/>
      <c r="G579" s="670"/>
      <c r="H579" s="670"/>
      <c r="I579" s="670"/>
      <c r="J579" s="670"/>
      <c r="K579" s="686"/>
      <c r="L579" s="670"/>
      <c r="N579" s="670"/>
      <c r="P579" s="670"/>
      <c r="R579" s="670"/>
      <c r="T579" s="686"/>
    </row>
    <row r="580" spans="4:20">
      <c r="D580" s="670"/>
      <c r="E580" s="670"/>
      <c r="F580" s="670"/>
      <c r="G580" s="670"/>
      <c r="H580" s="670"/>
      <c r="I580" s="670"/>
      <c r="J580" s="670"/>
      <c r="K580" s="686"/>
      <c r="L580" s="670"/>
      <c r="N580" s="670"/>
      <c r="P580" s="670"/>
      <c r="R580" s="670"/>
      <c r="T580" s="686"/>
    </row>
    <row r="581" spans="4:20">
      <c r="D581" s="670"/>
      <c r="E581" s="670"/>
      <c r="F581" s="670"/>
      <c r="G581" s="670"/>
      <c r="H581" s="670"/>
      <c r="I581" s="670"/>
      <c r="J581" s="670"/>
      <c r="K581" s="686"/>
      <c r="L581" s="670"/>
      <c r="N581" s="670"/>
      <c r="P581" s="670"/>
      <c r="R581" s="670"/>
      <c r="T581" s="686"/>
    </row>
    <row r="582" spans="4:20">
      <c r="D582" s="670"/>
      <c r="E582" s="670"/>
      <c r="F582" s="670"/>
      <c r="G582" s="670"/>
      <c r="H582" s="670"/>
      <c r="I582" s="670"/>
      <c r="J582" s="670"/>
      <c r="K582" s="686"/>
      <c r="L582" s="670"/>
      <c r="N582" s="670"/>
      <c r="P582" s="670"/>
      <c r="R582" s="670"/>
      <c r="T582" s="686"/>
    </row>
    <row r="583" spans="4:20">
      <c r="D583" s="670"/>
      <c r="E583" s="670"/>
      <c r="F583" s="670"/>
      <c r="G583" s="670"/>
      <c r="H583" s="670"/>
      <c r="I583" s="670"/>
      <c r="J583" s="670"/>
      <c r="K583" s="686"/>
      <c r="L583" s="670"/>
      <c r="N583" s="670"/>
      <c r="P583" s="670"/>
      <c r="R583" s="670"/>
      <c r="T583" s="686"/>
    </row>
    <row r="584" spans="4:20">
      <c r="D584" s="670"/>
      <c r="E584" s="670"/>
      <c r="F584" s="670"/>
      <c r="G584" s="670"/>
      <c r="H584" s="670"/>
      <c r="I584" s="670"/>
      <c r="J584" s="670"/>
      <c r="K584" s="686"/>
      <c r="L584" s="670"/>
      <c r="N584" s="670"/>
      <c r="P584" s="670"/>
      <c r="R584" s="670"/>
      <c r="T584" s="686"/>
    </row>
    <row r="585" spans="4:20">
      <c r="D585" s="670"/>
      <c r="E585" s="670"/>
      <c r="F585" s="670"/>
      <c r="G585" s="670"/>
      <c r="H585" s="670"/>
      <c r="I585" s="670"/>
      <c r="J585" s="670"/>
      <c r="K585" s="686"/>
      <c r="L585" s="670"/>
      <c r="N585" s="670"/>
      <c r="P585" s="670"/>
      <c r="R585" s="670"/>
      <c r="T585" s="686"/>
    </row>
    <row r="586" spans="4:20">
      <c r="D586" s="670"/>
      <c r="E586" s="670"/>
      <c r="F586" s="670"/>
      <c r="G586" s="670"/>
      <c r="H586" s="670"/>
      <c r="I586" s="670"/>
      <c r="J586" s="670"/>
      <c r="K586" s="686"/>
      <c r="L586" s="670"/>
      <c r="N586" s="670"/>
      <c r="P586" s="670"/>
      <c r="R586" s="670"/>
      <c r="T586" s="686"/>
    </row>
    <row r="587" spans="4:20">
      <c r="D587" s="670"/>
      <c r="E587" s="670"/>
      <c r="F587" s="670"/>
      <c r="G587" s="670"/>
      <c r="H587" s="670"/>
      <c r="I587" s="670"/>
      <c r="J587" s="670"/>
      <c r="K587" s="686"/>
      <c r="L587" s="670"/>
      <c r="N587" s="670"/>
      <c r="P587" s="670"/>
      <c r="R587" s="670"/>
      <c r="T587" s="686"/>
    </row>
    <row r="588" spans="4:20">
      <c r="D588" s="670"/>
      <c r="E588" s="670"/>
      <c r="F588" s="670"/>
      <c r="G588" s="670"/>
      <c r="H588" s="670"/>
      <c r="I588" s="670"/>
      <c r="J588" s="670"/>
      <c r="K588" s="686"/>
      <c r="L588" s="670"/>
      <c r="N588" s="670"/>
      <c r="P588" s="670"/>
      <c r="R588" s="670"/>
      <c r="T588" s="686"/>
    </row>
    <row r="589" spans="4:20">
      <c r="D589" s="670"/>
      <c r="E589" s="670"/>
      <c r="F589" s="670"/>
      <c r="G589" s="670"/>
      <c r="H589" s="670"/>
      <c r="I589" s="670"/>
      <c r="J589" s="670"/>
      <c r="K589" s="686"/>
      <c r="L589" s="670"/>
      <c r="N589" s="670"/>
      <c r="P589" s="670"/>
      <c r="R589" s="670"/>
      <c r="T589" s="686"/>
    </row>
    <row r="590" spans="4:20">
      <c r="D590" s="670"/>
      <c r="E590" s="670"/>
      <c r="F590" s="670"/>
      <c r="G590" s="670"/>
      <c r="H590" s="670"/>
      <c r="I590" s="670"/>
      <c r="J590" s="670"/>
      <c r="K590" s="686"/>
      <c r="L590" s="670"/>
      <c r="N590" s="670"/>
      <c r="P590" s="670"/>
      <c r="R590" s="670"/>
      <c r="T590" s="686"/>
    </row>
    <row r="591" spans="4:20">
      <c r="D591" s="670"/>
      <c r="E591" s="670"/>
      <c r="F591" s="670"/>
      <c r="G591" s="670"/>
      <c r="H591" s="670"/>
      <c r="I591" s="670"/>
      <c r="J591" s="670"/>
      <c r="K591" s="686"/>
      <c r="L591" s="670"/>
      <c r="N591" s="670"/>
      <c r="P591" s="670"/>
      <c r="R591" s="670"/>
      <c r="T591" s="686"/>
    </row>
    <row r="592" spans="4:20">
      <c r="D592" s="670"/>
      <c r="E592" s="670"/>
      <c r="F592" s="670"/>
      <c r="G592" s="670"/>
      <c r="H592" s="670"/>
      <c r="I592" s="670"/>
      <c r="J592" s="670"/>
      <c r="K592" s="686"/>
      <c r="L592" s="670"/>
      <c r="N592" s="670"/>
      <c r="P592" s="670"/>
      <c r="R592" s="670"/>
      <c r="T592" s="686"/>
    </row>
    <row r="593" spans="4:20">
      <c r="D593" s="670"/>
      <c r="E593" s="670"/>
      <c r="F593" s="670"/>
      <c r="G593" s="670"/>
      <c r="H593" s="670"/>
      <c r="I593" s="670"/>
      <c r="J593" s="670"/>
      <c r="K593" s="686"/>
      <c r="L593" s="670"/>
      <c r="N593" s="670"/>
      <c r="P593" s="670"/>
      <c r="R593" s="670"/>
      <c r="T593" s="686"/>
    </row>
    <row r="594" spans="4:20">
      <c r="D594" s="670"/>
      <c r="E594" s="670"/>
      <c r="F594" s="670"/>
      <c r="G594" s="670"/>
      <c r="H594" s="670"/>
      <c r="I594" s="670"/>
      <c r="J594" s="670"/>
      <c r="K594" s="686"/>
      <c r="L594" s="670"/>
      <c r="N594" s="670"/>
      <c r="P594" s="670"/>
      <c r="R594" s="670"/>
      <c r="T594" s="686"/>
    </row>
    <row r="595" spans="4:20">
      <c r="D595" s="670"/>
      <c r="E595" s="670"/>
      <c r="F595" s="670"/>
      <c r="G595" s="670"/>
      <c r="H595" s="670"/>
      <c r="I595" s="670"/>
      <c r="J595" s="670"/>
      <c r="K595" s="686"/>
      <c r="L595" s="670"/>
      <c r="N595" s="670"/>
      <c r="P595" s="670"/>
      <c r="R595" s="670"/>
      <c r="T595" s="686"/>
    </row>
    <row r="596" spans="4:20">
      <c r="D596" s="670"/>
      <c r="E596" s="670"/>
      <c r="F596" s="670"/>
      <c r="G596" s="670"/>
      <c r="H596" s="670"/>
      <c r="I596" s="670"/>
      <c r="J596" s="670"/>
      <c r="K596" s="686"/>
      <c r="L596" s="670"/>
      <c r="N596" s="670"/>
      <c r="P596" s="670"/>
      <c r="R596" s="670"/>
      <c r="T596" s="686"/>
    </row>
    <row r="597" spans="4:20">
      <c r="D597" s="670"/>
      <c r="E597" s="670"/>
      <c r="F597" s="670"/>
      <c r="G597" s="670"/>
      <c r="H597" s="670"/>
      <c r="I597" s="670"/>
      <c r="J597" s="670"/>
      <c r="K597" s="686"/>
      <c r="L597" s="670"/>
      <c r="N597" s="670"/>
      <c r="P597" s="670"/>
      <c r="R597" s="670"/>
      <c r="T597" s="686"/>
    </row>
    <row r="598" spans="4:20">
      <c r="D598" s="670"/>
      <c r="E598" s="670"/>
      <c r="F598" s="670"/>
      <c r="G598" s="670"/>
      <c r="H598" s="670"/>
      <c r="I598" s="670"/>
      <c r="J598" s="670"/>
      <c r="K598" s="686"/>
      <c r="L598" s="670"/>
      <c r="N598" s="670"/>
      <c r="P598" s="670"/>
      <c r="R598" s="670"/>
      <c r="T598" s="686"/>
    </row>
    <row r="599" spans="4:20">
      <c r="D599" s="670"/>
      <c r="E599" s="670"/>
      <c r="F599" s="670"/>
      <c r="G599" s="670"/>
      <c r="H599" s="670"/>
      <c r="I599" s="670"/>
      <c r="J599" s="670"/>
      <c r="K599" s="686"/>
      <c r="L599" s="670"/>
      <c r="N599" s="670"/>
      <c r="P599" s="670"/>
      <c r="R599" s="670"/>
      <c r="T599" s="686"/>
    </row>
    <row r="600" spans="4:20">
      <c r="D600" s="670"/>
      <c r="E600" s="670"/>
      <c r="F600" s="670"/>
      <c r="G600" s="670"/>
      <c r="H600" s="670"/>
      <c r="I600" s="670"/>
      <c r="J600" s="670"/>
      <c r="K600" s="686"/>
      <c r="L600" s="670"/>
      <c r="N600" s="670"/>
      <c r="P600" s="670"/>
      <c r="R600" s="670"/>
      <c r="T600" s="686"/>
    </row>
    <row r="601" spans="4:20">
      <c r="D601" s="670"/>
      <c r="E601" s="670"/>
      <c r="F601" s="670"/>
      <c r="G601" s="670"/>
      <c r="H601" s="670"/>
      <c r="I601" s="670"/>
      <c r="J601" s="670"/>
      <c r="K601" s="686"/>
      <c r="L601" s="670"/>
      <c r="N601" s="670"/>
      <c r="P601" s="670"/>
      <c r="R601" s="670"/>
      <c r="T601" s="686"/>
    </row>
    <row r="602" spans="4:20">
      <c r="D602" s="670"/>
      <c r="E602" s="670"/>
      <c r="F602" s="670"/>
      <c r="G602" s="670"/>
      <c r="H602" s="670"/>
      <c r="I602" s="670"/>
      <c r="J602" s="670"/>
      <c r="K602" s="686"/>
      <c r="L602" s="670"/>
      <c r="N602" s="670"/>
      <c r="P602" s="670"/>
      <c r="R602" s="670"/>
      <c r="T602" s="686"/>
    </row>
    <row r="603" spans="4:20">
      <c r="D603" s="670"/>
      <c r="E603" s="670"/>
      <c r="F603" s="670"/>
      <c r="G603" s="670"/>
      <c r="H603" s="670"/>
      <c r="I603" s="670"/>
      <c r="J603" s="670"/>
      <c r="K603" s="686"/>
      <c r="L603" s="670"/>
      <c r="N603" s="670"/>
      <c r="P603" s="670"/>
      <c r="R603" s="670"/>
      <c r="T603" s="686"/>
    </row>
    <row r="604" spans="4:20">
      <c r="D604" s="670"/>
      <c r="E604" s="670"/>
      <c r="F604" s="670"/>
      <c r="G604" s="670"/>
      <c r="H604" s="670"/>
      <c r="I604" s="670"/>
      <c r="J604" s="670"/>
      <c r="K604" s="686"/>
      <c r="L604" s="670"/>
      <c r="N604" s="670"/>
      <c r="P604" s="670"/>
      <c r="R604" s="670"/>
      <c r="T604" s="686"/>
    </row>
    <row r="605" spans="4:20">
      <c r="D605" s="670"/>
      <c r="E605" s="670"/>
      <c r="F605" s="670"/>
      <c r="G605" s="670"/>
      <c r="H605" s="670"/>
      <c r="I605" s="670"/>
      <c r="J605" s="670"/>
      <c r="K605" s="686"/>
      <c r="L605" s="670"/>
      <c r="N605" s="670"/>
      <c r="P605" s="670"/>
      <c r="R605" s="670"/>
      <c r="T605" s="686"/>
    </row>
    <row r="606" spans="4:20">
      <c r="D606" s="670"/>
      <c r="E606" s="670"/>
      <c r="F606" s="670"/>
      <c r="G606" s="670"/>
      <c r="H606" s="670"/>
      <c r="I606" s="670"/>
      <c r="J606" s="670"/>
      <c r="K606" s="686"/>
      <c r="L606" s="670"/>
      <c r="N606" s="670"/>
      <c r="P606" s="670"/>
      <c r="R606" s="670"/>
      <c r="T606" s="686"/>
    </row>
    <row r="607" spans="4:20">
      <c r="D607" s="670"/>
      <c r="E607" s="670"/>
      <c r="F607" s="670"/>
      <c r="G607" s="670"/>
      <c r="H607" s="670"/>
      <c r="I607" s="670"/>
      <c r="J607" s="670"/>
      <c r="K607" s="686"/>
      <c r="L607" s="670"/>
      <c r="N607" s="670"/>
      <c r="P607" s="670"/>
      <c r="R607" s="670"/>
      <c r="T607" s="686"/>
    </row>
    <row r="608" spans="4:20">
      <c r="D608" s="670"/>
      <c r="E608" s="670"/>
      <c r="F608" s="670"/>
      <c r="G608" s="670"/>
      <c r="H608" s="670"/>
      <c r="I608" s="670"/>
      <c r="J608" s="670"/>
      <c r="K608" s="686"/>
      <c r="L608" s="670"/>
      <c r="N608" s="670"/>
      <c r="P608" s="670"/>
      <c r="R608" s="670"/>
      <c r="T608" s="686"/>
    </row>
    <row r="609" spans="4:20">
      <c r="D609" s="670"/>
      <c r="E609" s="670"/>
      <c r="F609" s="670"/>
      <c r="G609" s="670"/>
      <c r="H609" s="670"/>
      <c r="I609" s="670"/>
      <c r="J609" s="670"/>
      <c r="K609" s="686"/>
      <c r="L609" s="670"/>
      <c r="N609" s="670"/>
      <c r="P609" s="670"/>
      <c r="R609" s="670"/>
      <c r="T609" s="686"/>
    </row>
    <row r="610" spans="4:20">
      <c r="D610" s="670"/>
      <c r="E610" s="670"/>
      <c r="F610" s="670"/>
      <c r="G610" s="670"/>
      <c r="H610" s="670"/>
      <c r="I610" s="670"/>
      <c r="J610" s="670"/>
      <c r="K610" s="686"/>
      <c r="L610" s="670"/>
      <c r="N610" s="670"/>
      <c r="P610" s="670"/>
      <c r="R610" s="670"/>
      <c r="T610" s="686"/>
    </row>
    <row r="611" spans="4:20">
      <c r="D611" s="670"/>
      <c r="E611" s="670"/>
      <c r="F611" s="670"/>
      <c r="G611" s="670"/>
      <c r="H611" s="670"/>
      <c r="I611" s="670"/>
      <c r="J611" s="670"/>
      <c r="K611" s="686"/>
      <c r="L611" s="670"/>
      <c r="N611" s="670"/>
      <c r="P611" s="670"/>
      <c r="R611" s="670"/>
      <c r="T611" s="686"/>
    </row>
    <row r="612" spans="4:20">
      <c r="D612" s="670"/>
      <c r="E612" s="670"/>
      <c r="F612" s="670"/>
      <c r="G612" s="670"/>
      <c r="H612" s="670"/>
      <c r="I612" s="670"/>
      <c r="J612" s="670"/>
      <c r="K612" s="686"/>
      <c r="L612" s="670"/>
      <c r="N612" s="670"/>
      <c r="P612" s="670"/>
      <c r="R612" s="670"/>
      <c r="T612" s="686"/>
    </row>
    <row r="613" spans="4:20">
      <c r="D613" s="670"/>
      <c r="E613" s="670"/>
      <c r="F613" s="670"/>
      <c r="G613" s="670"/>
      <c r="H613" s="670"/>
      <c r="I613" s="670"/>
      <c r="J613" s="670"/>
      <c r="K613" s="686"/>
      <c r="L613" s="670"/>
      <c r="N613" s="670"/>
      <c r="P613" s="670"/>
      <c r="R613" s="670"/>
      <c r="T613" s="686"/>
    </row>
    <row r="614" spans="4:20">
      <c r="D614" s="670"/>
      <c r="E614" s="670"/>
      <c r="F614" s="670"/>
      <c r="G614" s="670"/>
      <c r="H614" s="670"/>
      <c r="I614" s="670"/>
      <c r="J614" s="670"/>
      <c r="K614" s="686"/>
      <c r="L614" s="670"/>
      <c r="N614" s="670"/>
      <c r="P614" s="670"/>
      <c r="R614" s="670"/>
      <c r="T614" s="686"/>
    </row>
    <row r="615" spans="4:20">
      <c r="D615" s="670"/>
      <c r="E615" s="670"/>
      <c r="F615" s="670"/>
      <c r="G615" s="670"/>
      <c r="H615" s="670"/>
      <c r="I615" s="670"/>
      <c r="J615" s="670"/>
      <c r="K615" s="686"/>
      <c r="L615" s="670"/>
      <c r="N615" s="670"/>
      <c r="P615" s="670"/>
      <c r="R615" s="670"/>
      <c r="T615" s="686"/>
    </row>
    <row r="616" spans="4:20">
      <c r="D616" s="670"/>
      <c r="E616" s="670"/>
      <c r="F616" s="670"/>
      <c r="G616" s="670"/>
      <c r="H616" s="670"/>
      <c r="I616" s="670"/>
      <c r="J616" s="670"/>
      <c r="K616" s="686"/>
      <c r="L616" s="670"/>
      <c r="N616" s="670"/>
      <c r="P616" s="670"/>
      <c r="R616" s="670"/>
      <c r="T616" s="686"/>
    </row>
    <row r="617" spans="4:20">
      <c r="D617" s="670"/>
      <c r="E617" s="670"/>
      <c r="F617" s="670"/>
      <c r="G617" s="670"/>
      <c r="H617" s="670"/>
      <c r="I617" s="670"/>
      <c r="J617" s="670"/>
      <c r="K617" s="686"/>
      <c r="L617" s="670"/>
      <c r="N617" s="670"/>
      <c r="P617" s="670"/>
      <c r="R617" s="670"/>
      <c r="T617" s="686"/>
    </row>
    <row r="618" spans="4:20">
      <c r="D618" s="670"/>
      <c r="E618" s="670"/>
      <c r="F618" s="670"/>
      <c r="G618" s="670"/>
      <c r="H618" s="670"/>
      <c r="I618" s="670"/>
      <c r="J618" s="670"/>
      <c r="K618" s="686"/>
      <c r="L618" s="670"/>
      <c r="N618" s="670"/>
      <c r="P618" s="670"/>
      <c r="R618" s="670"/>
      <c r="T618" s="686"/>
    </row>
    <row r="619" spans="4:20">
      <c r="D619" s="670"/>
      <c r="E619" s="670"/>
      <c r="F619" s="670"/>
      <c r="G619" s="670"/>
      <c r="H619" s="670"/>
      <c r="I619" s="670"/>
      <c r="J619" s="670"/>
      <c r="K619" s="686"/>
      <c r="L619" s="670"/>
      <c r="N619" s="670"/>
      <c r="P619" s="670"/>
      <c r="R619" s="670"/>
      <c r="T619" s="686"/>
    </row>
    <row r="620" spans="4:20">
      <c r="D620" s="670"/>
      <c r="E620" s="670"/>
      <c r="F620" s="670"/>
      <c r="G620" s="670"/>
      <c r="H620" s="670"/>
      <c r="I620" s="670"/>
      <c r="J620" s="670"/>
      <c r="K620" s="686"/>
      <c r="L620" s="670"/>
      <c r="N620" s="670"/>
      <c r="P620" s="670"/>
      <c r="R620" s="670"/>
      <c r="T620" s="686"/>
    </row>
    <row r="621" spans="4:20">
      <c r="D621" s="670"/>
      <c r="E621" s="670"/>
      <c r="F621" s="670"/>
      <c r="G621" s="670"/>
      <c r="H621" s="670"/>
      <c r="I621" s="670"/>
      <c r="J621" s="670"/>
      <c r="K621" s="686"/>
      <c r="L621" s="670"/>
      <c r="N621" s="670"/>
      <c r="P621" s="670"/>
      <c r="R621" s="670"/>
      <c r="T621" s="686"/>
    </row>
    <row r="622" spans="4:20">
      <c r="D622" s="670"/>
      <c r="E622" s="670"/>
      <c r="F622" s="670"/>
      <c r="G622" s="670"/>
      <c r="H622" s="670"/>
      <c r="I622" s="670"/>
      <c r="J622" s="670"/>
      <c r="K622" s="686"/>
      <c r="L622" s="670"/>
      <c r="N622" s="670"/>
      <c r="P622" s="670"/>
      <c r="R622" s="670"/>
      <c r="T622" s="686"/>
    </row>
    <row r="623" spans="4:20">
      <c r="D623" s="670"/>
      <c r="E623" s="670"/>
      <c r="F623" s="670"/>
      <c r="G623" s="670"/>
      <c r="H623" s="670"/>
      <c r="I623" s="670"/>
      <c r="J623" s="670"/>
      <c r="K623" s="686"/>
      <c r="L623" s="670"/>
      <c r="N623" s="670"/>
      <c r="P623" s="670"/>
      <c r="R623" s="670"/>
      <c r="T623" s="686"/>
    </row>
    <row r="624" spans="4:20">
      <c r="D624" s="670"/>
      <c r="E624" s="670"/>
      <c r="F624" s="670"/>
      <c r="G624" s="670"/>
      <c r="H624" s="670"/>
      <c r="I624" s="670"/>
      <c r="J624" s="670"/>
      <c r="K624" s="686"/>
      <c r="L624" s="670"/>
      <c r="N624" s="670"/>
      <c r="P624" s="670"/>
      <c r="R624" s="670"/>
      <c r="T624" s="686"/>
    </row>
    <row r="625" spans="4:20">
      <c r="D625" s="670"/>
      <c r="E625" s="670"/>
      <c r="F625" s="670"/>
      <c r="G625" s="670"/>
      <c r="H625" s="670"/>
      <c r="I625" s="670"/>
      <c r="J625" s="670"/>
      <c r="K625" s="686"/>
      <c r="L625" s="670"/>
      <c r="N625" s="670"/>
      <c r="P625" s="670"/>
      <c r="R625" s="670"/>
      <c r="T625" s="686"/>
    </row>
    <row r="626" spans="4:20">
      <c r="D626" s="670"/>
      <c r="E626" s="670"/>
      <c r="F626" s="670"/>
      <c r="G626" s="670"/>
      <c r="H626" s="670"/>
      <c r="I626" s="670"/>
      <c r="J626" s="670"/>
      <c r="K626" s="686"/>
      <c r="L626" s="670"/>
      <c r="N626" s="670"/>
      <c r="P626" s="670"/>
      <c r="R626" s="670"/>
      <c r="T626" s="686"/>
    </row>
    <row r="627" spans="4:20">
      <c r="D627" s="670"/>
      <c r="E627" s="670"/>
      <c r="F627" s="670"/>
      <c r="G627" s="670"/>
      <c r="H627" s="670"/>
      <c r="I627" s="670"/>
      <c r="J627" s="670"/>
      <c r="K627" s="686"/>
      <c r="L627" s="670"/>
      <c r="N627" s="670"/>
      <c r="P627" s="670"/>
      <c r="R627" s="670"/>
      <c r="T627" s="686"/>
    </row>
    <row r="628" spans="4:20">
      <c r="D628" s="670"/>
      <c r="E628" s="670"/>
      <c r="F628" s="670"/>
      <c r="G628" s="670"/>
      <c r="H628" s="670"/>
      <c r="I628" s="670"/>
      <c r="J628" s="670"/>
      <c r="K628" s="686"/>
      <c r="L628" s="670"/>
      <c r="N628" s="670"/>
      <c r="P628" s="670"/>
      <c r="R628" s="670"/>
      <c r="T628" s="686"/>
    </row>
    <row r="629" spans="4:20">
      <c r="D629" s="670"/>
      <c r="E629" s="670"/>
      <c r="F629" s="670"/>
      <c r="G629" s="670"/>
      <c r="H629" s="670"/>
      <c r="I629" s="670"/>
      <c r="J629" s="670"/>
      <c r="K629" s="686"/>
      <c r="L629" s="670"/>
      <c r="N629" s="670"/>
      <c r="P629" s="670"/>
      <c r="R629" s="670"/>
      <c r="T629" s="686"/>
    </row>
    <row r="630" spans="4:20">
      <c r="D630" s="670"/>
      <c r="E630" s="670"/>
      <c r="F630" s="670"/>
      <c r="G630" s="670"/>
      <c r="H630" s="670"/>
      <c r="I630" s="670"/>
      <c r="J630" s="670"/>
      <c r="K630" s="686"/>
      <c r="L630" s="670"/>
      <c r="N630" s="670"/>
      <c r="P630" s="670"/>
      <c r="R630" s="670"/>
      <c r="T630" s="686"/>
    </row>
    <row r="631" spans="4:20">
      <c r="D631" s="670"/>
      <c r="E631" s="670"/>
      <c r="F631" s="670"/>
      <c r="G631" s="670"/>
      <c r="H631" s="670"/>
      <c r="I631" s="670"/>
      <c r="J631" s="670"/>
      <c r="K631" s="686"/>
      <c r="L631" s="670"/>
      <c r="N631" s="670"/>
      <c r="P631" s="670"/>
      <c r="R631" s="670"/>
      <c r="T631" s="686"/>
    </row>
    <row r="632" spans="4:20">
      <c r="D632" s="670"/>
      <c r="E632" s="670"/>
      <c r="F632" s="670"/>
      <c r="G632" s="670"/>
      <c r="H632" s="670"/>
      <c r="I632" s="670"/>
      <c r="J632" s="670"/>
      <c r="K632" s="686"/>
      <c r="L632" s="670"/>
      <c r="N632" s="670"/>
      <c r="P632" s="670"/>
      <c r="R632" s="670"/>
      <c r="T632" s="686"/>
    </row>
    <row r="633" spans="4:20">
      <c r="D633" s="670"/>
      <c r="E633" s="670"/>
      <c r="F633" s="670"/>
      <c r="G633" s="670"/>
      <c r="H633" s="670"/>
      <c r="I633" s="670"/>
      <c r="J633" s="670"/>
      <c r="K633" s="686"/>
      <c r="L633" s="670"/>
      <c r="N633" s="670"/>
      <c r="P633" s="670"/>
      <c r="R633" s="670"/>
      <c r="T633" s="686"/>
    </row>
    <row r="634" spans="4:20">
      <c r="D634" s="670"/>
      <c r="E634" s="670"/>
      <c r="F634" s="670"/>
      <c r="G634" s="670"/>
      <c r="H634" s="670"/>
      <c r="I634" s="670"/>
      <c r="J634" s="670"/>
      <c r="K634" s="686"/>
      <c r="L634" s="670"/>
      <c r="N634" s="670"/>
      <c r="P634" s="670"/>
      <c r="R634" s="670"/>
      <c r="T634" s="686"/>
    </row>
    <row r="635" spans="4:20">
      <c r="D635" s="670"/>
      <c r="E635" s="670"/>
      <c r="F635" s="670"/>
      <c r="G635" s="670"/>
      <c r="H635" s="670"/>
      <c r="I635" s="670"/>
      <c r="J635" s="670"/>
      <c r="K635" s="686"/>
      <c r="L635" s="670"/>
      <c r="N635" s="670"/>
      <c r="P635" s="670"/>
      <c r="R635" s="670"/>
      <c r="T635" s="686"/>
    </row>
    <row r="636" spans="4:20">
      <c r="D636" s="670"/>
      <c r="E636" s="670"/>
      <c r="F636" s="670"/>
      <c r="G636" s="670"/>
      <c r="H636" s="670"/>
      <c r="I636" s="670"/>
      <c r="J636" s="670"/>
      <c r="K636" s="686"/>
      <c r="L636" s="670"/>
      <c r="N636" s="670"/>
      <c r="P636" s="670"/>
      <c r="R636" s="670"/>
      <c r="T636" s="686"/>
    </row>
    <row r="637" spans="4:20">
      <c r="D637" s="670"/>
      <c r="E637" s="670"/>
      <c r="F637" s="670"/>
      <c r="G637" s="670"/>
      <c r="H637" s="670"/>
      <c r="I637" s="670"/>
      <c r="J637" s="670"/>
      <c r="K637" s="686"/>
      <c r="L637" s="670"/>
      <c r="N637" s="670"/>
      <c r="P637" s="670"/>
      <c r="R637" s="670"/>
      <c r="T637" s="686"/>
    </row>
    <row r="638" spans="4:20">
      <c r="D638" s="670"/>
      <c r="E638" s="670"/>
      <c r="F638" s="670"/>
      <c r="G638" s="670"/>
      <c r="H638" s="670"/>
      <c r="I638" s="670"/>
      <c r="J638" s="670"/>
      <c r="K638" s="686"/>
      <c r="L638" s="670"/>
      <c r="N638" s="670"/>
      <c r="P638" s="670"/>
      <c r="R638" s="670"/>
      <c r="T638" s="686"/>
    </row>
    <row r="639" spans="4:20">
      <c r="D639" s="670"/>
      <c r="E639" s="670"/>
      <c r="F639" s="670"/>
      <c r="G639" s="670"/>
      <c r="H639" s="670"/>
      <c r="I639" s="670"/>
      <c r="J639" s="670"/>
      <c r="K639" s="686"/>
      <c r="L639" s="670"/>
      <c r="N639" s="670"/>
      <c r="P639" s="670"/>
      <c r="R639" s="670"/>
      <c r="T639" s="686"/>
    </row>
    <row r="640" spans="4:20">
      <c r="D640" s="670"/>
      <c r="E640" s="670"/>
      <c r="F640" s="670"/>
      <c r="G640" s="670"/>
      <c r="H640" s="670"/>
      <c r="I640" s="670"/>
      <c r="J640" s="670"/>
      <c r="K640" s="686"/>
      <c r="L640" s="670"/>
      <c r="N640" s="670"/>
      <c r="P640" s="670"/>
      <c r="R640" s="670"/>
      <c r="T640" s="686"/>
    </row>
    <row r="641" spans="4:20">
      <c r="D641" s="670"/>
      <c r="E641" s="670"/>
      <c r="F641" s="670"/>
      <c r="G641" s="670"/>
      <c r="H641" s="670"/>
      <c r="I641" s="670"/>
      <c r="J641" s="670"/>
      <c r="K641" s="686"/>
      <c r="L641" s="670"/>
      <c r="N641" s="670"/>
      <c r="P641" s="670"/>
      <c r="R641" s="670"/>
      <c r="T641" s="686"/>
    </row>
    <row r="642" spans="4:20">
      <c r="D642" s="670"/>
      <c r="E642" s="670"/>
      <c r="F642" s="670"/>
      <c r="G642" s="670"/>
      <c r="H642" s="670"/>
      <c r="I642" s="670"/>
      <c r="J642" s="670"/>
      <c r="K642" s="686"/>
      <c r="L642" s="670"/>
      <c r="N642" s="670"/>
      <c r="P642" s="670"/>
      <c r="R642" s="670"/>
      <c r="T642" s="686"/>
    </row>
    <row r="643" spans="4:20">
      <c r="D643" s="670"/>
      <c r="E643" s="670"/>
      <c r="F643" s="670"/>
      <c r="G643" s="670"/>
      <c r="H643" s="670"/>
      <c r="I643" s="670"/>
      <c r="J643" s="670"/>
      <c r="K643" s="686"/>
      <c r="L643" s="670"/>
      <c r="N643" s="670"/>
      <c r="P643" s="670"/>
      <c r="R643" s="670"/>
      <c r="T643" s="686"/>
    </row>
    <row r="644" spans="4:20">
      <c r="D644" s="670"/>
      <c r="E644" s="670"/>
      <c r="F644" s="670"/>
      <c r="G644" s="670"/>
      <c r="H644" s="670"/>
      <c r="I644" s="670"/>
      <c r="J644" s="670"/>
      <c r="K644" s="686"/>
      <c r="L644" s="670"/>
      <c r="N644" s="670"/>
      <c r="P644" s="670"/>
      <c r="R644" s="670"/>
      <c r="T644" s="686"/>
    </row>
    <row r="645" spans="4:20">
      <c r="D645" s="670"/>
      <c r="E645" s="670"/>
      <c r="F645" s="670"/>
      <c r="G645" s="670"/>
      <c r="H645" s="670"/>
      <c r="I645" s="670"/>
      <c r="J645" s="670"/>
      <c r="K645" s="686"/>
      <c r="L645" s="670"/>
      <c r="N645" s="670"/>
      <c r="P645" s="670"/>
      <c r="R645" s="670"/>
      <c r="T645" s="686"/>
    </row>
    <row r="646" spans="4:20">
      <c r="D646" s="670"/>
      <c r="E646" s="670"/>
      <c r="F646" s="670"/>
      <c r="G646" s="670"/>
      <c r="H646" s="670"/>
      <c r="I646" s="670"/>
      <c r="J646" s="670"/>
      <c r="K646" s="686"/>
      <c r="L646" s="670"/>
      <c r="N646" s="670"/>
      <c r="P646" s="670"/>
      <c r="R646" s="670"/>
      <c r="T646" s="686"/>
    </row>
    <row r="647" spans="4:20">
      <c r="D647" s="670"/>
      <c r="E647" s="670"/>
      <c r="F647" s="670"/>
      <c r="G647" s="670"/>
      <c r="H647" s="670"/>
      <c r="I647" s="670"/>
      <c r="J647" s="670"/>
      <c r="K647" s="686"/>
      <c r="L647" s="670"/>
      <c r="N647" s="670"/>
      <c r="P647" s="670"/>
      <c r="R647" s="670"/>
      <c r="T647" s="686"/>
    </row>
    <row r="648" spans="4:20">
      <c r="D648" s="670"/>
      <c r="E648" s="670"/>
      <c r="F648" s="670"/>
      <c r="G648" s="670"/>
      <c r="H648" s="670"/>
      <c r="I648" s="670"/>
      <c r="J648" s="670"/>
      <c r="K648" s="686"/>
      <c r="L648" s="670"/>
      <c r="N648" s="670"/>
      <c r="P648" s="670"/>
      <c r="R648" s="670"/>
      <c r="T648" s="686"/>
    </row>
    <row r="649" spans="4:20">
      <c r="D649" s="670"/>
      <c r="E649" s="670"/>
      <c r="F649" s="670"/>
      <c r="G649" s="670"/>
      <c r="H649" s="670"/>
      <c r="I649" s="670"/>
      <c r="J649" s="670"/>
      <c r="K649" s="686"/>
      <c r="L649" s="670"/>
      <c r="N649" s="670"/>
      <c r="P649" s="670"/>
      <c r="R649" s="670"/>
      <c r="T649" s="686"/>
    </row>
    <row r="650" spans="4:20">
      <c r="D650" s="670"/>
      <c r="E650" s="670"/>
      <c r="F650" s="670"/>
      <c r="G650" s="670"/>
      <c r="H650" s="670"/>
      <c r="I650" s="670"/>
      <c r="J650" s="670"/>
      <c r="K650" s="686"/>
      <c r="L650" s="670"/>
      <c r="N650" s="670"/>
      <c r="P650" s="670"/>
      <c r="R650" s="670"/>
      <c r="T650" s="686"/>
    </row>
    <row r="651" spans="4:20">
      <c r="D651" s="670"/>
      <c r="E651" s="670"/>
      <c r="F651" s="670"/>
      <c r="G651" s="670"/>
      <c r="H651" s="670"/>
      <c r="I651" s="670"/>
      <c r="J651" s="670"/>
      <c r="K651" s="686"/>
      <c r="L651" s="670"/>
      <c r="N651" s="670"/>
      <c r="P651" s="670"/>
      <c r="R651" s="670"/>
      <c r="T651" s="686"/>
    </row>
    <row r="652" spans="4:20">
      <c r="D652" s="670"/>
      <c r="E652" s="670"/>
      <c r="F652" s="670"/>
      <c r="G652" s="670"/>
      <c r="H652" s="670"/>
      <c r="I652" s="670"/>
      <c r="J652" s="670"/>
      <c r="K652" s="686"/>
      <c r="L652" s="670"/>
      <c r="N652" s="670"/>
      <c r="P652" s="670"/>
      <c r="R652" s="670"/>
      <c r="T652" s="686"/>
    </row>
    <row r="653" spans="4:20">
      <c r="D653" s="670"/>
      <c r="E653" s="670"/>
      <c r="F653" s="670"/>
      <c r="G653" s="670"/>
      <c r="H653" s="670"/>
      <c r="I653" s="670"/>
      <c r="J653" s="670"/>
      <c r="K653" s="686"/>
      <c r="L653" s="670"/>
      <c r="N653" s="670"/>
      <c r="P653" s="670"/>
      <c r="R653" s="670"/>
      <c r="T653" s="686"/>
    </row>
    <row r="654" spans="4:20">
      <c r="D654" s="670"/>
      <c r="E654" s="670"/>
      <c r="F654" s="670"/>
      <c r="G654" s="670"/>
      <c r="H654" s="670"/>
      <c r="I654" s="670"/>
      <c r="J654" s="670"/>
      <c r="K654" s="686"/>
      <c r="L654" s="670"/>
      <c r="N654" s="670"/>
      <c r="P654" s="670"/>
      <c r="R654" s="670"/>
      <c r="T654" s="686"/>
    </row>
    <row r="655" spans="4:20">
      <c r="D655" s="670"/>
      <c r="E655" s="670"/>
      <c r="F655" s="670"/>
      <c r="G655" s="670"/>
      <c r="H655" s="670"/>
      <c r="I655" s="670"/>
      <c r="J655" s="670"/>
      <c r="K655" s="686"/>
      <c r="L655" s="670"/>
      <c r="N655" s="670"/>
      <c r="P655" s="670"/>
      <c r="R655" s="670"/>
      <c r="T655" s="686"/>
    </row>
    <row r="656" spans="4:20">
      <c r="D656" s="670"/>
      <c r="E656" s="670"/>
      <c r="F656" s="670"/>
      <c r="G656" s="670"/>
      <c r="H656" s="670"/>
      <c r="I656" s="670"/>
      <c r="J656" s="670"/>
      <c r="K656" s="686"/>
      <c r="L656" s="670"/>
      <c r="N656" s="670"/>
      <c r="P656" s="670"/>
      <c r="R656" s="670"/>
      <c r="T656" s="686"/>
    </row>
    <row r="657" spans="4:20">
      <c r="D657" s="670"/>
      <c r="E657" s="670"/>
      <c r="F657" s="670"/>
      <c r="G657" s="670"/>
      <c r="H657" s="670"/>
      <c r="I657" s="670"/>
      <c r="J657" s="670"/>
      <c r="K657" s="686"/>
      <c r="L657" s="670"/>
      <c r="N657" s="670"/>
      <c r="P657" s="670"/>
      <c r="R657" s="670"/>
      <c r="T657" s="686"/>
    </row>
    <row r="658" spans="4:20">
      <c r="D658" s="670"/>
      <c r="E658" s="670"/>
      <c r="F658" s="670"/>
      <c r="G658" s="670"/>
      <c r="H658" s="670"/>
      <c r="I658" s="670"/>
      <c r="J658" s="670"/>
      <c r="K658" s="686"/>
      <c r="L658" s="670"/>
      <c r="N658" s="670"/>
      <c r="P658" s="670"/>
      <c r="R658" s="670"/>
      <c r="T658" s="686"/>
    </row>
    <row r="659" spans="4:20">
      <c r="D659" s="670"/>
      <c r="E659" s="670"/>
      <c r="F659" s="670"/>
      <c r="G659" s="670"/>
      <c r="H659" s="670"/>
      <c r="I659" s="670"/>
      <c r="J659" s="670"/>
      <c r="K659" s="686"/>
      <c r="L659" s="670"/>
      <c r="N659" s="670"/>
      <c r="P659" s="670"/>
      <c r="R659" s="670"/>
      <c r="T659" s="686"/>
    </row>
    <row r="660" spans="4:20">
      <c r="D660" s="670"/>
      <c r="E660" s="670"/>
      <c r="F660" s="670"/>
      <c r="G660" s="670"/>
      <c r="H660" s="670"/>
      <c r="I660" s="670"/>
      <c r="J660" s="670"/>
      <c r="K660" s="686"/>
      <c r="L660" s="670"/>
      <c r="N660" s="670"/>
      <c r="P660" s="670"/>
      <c r="R660" s="670"/>
      <c r="T660" s="686"/>
    </row>
    <row r="661" spans="4:20">
      <c r="D661" s="670"/>
      <c r="E661" s="670"/>
      <c r="F661" s="670"/>
      <c r="G661" s="670"/>
      <c r="H661" s="670"/>
      <c r="I661" s="670"/>
      <c r="J661" s="670"/>
      <c r="K661" s="686"/>
      <c r="L661" s="670"/>
      <c r="N661" s="670"/>
      <c r="P661" s="670"/>
      <c r="R661" s="670"/>
      <c r="T661" s="686"/>
    </row>
    <row r="662" spans="4:20">
      <c r="D662" s="670"/>
      <c r="E662" s="670"/>
      <c r="F662" s="670"/>
      <c r="G662" s="670"/>
      <c r="H662" s="670"/>
      <c r="I662" s="670"/>
      <c r="J662" s="670"/>
      <c r="K662" s="686"/>
      <c r="L662" s="670"/>
      <c r="N662" s="670"/>
      <c r="P662" s="670"/>
      <c r="R662" s="670"/>
      <c r="T662" s="686"/>
    </row>
    <row r="663" spans="4:20">
      <c r="D663" s="670"/>
      <c r="E663" s="670"/>
      <c r="F663" s="670"/>
      <c r="G663" s="670"/>
      <c r="H663" s="670"/>
      <c r="I663" s="670"/>
      <c r="J663" s="670"/>
      <c r="K663" s="686"/>
      <c r="L663" s="670"/>
      <c r="N663" s="670"/>
      <c r="P663" s="670"/>
      <c r="R663" s="670"/>
      <c r="T663" s="686"/>
    </row>
    <row r="664" spans="4:20">
      <c r="D664" s="670"/>
      <c r="E664" s="670"/>
      <c r="F664" s="670"/>
      <c r="G664" s="670"/>
      <c r="H664" s="670"/>
      <c r="I664" s="670"/>
      <c r="J664" s="670"/>
      <c r="K664" s="686"/>
      <c r="L664" s="670"/>
      <c r="N664" s="670"/>
      <c r="P664" s="670"/>
      <c r="R664" s="670"/>
      <c r="T664" s="686"/>
    </row>
    <row r="665" spans="4:20">
      <c r="D665" s="670"/>
      <c r="E665" s="670"/>
      <c r="F665" s="670"/>
      <c r="G665" s="670"/>
      <c r="H665" s="670"/>
      <c r="I665" s="670"/>
      <c r="J665" s="670"/>
      <c r="K665" s="686"/>
      <c r="L665" s="670"/>
      <c r="N665" s="670"/>
      <c r="P665" s="670"/>
      <c r="R665" s="670"/>
      <c r="T665" s="686"/>
    </row>
    <row r="666" spans="4:20">
      <c r="D666" s="670"/>
      <c r="E666" s="670"/>
      <c r="F666" s="670"/>
      <c r="G666" s="670"/>
      <c r="H666" s="670"/>
      <c r="I666" s="670"/>
      <c r="J666" s="670"/>
      <c r="K666" s="686"/>
      <c r="L666" s="670"/>
      <c r="N666" s="670"/>
      <c r="P666" s="670"/>
      <c r="R666" s="670"/>
      <c r="T666" s="686"/>
    </row>
    <row r="667" spans="4:20">
      <c r="D667" s="670"/>
      <c r="E667" s="670"/>
      <c r="F667" s="670"/>
      <c r="G667" s="670"/>
      <c r="H667" s="670"/>
      <c r="I667" s="670"/>
      <c r="J667" s="670"/>
      <c r="K667" s="686"/>
      <c r="L667" s="670"/>
      <c r="N667" s="670"/>
      <c r="P667" s="670"/>
      <c r="R667" s="670"/>
      <c r="T667" s="686"/>
    </row>
    <row r="668" spans="4:20">
      <c r="D668" s="670"/>
      <c r="E668" s="670"/>
      <c r="F668" s="670"/>
      <c r="G668" s="670"/>
      <c r="H668" s="670"/>
      <c r="I668" s="670"/>
      <c r="J668" s="670"/>
      <c r="K668" s="686"/>
      <c r="L668" s="670"/>
      <c r="N668" s="670"/>
      <c r="P668" s="670"/>
      <c r="R668" s="670"/>
      <c r="T668" s="686"/>
    </row>
    <row r="669" spans="4:20">
      <c r="D669" s="670"/>
      <c r="E669" s="670"/>
      <c r="F669" s="670"/>
      <c r="G669" s="670"/>
      <c r="H669" s="670"/>
      <c r="I669" s="670"/>
      <c r="J669" s="670"/>
      <c r="K669" s="686"/>
      <c r="L669" s="670"/>
      <c r="N669" s="670"/>
      <c r="P669" s="670"/>
      <c r="R669" s="670"/>
      <c r="T669" s="686"/>
    </row>
    <row r="670" spans="4:20">
      <c r="D670" s="670"/>
      <c r="E670" s="670"/>
      <c r="F670" s="670"/>
      <c r="G670" s="670"/>
      <c r="H670" s="670"/>
      <c r="I670" s="670"/>
      <c r="J670" s="670"/>
      <c r="K670" s="686"/>
      <c r="L670" s="670"/>
      <c r="N670" s="670"/>
      <c r="P670" s="670"/>
      <c r="R670" s="670"/>
      <c r="T670" s="686"/>
    </row>
    <row r="671" spans="4:20">
      <c r="D671" s="670"/>
      <c r="E671" s="670"/>
      <c r="F671" s="670"/>
      <c r="G671" s="670"/>
      <c r="H671" s="670"/>
      <c r="I671" s="670"/>
      <c r="J671" s="670"/>
      <c r="K671" s="686"/>
      <c r="L671" s="670"/>
      <c r="N671" s="670"/>
      <c r="P671" s="670"/>
      <c r="R671" s="670"/>
      <c r="T671" s="686"/>
    </row>
    <row r="672" spans="4:20">
      <c r="D672" s="670"/>
      <c r="E672" s="670"/>
      <c r="F672" s="670"/>
      <c r="G672" s="670"/>
      <c r="H672" s="670"/>
      <c r="I672" s="670"/>
      <c r="J672" s="670"/>
      <c r="K672" s="686"/>
      <c r="L672" s="670"/>
      <c r="N672" s="670"/>
      <c r="P672" s="670"/>
      <c r="R672" s="670"/>
      <c r="T672" s="686"/>
    </row>
    <row r="673" spans="4:20">
      <c r="D673" s="670"/>
      <c r="E673" s="670"/>
      <c r="F673" s="670"/>
      <c r="G673" s="670"/>
      <c r="H673" s="670"/>
      <c r="I673" s="670"/>
      <c r="J673" s="670"/>
      <c r="K673" s="686"/>
      <c r="L673" s="670"/>
      <c r="N673" s="670"/>
      <c r="P673" s="670"/>
      <c r="R673" s="670"/>
      <c r="T673" s="686"/>
    </row>
    <row r="674" spans="4:20">
      <c r="D674" s="670"/>
      <c r="E674" s="670"/>
      <c r="F674" s="670"/>
      <c r="G674" s="670"/>
      <c r="H674" s="670"/>
      <c r="I674" s="670"/>
      <c r="J674" s="670"/>
      <c r="K674" s="686"/>
      <c r="L674" s="670"/>
      <c r="N674" s="670"/>
      <c r="P674" s="670"/>
      <c r="R674" s="670"/>
      <c r="T674" s="686"/>
    </row>
    <row r="675" spans="4:20">
      <c r="D675" s="670"/>
      <c r="E675" s="670"/>
      <c r="F675" s="670"/>
      <c r="G675" s="670"/>
      <c r="H675" s="670"/>
      <c r="I675" s="670"/>
      <c r="J675" s="670"/>
      <c r="K675" s="686"/>
      <c r="L675" s="670"/>
      <c r="N675" s="670"/>
      <c r="P675" s="670"/>
      <c r="R675" s="670"/>
      <c r="T675" s="686"/>
    </row>
    <row r="676" spans="4:20">
      <c r="D676" s="670"/>
      <c r="E676" s="670"/>
      <c r="F676" s="670"/>
      <c r="G676" s="670"/>
      <c r="H676" s="670"/>
      <c r="I676" s="670"/>
      <c r="J676" s="670"/>
      <c r="K676" s="686"/>
      <c r="L676" s="670"/>
      <c r="N676" s="670"/>
      <c r="P676" s="670"/>
      <c r="R676" s="670"/>
      <c r="T676" s="686"/>
    </row>
    <row r="677" spans="4:20">
      <c r="D677" s="670"/>
      <c r="E677" s="670"/>
      <c r="F677" s="670"/>
      <c r="G677" s="670"/>
      <c r="H677" s="670"/>
      <c r="I677" s="670"/>
      <c r="J677" s="670"/>
      <c r="K677" s="686"/>
      <c r="L677" s="670"/>
      <c r="N677" s="670"/>
      <c r="P677" s="670"/>
      <c r="R677" s="670"/>
      <c r="T677" s="686"/>
    </row>
    <row r="678" spans="4:20">
      <c r="D678" s="670"/>
      <c r="E678" s="670"/>
      <c r="F678" s="670"/>
      <c r="G678" s="670"/>
      <c r="H678" s="670"/>
      <c r="I678" s="670"/>
      <c r="J678" s="670"/>
      <c r="K678" s="686"/>
      <c r="L678" s="670"/>
      <c r="N678" s="670"/>
      <c r="P678" s="670"/>
      <c r="R678" s="670"/>
      <c r="T678" s="686"/>
    </row>
    <row r="679" spans="4:20">
      <c r="D679" s="670"/>
      <c r="E679" s="670"/>
      <c r="F679" s="670"/>
      <c r="G679" s="670"/>
      <c r="H679" s="670"/>
      <c r="I679" s="670"/>
      <c r="J679" s="670"/>
      <c r="K679" s="686"/>
      <c r="L679" s="670"/>
      <c r="N679" s="670"/>
      <c r="P679" s="670"/>
      <c r="R679" s="670"/>
      <c r="T679" s="686"/>
    </row>
    <row r="680" spans="4:20">
      <c r="D680" s="670"/>
      <c r="E680" s="670"/>
      <c r="F680" s="670"/>
      <c r="G680" s="670"/>
      <c r="H680" s="670"/>
      <c r="I680" s="670"/>
      <c r="J680" s="670"/>
      <c r="K680" s="686"/>
      <c r="L680" s="670"/>
      <c r="N680" s="670"/>
      <c r="P680" s="670"/>
      <c r="R680" s="670"/>
      <c r="T680" s="686"/>
    </row>
    <row r="681" spans="4:20">
      <c r="D681" s="670"/>
      <c r="E681" s="670"/>
      <c r="F681" s="670"/>
      <c r="G681" s="670"/>
      <c r="H681" s="670"/>
      <c r="I681" s="670"/>
      <c r="J681" s="670"/>
      <c r="K681" s="686"/>
      <c r="L681" s="670"/>
      <c r="N681" s="670"/>
      <c r="P681" s="670"/>
      <c r="R681" s="670"/>
      <c r="T681" s="686"/>
    </row>
    <row r="682" spans="4:20">
      <c r="D682" s="670"/>
      <c r="E682" s="670"/>
      <c r="F682" s="670"/>
      <c r="G682" s="670"/>
      <c r="H682" s="670"/>
      <c r="I682" s="670"/>
      <c r="J682" s="670"/>
      <c r="K682" s="686"/>
      <c r="L682" s="670"/>
      <c r="N682" s="670"/>
      <c r="P682" s="670"/>
      <c r="R682" s="670"/>
      <c r="T682" s="686"/>
    </row>
    <row r="683" spans="4:20">
      <c r="D683" s="670"/>
      <c r="E683" s="670"/>
      <c r="F683" s="670"/>
      <c r="G683" s="670"/>
      <c r="H683" s="670"/>
      <c r="I683" s="670"/>
      <c r="J683" s="670"/>
      <c r="K683" s="686"/>
      <c r="L683" s="670"/>
      <c r="N683" s="670"/>
      <c r="P683" s="670"/>
      <c r="R683" s="670"/>
      <c r="T683" s="686"/>
    </row>
    <row r="684" spans="4:20">
      <c r="D684" s="670"/>
      <c r="E684" s="670"/>
      <c r="F684" s="670"/>
      <c r="G684" s="670"/>
      <c r="H684" s="670"/>
      <c r="I684" s="670"/>
      <c r="J684" s="670"/>
      <c r="K684" s="686"/>
      <c r="L684" s="670"/>
      <c r="N684" s="670"/>
      <c r="P684" s="670"/>
      <c r="R684" s="670"/>
      <c r="T684" s="686"/>
    </row>
    <row r="685" spans="4:20">
      <c r="D685" s="670"/>
      <c r="E685" s="670"/>
      <c r="F685" s="670"/>
      <c r="G685" s="670"/>
      <c r="H685" s="670"/>
      <c r="I685" s="670"/>
      <c r="J685" s="670"/>
      <c r="K685" s="686"/>
      <c r="L685" s="670"/>
      <c r="N685" s="670"/>
      <c r="P685" s="670"/>
      <c r="R685" s="670"/>
      <c r="T685" s="686"/>
    </row>
    <row r="686" spans="4:20">
      <c r="D686" s="670"/>
      <c r="E686" s="670"/>
      <c r="F686" s="670"/>
      <c r="G686" s="670"/>
      <c r="H686" s="670"/>
      <c r="I686" s="670"/>
      <c r="J686" s="670"/>
      <c r="K686" s="686"/>
      <c r="L686" s="670"/>
      <c r="N686" s="670"/>
      <c r="P686" s="670"/>
      <c r="R686" s="670"/>
      <c r="T686" s="686"/>
    </row>
    <row r="687" spans="4:20">
      <c r="D687" s="670"/>
      <c r="E687" s="670"/>
      <c r="F687" s="670"/>
      <c r="G687" s="670"/>
      <c r="H687" s="670"/>
      <c r="I687" s="670"/>
      <c r="J687" s="670"/>
      <c r="K687" s="686"/>
      <c r="L687" s="670"/>
      <c r="N687" s="670"/>
      <c r="P687" s="670"/>
      <c r="R687" s="670"/>
      <c r="T687" s="686"/>
    </row>
    <row r="688" spans="4:20">
      <c r="D688" s="670"/>
      <c r="E688" s="670"/>
      <c r="F688" s="670"/>
      <c r="G688" s="670"/>
      <c r="H688" s="670"/>
      <c r="I688" s="670"/>
      <c r="J688" s="670"/>
      <c r="K688" s="686"/>
      <c r="L688" s="670"/>
      <c r="N688" s="670"/>
      <c r="P688" s="670"/>
      <c r="R688" s="670"/>
      <c r="T688" s="686"/>
    </row>
    <row r="689" spans="4:20">
      <c r="D689" s="670"/>
      <c r="E689" s="670"/>
      <c r="F689" s="670"/>
      <c r="G689" s="670"/>
      <c r="H689" s="670"/>
      <c r="I689" s="670"/>
      <c r="J689" s="670"/>
      <c r="K689" s="686"/>
      <c r="L689" s="670"/>
      <c r="N689" s="670"/>
      <c r="P689" s="670"/>
      <c r="R689" s="670"/>
      <c r="T689" s="686"/>
    </row>
    <row r="690" spans="4:20">
      <c r="D690" s="670"/>
      <c r="E690" s="670"/>
      <c r="F690" s="670"/>
      <c r="G690" s="670"/>
      <c r="H690" s="670"/>
      <c r="I690" s="670"/>
      <c r="J690" s="670"/>
      <c r="K690" s="686"/>
      <c r="L690" s="670"/>
      <c r="N690" s="670"/>
      <c r="P690" s="670"/>
      <c r="R690" s="670"/>
      <c r="T690" s="686"/>
    </row>
    <row r="691" spans="4:20">
      <c r="D691" s="670"/>
      <c r="E691" s="670"/>
      <c r="F691" s="670"/>
      <c r="G691" s="670"/>
      <c r="H691" s="670"/>
      <c r="I691" s="670"/>
      <c r="J691" s="670"/>
      <c r="K691" s="686"/>
      <c r="L691" s="670"/>
      <c r="N691" s="670"/>
      <c r="P691" s="670"/>
      <c r="R691" s="670"/>
      <c r="T691" s="686"/>
    </row>
    <row r="692" spans="4:20">
      <c r="D692" s="670"/>
      <c r="E692" s="670"/>
      <c r="F692" s="670"/>
      <c r="G692" s="670"/>
      <c r="H692" s="670"/>
      <c r="I692" s="670"/>
      <c r="J692" s="670"/>
      <c r="K692" s="686"/>
      <c r="L692" s="670"/>
      <c r="N692" s="670"/>
      <c r="P692" s="670"/>
      <c r="R692" s="670"/>
      <c r="T692" s="686"/>
    </row>
    <row r="693" spans="4:20">
      <c r="D693" s="670"/>
      <c r="E693" s="670"/>
      <c r="F693" s="670"/>
      <c r="G693" s="670"/>
      <c r="H693" s="670"/>
      <c r="I693" s="670"/>
      <c r="J693" s="670"/>
      <c r="K693" s="686"/>
      <c r="L693" s="670"/>
      <c r="N693" s="670"/>
      <c r="P693" s="670"/>
      <c r="R693" s="670"/>
      <c r="T693" s="686"/>
    </row>
    <row r="694" spans="4:20">
      <c r="D694" s="670"/>
      <c r="E694" s="670"/>
      <c r="F694" s="670"/>
      <c r="G694" s="670"/>
      <c r="H694" s="670"/>
      <c r="I694" s="670"/>
      <c r="J694" s="670"/>
      <c r="K694" s="686"/>
      <c r="L694" s="670"/>
      <c r="N694" s="670"/>
      <c r="P694" s="670"/>
      <c r="R694" s="670"/>
      <c r="T694" s="686"/>
    </row>
    <row r="695" spans="4:20">
      <c r="D695" s="670"/>
      <c r="E695" s="670"/>
      <c r="F695" s="670"/>
      <c r="G695" s="670"/>
      <c r="H695" s="670"/>
      <c r="I695" s="670"/>
      <c r="J695" s="670"/>
      <c r="K695" s="686"/>
      <c r="L695" s="670"/>
      <c r="N695" s="670"/>
      <c r="P695" s="670"/>
      <c r="R695" s="670"/>
      <c r="T695" s="686"/>
    </row>
    <row r="696" spans="4:20">
      <c r="D696" s="670"/>
      <c r="E696" s="670"/>
      <c r="F696" s="670"/>
      <c r="G696" s="670"/>
      <c r="H696" s="670"/>
      <c r="I696" s="670"/>
      <c r="J696" s="670"/>
      <c r="K696" s="686"/>
      <c r="L696" s="670"/>
      <c r="N696" s="670"/>
      <c r="P696" s="670"/>
      <c r="R696" s="670"/>
      <c r="T696" s="686"/>
    </row>
    <row r="697" spans="4:20">
      <c r="D697" s="670"/>
      <c r="E697" s="670"/>
      <c r="F697" s="670"/>
      <c r="G697" s="670"/>
      <c r="H697" s="670"/>
      <c r="I697" s="670"/>
      <c r="J697" s="670"/>
      <c r="K697" s="686"/>
      <c r="L697" s="670"/>
      <c r="N697" s="670"/>
      <c r="P697" s="670"/>
      <c r="R697" s="670"/>
      <c r="T697" s="686"/>
    </row>
    <row r="698" spans="4:20">
      <c r="D698" s="670"/>
      <c r="E698" s="670"/>
      <c r="F698" s="670"/>
      <c r="G698" s="670"/>
      <c r="H698" s="670"/>
      <c r="I698" s="670"/>
      <c r="J698" s="670"/>
      <c r="K698" s="686"/>
      <c r="L698" s="670"/>
      <c r="N698" s="670"/>
      <c r="P698" s="670"/>
      <c r="R698" s="670"/>
      <c r="T698" s="686"/>
    </row>
    <row r="699" spans="4:20">
      <c r="D699" s="670"/>
      <c r="E699" s="670"/>
      <c r="F699" s="670"/>
      <c r="G699" s="670"/>
      <c r="H699" s="670"/>
      <c r="I699" s="670"/>
      <c r="J699" s="670"/>
      <c r="K699" s="686"/>
      <c r="L699" s="670"/>
      <c r="N699" s="670"/>
      <c r="P699" s="670"/>
      <c r="R699" s="670"/>
      <c r="T699" s="686"/>
    </row>
    <row r="700" spans="4:20">
      <c r="D700" s="670"/>
      <c r="E700" s="670"/>
      <c r="F700" s="670"/>
      <c r="G700" s="670"/>
      <c r="H700" s="670"/>
      <c r="I700" s="670"/>
      <c r="J700" s="670"/>
      <c r="K700" s="686"/>
      <c r="L700" s="670"/>
      <c r="N700" s="670"/>
      <c r="P700" s="670"/>
      <c r="R700" s="670"/>
      <c r="T700" s="686"/>
    </row>
    <row r="701" spans="4:20">
      <c r="D701" s="670"/>
      <c r="E701" s="670"/>
      <c r="F701" s="670"/>
      <c r="G701" s="670"/>
      <c r="H701" s="670"/>
      <c r="I701" s="670"/>
      <c r="J701" s="670"/>
      <c r="K701" s="686"/>
      <c r="L701" s="670"/>
      <c r="N701" s="670"/>
      <c r="P701" s="670"/>
      <c r="R701" s="670"/>
      <c r="T701" s="686"/>
    </row>
    <row r="702" spans="4:20">
      <c r="D702" s="670"/>
      <c r="E702" s="670"/>
      <c r="F702" s="670"/>
      <c r="G702" s="670"/>
      <c r="H702" s="670"/>
      <c r="I702" s="670"/>
      <c r="J702" s="670"/>
      <c r="K702" s="686"/>
      <c r="L702" s="670"/>
      <c r="N702" s="670"/>
      <c r="P702" s="670"/>
      <c r="R702" s="670"/>
      <c r="T702" s="686"/>
    </row>
    <row r="703" spans="4:20">
      <c r="D703" s="670"/>
      <c r="E703" s="670"/>
      <c r="F703" s="670"/>
      <c r="G703" s="670"/>
      <c r="H703" s="670"/>
      <c r="I703" s="670"/>
      <c r="J703" s="670"/>
      <c r="K703" s="686"/>
      <c r="L703" s="670"/>
      <c r="N703" s="670"/>
      <c r="P703" s="670"/>
      <c r="R703" s="670"/>
      <c r="T703" s="686"/>
    </row>
    <row r="704" spans="4:20">
      <c r="D704" s="670"/>
      <c r="E704" s="670"/>
      <c r="F704" s="670"/>
      <c r="G704" s="670"/>
      <c r="H704" s="670"/>
      <c r="I704" s="670"/>
      <c r="J704" s="670"/>
      <c r="K704" s="686"/>
      <c r="L704" s="670"/>
      <c r="N704" s="670"/>
      <c r="P704" s="670"/>
      <c r="R704" s="670"/>
      <c r="T704" s="686"/>
    </row>
    <row r="705" spans="4:20">
      <c r="D705" s="670"/>
      <c r="E705" s="670"/>
      <c r="F705" s="670"/>
      <c r="G705" s="670"/>
      <c r="H705" s="670"/>
      <c r="I705" s="670"/>
      <c r="J705" s="670"/>
      <c r="K705" s="686"/>
      <c r="L705" s="670"/>
      <c r="N705" s="670"/>
      <c r="P705" s="670"/>
      <c r="R705" s="670"/>
      <c r="T705" s="686"/>
    </row>
    <row r="706" spans="4:20">
      <c r="D706" s="670"/>
      <c r="E706" s="670"/>
      <c r="F706" s="670"/>
      <c r="G706" s="670"/>
      <c r="H706" s="670"/>
      <c r="I706" s="670"/>
      <c r="J706" s="670"/>
      <c r="K706" s="686"/>
      <c r="L706" s="670"/>
      <c r="N706" s="670"/>
      <c r="P706" s="670"/>
      <c r="R706" s="670"/>
      <c r="T706" s="686"/>
    </row>
    <row r="707" spans="4:20">
      <c r="D707" s="670"/>
      <c r="E707" s="670"/>
      <c r="F707" s="670"/>
      <c r="G707" s="670"/>
      <c r="H707" s="670"/>
      <c r="I707" s="670"/>
      <c r="J707" s="670"/>
      <c r="K707" s="686"/>
      <c r="L707" s="670"/>
      <c r="N707" s="670"/>
      <c r="P707" s="670"/>
      <c r="R707" s="670"/>
      <c r="T707" s="686"/>
    </row>
    <row r="708" spans="4:20">
      <c r="D708" s="670"/>
      <c r="E708" s="670"/>
      <c r="F708" s="670"/>
      <c r="G708" s="670"/>
      <c r="H708" s="670"/>
      <c r="I708" s="670"/>
      <c r="J708" s="670"/>
      <c r="K708" s="686"/>
      <c r="L708" s="670"/>
      <c r="N708" s="670"/>
      <c r="P708" s="670"/>
      <c r="R708" s="670"/>
      <c r="T708" s="686"/>
    </row>
    <row r="709" spans="4:20">
      <c r="D709" s="670"/>
      <c r="E709" s="670"/>
      <c r="F709" s="670"/>
      <c r="G709" s="670"/>
      <c r="H709" s="670"/>
      <c r="I709" s="670"/>
      <c r="J709" s="670"/>
      <c r="K709" s="686"/>
      <c r="L709" s="670"/>
      <c r="N709" s="670"/>
      <c r="P709" s="670"/>
      <c r="R709" s="670"/>
      <c r="T709" s="686"/>
    </row>
    <row r="710" spans="4:20">
      <c r="D710" s="670"/>
      <c r="E710" s="670"/>
      <c r="F710" s="670"/>
      <c r="G710" s="670"/>
      <c r="H710" s="670"/>
      <c r="I710" s="670"/>
      <c r="J710" s="670"/>
      <c r="K710" s="686"/>
      <c r="L710" s="670"/>
      <c r="N710" s="670"/>
      <c r="P710" s="670"/>
      <c r="R710" s="670"/>
      <c r="T710" s="686"/>
    </row>
    <row r="711" spans="4:20">
      <c r="D711" s="670"/>
      <c r="E711" s="670"/>
      <c r="F711" s="670"/>
      <c r="G711" s="670"/>
      <c r="H711" s="670"/>
      <c r="I711" s="670"/>
      <c r="J711" s="670"/>
      <c r="K711" s="686"/>
      <c r="L711" s="670"/>
      <c r="N711" s="670"/>
      <c r="P711" s="670"/>
      <c r="R711" s="670"/>
      <c r="T711" s="686"/>
    </row>
    <row r="712" spans="4:20">
      <c r="D712" s="670"/>
      <c r="E712" s="670"/>
      <c r="F712" s="670"/>
      <c r="G712" s="670"/>
      <c r="H712" s="670"/>
      <c r="I712" s="670"/>
      <c r="J712" s="670"/>
      <c r="K712" s="686"/>
      <c r="L712" s="670"/>
      <c r="N712" s="670"/>
      <c r="P712" s="670"/>
      <c r="R712" s="670"/>
      <c r="T712" s="686"/>
    </row>
    <row r="713" spans="4:20">
      <c r="D713" s="670"/>
      <c r="E713" s="670"/>
      <c r="F713" s="670"/>
      <c r="G713" s="670"/>
      <c r="H713" s="670"/>
      <c r="I713" s="670"/>
      <c r="J713" s="670"/>
      <c r="K713" s="686"/>
      <c r="L713" s="670"/>
      <c r="N713" s="670"/>
      <c r="P713" s="670"/>
      <c r="R713" s="670"/>
      <c r="T713" s="686"/>
    </row>
    <row r="714" spans="4:20">
      <c r="D714" s="670"/>
      <c r="E714" s="670"/>
      <c r="F714" s="670"/>
      <c r="G714" s="670"/>
      <c r="H714" s="670"/>
      <c r="I714" s="670"/>
      <c r="J714" s="670"/>
      <c r="K714" s="686"/>
      <c r="L714" s="670"/>
      <c r="N714" s="670"/>
      <c r="P714" s="670"/>
      <c r="R714" s="670"/>
      <c r="T714" s="686"/>
    </row>
    <row r="715" spans="4:20">
      <c r="D715" s="670"/>
      <c r="E715" s="670"/>
      <c r="F715" s="670"/>
      <c r="G715" s="670"/>
      <c r="H715" s="670"/>
      <c r="I715" s="670"/>
      <c r="J715" s="670"/>
      <c r="K715" s="686"/>
      <c r="L715" s="670"/>
      <c r="N715" s="670"/>
      <c r="P715" s="670"/>
      <c r="R715" s="670"/>
      <c r="T715" s="686"/>
    </row>
    <row r="716" spans="4:20">
      <c r="D716" s="670"/>
      <c r="E716" s="670"/>
      <c r="F716" s="670"/>
      <c r="G716" s="670"/>
      <c r="H716" s="670"/>
      <c r="I716" s="670"/>
      <c r="J716" s="670"/>
      <c r="K716" s="686"/>
      <c r="L716" s="670"/>
      <c r="N716" s="670"/>
      <c r="P716" s="670"/>
      <c r="R716" s="670"/>
      <c r="T716" s="686"/>
    </row>
    <row r="717" spans="4:20">
      <c r="D717" s="670"/>
      <c r="E717" s="670"/>
      <c r="F717" s="670"/>
      <c r="G717" s="670"/>
      <c r="H717" s="670"/>
      <c r="I717" s="670"/>
      <c r="J717" s="670"/>
      <c r="K717" s="686"/>
      <c r="L717" s="670"/>
      <c r="N717" s="670"/>
      <c r="P717" s="670"/>
      <c r="R717" s="670"/>
      <c r="T717" s="686"/>
    </row>
    <row r="718" spans="4:20">
      <c r="D718" s="670"/>
      <c r="E718" s="670"/>
      <c r="F718" s="670"/>
      <c r="G718" s="670"/>
      <c r="H718" s="670"/>
      <c r="I718" s="670"/>
      <c r="J718" s="670"/>
      <c r="K718" s="686"/>
      <c r="L718" s="670"/>
      <c r="N718" s="670"/>
      <c r="P718" s="670"/>
      <c r="R718" s="670"/>
      <c r="T718" s="686"/>
    </row>
    <row r="719" spans="4:20">
      <c r="D719" s="670"/>
      <c r="E719" s="670"/>
      <c r="F719" s="670"/>
      <c r="G719" s="670"/>
      <c r="H719" s="670"/>
      <c r="I719" s="670"/>
      <c r="J719" s="670"/>
      <c r="K719" s="686"/>
      <c r="L719" s="670"/>
      <c r="N719" s="670"/>
      <c r="P719" s="670"/>
      <c r="R719" s="670"/>
      <c r="T719" s="686"/>
    </row>
    <row r="720" spans="4:20">
      <c r="D720" s="670"/>
      <c r="E720" s="670"/>
      <c r="F720" s="670"/>
      <c r="G720" s="670"/>
      <c r="H720" s="670"/>
      <c r="I720" s="670"/>
      <c r="J720" s="670"/>
      <c r="K720" s="686"/>
      <c r="L720" s="670"/>
      <c r="N720" s="670"/>
      <c r="P720" s="670"/>
      <c r="R720" s="670"/>
      <c r="T720" s="686"/>
    </row>
    <row r="721" spans="4:20">
      <c r="D721" s="670"/>
      <c r="E721" s="670"/>
      <c r="F721" s="670"/>
      <c r="G721" s="670"/>
      <c r="H721" s="670"/>
      <c r="I721" s="670"/>
      <c r="J721" s="670"/>
      <c r="K721" s="686"/>
      <c r="L721" s="670"/>
      <c r="N721" s="670"/>
      <c r="P721" s="670"/>
      <c r="R721" s="670"/>
      <c r="T721" s="686"/>
    </row>
    <row r="722" spans="4:20">
      <c r="D722" s="670"/>
      <c r="E722" s="670"/>
      <c r="F722" s="670"/>
      <c r="G722" s="670"/>
      <c r="H722" s="670"/>
      <c r="I722" s="670"/>
      <c r="J722" s="670"/>
      <c r="K722" s="686"/>
      <c r="L722" s="670"/>
      <c r="N722" s="670"/>
      <c r="P722" s="670"/>
      <c r="R722" s="670"/>
      <c r="T722" s="686"/>
    </row>
    <row r="723" spans="4:20">
      <c r="D723" s="670"/>
      <c r="E723" s="670"/>
      <c r="F723" s="670"/>
      <c r="G723" s="670"/>
      <c r="H723" s="670"/>
      <c r="I723" s="670"/>
      <c r="J723" s="670"/>
      <c r="K723" s="686"/>
      <c r="L723" s="670"/>
      <c r="N723" s="670"/>
      <c r="P723" s="670"/>
      <c r="R723" s="670"/>
      <c r="T723" s="686"/>
    </row>
    <row r="724" spans="4:20">
      <c r="D724" s="670"/>
      <c r="E724" s="670"/>
      <c r="F724" s="670"/>
      <c r="G724" s="670"/>
      <c r="H724" s="670"/>
      <c r="I724" s="670"/>
      <c r="J724" s="670"/>
      <c r="K724" s="686"/>
      <c r="L724" s="670"/>
      <c r="N724" s="670"/>
      <c r="P724" s="670"/>
      <c r="R724" s="670"/>
      <c r="T724" s="686"/>
    </row>
    <row r="725" spans="4:20">
      <c r="D725" s="670"/>
      <c r="E725" s="670"/>
      <c r="F725" s="670"/>
      <c r="G725" s="670"/>
      <c r="H725" s="670"/>
      <c r="I725" s="670"/>
      <c r="J725" s="670"/>
      <c r="K725" s="686"/>
      <c r="L725" s="670"/>
      <c r="N725" s="670"/>
      <c r="P725" s="670"/>
      <c r="R725" s="670"/>
      <c r="T725" s="686"/>
    </row>
    <row r="726" spans="4:20">
      <c r="D726" s="670"/>
      <c r="E726" s="670"/>
      <c r="F726" s="670"/>
      <c r="G726" s="670"/>
      <c r="H726" s="670"/>
      <c r="I726" s="670"/>
      <c r="J726" s="670"/>
      <c r="K726" s="686"/>
      <c r="L726" s="670"/>
      <c r="N726" s="670"/>
      <c r="P726" s="670"/>
      <c r="R726" s="670"/>
      <c r="T726" s="686"/>
    </row>
    <row r="727" spans="4:20">
      <c r="D727" s="670"/>
      <c r="E727" s="670"/>
      <c r="F727" s="670"/>
      <c r="G727" s="670"/>
      <c r="H727" s="670"/>
      <c r="I727" s="670"/>
      <c r="J727" s="670"/>
      <c r="K727" s="686"/>
      <c r="L727" s="670"/>
      <c r="N727" s="670"/>
      <c r="P727" s="670"/>
      <c r="R727" s="670"/>
      <c r="T727" s="686"/>
    </row>
    <row r="728" spans="4:20">
      <c r="D728" s="670"/>
      <c r="E728" s="670"/>
      <c r="F728" s="670"/>
      <c r="G728" s="670"/>
      <c r="H728" s="670"/>
      <c r="I728" s="670"/>
      <c r="J728" s="670"/>
      <c r="K728" s="686"/>
      <c r="L728" s="670"/>
      <c r="N728" s="670"/>
      <c r="P728" s="670"/>
      <c r="R728" s="670"/>
      <c r="T728" s="686"/>
    </row>
    <row r="729" spans="4:20">
      <c r="D729" s="670"/>
      <c r="E729" s="670"/>
      <c r="F729" s="670"/>
      <c r="G729" s="670"/>
      <c r="H729" s="670"/>
      <c r="I729" s="670"/>
      <c r="J729" s="670"/>
      <c r="K729" s="686"/>
      <c r="L729" s="670"/>
      <c r="N729" s="670"/>
      <c r="P729" s="670"/>
      <c r="R729" s="670"/>
      <c r="T729" s="686"/>
    </row>
    <row r="730" spans="4:20">
      <c r="D730" s="670"/>
      <c r="E730" s="670"/>
      <c r="F730" s="670"/>
      <c r="G730" s="670"/>
      <c r="H730" s="670"/>
      <c r="I730" s="670"/>
      <c r="J730" s="670"/>
      <c r="K730" s="686"/>
      <c r="L730" s="670"/>
      <c r="N730" s="670"/>
      <c r="P730" s="670"/>
      <c r="R730" s="670"/>
      <c r="T730" s="686"/>
    </row>
    <row r="731" spans="4:20">
      <c r="D731" s="670"/>
      <c r="E731" s="670"/>
      <c r="F731" s="670"/>
      <c r="G731" s="670"/>
      <c r="H731" s="670"/>
      <c r="I731" s="670"/>
      <c r="J731" s="670"/>
      <c r="K731" s="686"/>
      <c r="L731" s="670"/>
      <c r="N731" s="670"/>
      <c r="P731" s="670"/>
      <c r="R731" s="670"/>
      <c r="T731" s="686"/>
    </row>
    <row r="732" spans="4:20">
      <c r="D732" s="670"/>
      <c r="E732" s="670"/>
      <c r="F732" s="670"/>
      <c r="G732" s="670"/>
      <c r="H732" s="670"/>
      <c r="I732" s="670"/>
      <c r="J732" s="670"/>
      <c r="K732" s="686"/>
      <c r="L732" s="670"/>
      <c r="N732" s="670"/>
      <c r="P732" s="670"/>
      <c r="R732" s="670"/>
      <c r="T732" s="686"/>
    </row>
    <row r="733" spans="4:20">
      <c r="D733" s="670"/>
      <c r="E733" s="670"/>
      <c r="F733" s="670"/>
      <c r="G733" s="670"/>
      <c r="H733" s="670"/>
      <c r="I733" s="670"/>
      <c r="J733" s="670"/>
      <c r="K733" s="686"/>
      <c r="L733" s="670"/>
      <c r="N733" s="670"/>
      <c r="P733" s="670"/>
      <c r="R733" s="670"/>
      <c r="T733" s="686"/>
    </row>
    <row r="734" spans="4:20">
      <c r="D734" s="670"/>
      <c r="E734" s="670"/>
      <c r="F734" s="670"/>
      <c r="G734" s="670"/>
      <c r="H734" s="670"/>
      <c r="I734" s="670"/>
      <c r="J734" s="670"/>
      <c r="K734" s="686"/>
      <c r="L734" s="670"/>
      <c r="N734" s="670"/>
      <c r="P734" s="670"/>
      <c r="R734" s="670"/>
      <c r="T734" s="686"/>
    </row>
    <row r="735" spans="4:20">
      <c r="D735" s="670"/>
      <c r="E735" s="670"/>
      <c r="F735" s="670"/>
      <c r="G735" s="670"/>
      <c r="H735" s="670"/>
      <c r="I735" s="670"/>
      <c r="J735" s="670"/>
      <c r="K735" s="686"/>
      <c r="L735" s="670"/>
      <c r="N735" s="670"/>
      <c r="P735" s="670"/>
      <c r="R735" s="670"/>
      <c r="T735" s="686"/>
    </row>
    <row r="736" spans="4:20">
      <c r="D736" s="670"/>
      <c r="E736" s="670"/>
      <c r="F736" s="670"/>
      <c r="G736" s="670"/>
      <c r="H736" s="670"/>
      <c r="I736" s="670"/>
      <c r="J736" s="670"/>
      <c r="K736" s="686"/>
      <c r="L736" s="670"/>
      <c r="N736" s="670"/>
      <c r="P736" s="670"/>
      <c r="R736" s="670"/>
      <c r="T736" s="686"/>
    </row>
    <row r="737" spans="4:20">
      <c r="D737" s="670"/>
      <c r="E737" s="670"/>
      <c r="F737" s="670"/>
      <c r="G737" s="670"/>
      <c r="H737" s="670"/>
      <c r="I737" s="670"/>
      <c r="J737" s="670"/>
      <c r="K737" s="686"/>
      <c r="L737" s="670"/>
      <c r="N737" s="670"/>
      <c r="P737" s="670"/>
      <c r="R737" s="670"/>
      <c r="T737" s="686"/>
    </row>
    <row r="738" spans="4:20">
      <c r="D738" s="670"/>
      <c r="E738" s="670"/>
      <c r="F738" s="670"/>
      <c r="G738" s="670"/>
      <c r="H738" s="670"/>
      <c r="I738" s="670"/>
      <c r="J738" s="670"/>
      <c r="K738" s="686"/>
      <c r="L738" s="670"/>
      <c r="N738" s="670"/>
      <c r="P738" s="670"/>
      <c r="R738" s="670"/>
      <c r="T738" s="686"/>
    </row>
    <row r="739" spans="4:20">
      <c r="D739" s="670"/>
      <c r="E739" s="670"/>
      <c r="F739" s="670"/>
      <c r="G739" s="670"/>
      <c r="H739" s="670"/>
      <c r="I739" s="670"/>
      <c r="J739" s="670"/>
      <c r="K739" s="686"/>
      <c r="L739" s="670"/>
      <c r="N739" s="670"/>
      <c r="P739" s="670"/>
      <c r="R739" s="670"/>
      <c r="T739" s="686"/>
    </row>
    <row r="740" spans="4:20">
      <c r="D740" s="670"/>
      <c r="E740" s="670"/>
      <c r="F740" s="670"/>
      <c r="G740" s="670"/>
      <c r="H740" s="670"/>
      <c r="I740" s="670"/>
      <c r="J740" s="670"/>
      <c r="K740" s="686"/>
      <c r="L740" s="670"/>
      <c r="N740" s="670"/>
      <c r="P740" s="670"/>
      <c r="R740" s="670"/>
      <c r="T740" s="686"/>
    </row>
    <row r="741" spans="4:20">
      <c r="D741" s="670"/>
      <c r="E741" s="670"/>
      <c r="F741" s="670"/>
      <c r="G741" s="670"/>
      <c r="H741" s="670"/>
      <c r="I741" s="670"/>
      <c r="J741" s="670"/>
      <c r="K741" s="686"/>
      <c r="L741" s="670"/>
      <c r="N741" s="670"/>
      <c r="P741" s="670"/>
      <c r="R741" s="670"/>
      <c r="T741" s="686"/>
    </row>
    <row r="742" spans="4:20">
      <c r="D742" s="670"/>
      <c r="E742" s="670"/>
      <c r="F742" s="670"/>
      <c r="G742" s="670"/>
      <c r="H742" s="670"/>
      <c r="I742" s="670"/>
      <c r="J742" s="670"/>
      <c r="K742" s="686"/>
      <c r="L742" s="670"/>
      <c r="N742" s="670"/>
      <c r="P742" s="670"/>
      <c r="R742" s="670"/>
      <c r="T742" s="686"/>
    </row>
    <row r="743" spans="4:20">
      <c r="D743" s="670"/>
      <c r="E743" s="670"/>
      <c r="F743" s="670"/>
      <c r="G743" s="670"/>
      <c r="H743" s="670"/>
      <c r="I743" s="670"/>
      <c r="J743" s="670"/>
      <c r="K743" s="686"/>
      <c r="L743" s="670"/>
      <c r="N743" s="670"/>
      <c r="P743" s="670"/>
      <c r="R743" s="670"/>
      <c r="T743" s="686"/>
    </row>
    <row r="744" spans="4:20">
      <c r="D744" s="670"/>
      <c r="E744" s="670"/>
      <c r="F744" s="670"/>
      <c r="G744" s="670"/>
      <c r="H744" s="670"/>
      <c r="I744" s="670"/>
      <c r="J744" s="670"/>
      <c r="K744" s="686"/>
      <c r="L744" s="670"/>
      <c r="N744" s="670"/>
      <c r="P744" s="670"/>
      <c r="R744" s="670"/>
      <c r="T744" s="686"/>
    </row>
    <row r="745" spans="4:20">
      <c r="D745" s="670"/>
      <c r="E745" s="670"/>
      <c r="F745" s="670"/>
      <c r="G745" s="670"/>
      <c r="H745" s="670"/>
      <c r="I745" s="670"/>
      <c r="J745" s="670"/>
      <c r="K745" s="686"/>
      <c r="L745" s="670"/>
      <c r="N745" s="670"/>
      <c r="P745" s="670"/>
      <c r="R745" s="670"/>
      <c r="T745" s="686"/>
    </row>
    <row r="746" spans="4:20">
      <c r="D746" s="670"/>
      <c r="E746" s="670"/>
      <c r="F746" s="670"/>
      <c r="G746" s="670"/>
      <c r="H746" s="670"/>
      <c r="I746" s="670"/>
      <c r="J746" s="670"/>
      <c r="K746" s="686"/>
      <c r="L746" s="670"/>
      <c r="N746" s="670"/>
      <c r="P746" s="670"/>
      <c r="R746" s="670"/>
      <c r="T746" s="686"/>
    </row>
    <row r="747" spans="4:20">
      <c r="D747" s="670"/>
      <c r="E747" s="670"/>
      <c r="F747" s="670"/>
      <c r="G747" s="670"/>
      <c r="H747" s="670"/>
      <c r="I747" s="670"/>
      <c r="J747" s="670"/>
      <c r="K747" s="686"/>
      <c r="L747" s="670"/>
      <c r="N747" s="670"/>
      <c r="P747" s="670"/>
      <c r="R747" s="670"/>
      <c r="T747" s="686"/>
    </row>
    <row r="748" spans="4:20">
      <c r="D748" s="670"/>
      <c r="E748" s="670"/>
      <c r="F748" s="670"/>
      <c r="G748" s="670"/>
      <c r="H748" s="670"/>
      <c r="I748" s="670"/>
      <c r="J748" s="670"/>
      <c r="K748" s="686"/>
      <c r="L748" s="670"/>
      <c r="N748" s="670"/>
      <c r="P748" s="670"/>
      <c r="R748" s="670"/>
      <c r="T748" s="686"/>
    </row>
    <row r="749" spans="4:20">
      <c r="D749" s="670"/>
      <c r="E749" s="670"/>
      <c r="F749" s="670"/>
      <c r="G749" s="670"/>
      <c r="H749" s="670"/>
      <c r="I749" s="670"/>
      <c r="J749" s="670"/>
      <c r="K749" s="686"/>
      <c r="L749" s="670"/>
      <c r="N749" s="670"/>
      <c r="P749" s="670"/>
      <c r="R749" s="670"/>
      <c r="T749" s="686"/>
    </row>
    <row r="750" spans="4:20">
      <c r="D750" s="670"/>
      <c r="E750" s="670"/>
      <c r="F750" s="670"/>
      <c r="G750" s="670"/>
      <c r="H750" s="670"/>
      <c r="I750" s="670"/>
      <c r="J750" s="670"/>
      <c r="K750" s="686"/>
      <c r="L750" s="670"/>
      <c r="N750" s="670"/>
      <c r="P750" s="670"/>
      <c r="R750" s="670"/>
      <c r="T750" s="686"/>
    </row>
    <row r="751" spans="4:20">
      <c r="D751" s="670"/>
      <c r="E751" s="670"/>
      <c r="F751" s="670"/>
      <c r="G751" s="670"/>
      <c r="H751" s="670"/>
      <c r="I751" s="670"/>
      <c r="J751" s="670"/>
      <c r="K751" s="686"/>
      <c r="L751" s="670"/>
      <c r="N751" s="670"/>
      <c r="P751" s="670"/>
      <c r="R751" s="670"/>
      <c r="T751" s="686"/>
    </row>
    <row r="752" spans="4:20">
      <c r="D752" s="670"/>
      <c r="E752" s="670"/>
      <c r="F752" s="670"/>
      <c r="G752" s="670"/>
      <c r="H752" s="670"/>
      <c r="I752" s="670"/>
      <c r="J752" s="670"/>
      <c r="K752" s="686"/>
      <c r="L752" s="670"/>
      <c r="N752" s="670"/>
      <c r="P752" s="670"/>
      <c r="R752" s="670"/>
      <c r="T752" s="686"/>
    </row>
    <row r="753" spans="4:20">
      <c r="D753" s="670"/>
      <c r="E753" s="670"/>
      <c r="F753" s="670"/>
      <c r="G753" s="670"/>
      <c r="H753" s="670"/>
      <c r="I753" s="670"/>
      <c r="J753" s="670"/>
      <c r="K753" s="686"/>
      <c r="L753" s="670"/>
      <c r="N753" s="670"/>
      <c r="P753" s="670"/>
      <c r="R753" s="670"/>
      <c r="T753" s="686"/>
    </row>
    <row r="754" spans="4:20">
      <c r="D754" s="670"/>
      <c r="E754" s="670"/>
      <c r="F754" s="670"/>
      <c r="G754" s="670"/>
      <c r="H754" s="670"/>
      <c r="I754" s="670"/>
      <c r="J754" s="670"/>
      <c r="K754" s="686"/>
      <c r="L754" s="670"/>
      <c r="N754" s="670"/>
      <c r="P754" s="670"/>
      <c r="R754" s="670"/>
      <c r="T754" s="686"/>
    </row>
    <row r="755" spans="4:20">
      <c r="D755" s="670"/>
      <c r="E755" s="670"/>
      <c r="F755" s="670"/>
      <c r="G755" s="670"/>
      <c r="H755" s="670"/>
      <c r="I755" s="670"/>
      <c r="J755" s="670"/>
      <c r="K755" s="686"/>
      <c r="L755" s="670"/>
      <c r="N755" s="670"/>
      <c r="P755" s="670"/>
      <c r="R755" s="670"/>
      <c r="T755" s="686"/>
    </row>
    <row r="756" spans="4:20">
      <c r="D756" s="670"/>
      <c r="E756" s="670"/>
      <c r="F756" s="670"/>
      <c r="G756" s="670"/>
      <c r="H756" s="670"/>
      <c r="I756" s="670"/>
      <c r="J756" s="670"/>
      <c r="K756" s="686"/>
      <c r="L756" s="670"/>
      <c r="N756" s="670"/>
      <c r="P756" s="670"/>
      <c r="R756" s="670"/>
      <c r="T756" s="686"/>
    </row>
    <row r="757" spans="4:20">
      <c r="D757" s="670"/>
      <c r="E757" s="670"/>
      <c r="F757" s="670"/>
      <c r="G757" s="670"/>
      <c r="H757" s="670"/>
      <c r="I757" s="670"/>
      <c r="J757" s="670"/>
      <c r="K757" s="686"/>
      <c r="L757" s="670"/>
      <c r="N757" s="670"/>
      <c r="P757" s="670"/>
      <c r="R757" s="670"/>
      <c r="T757" s="686"/>
    </row>
    <row r="758" spans="4:20">
      <c r="D758" s="670"/>
      <c r="E758" s="670"/>
      <c r="F758" s="670"/>
      <c r="G758" s="670"/>
      <c r="H758" s="670"/>
      <c r="I758" s="670"/>
      <c r="J758" s="670"/>
      <c r="K758" s="686"/>
      <c r="L758" s="670"/>
      <c r="N758" s="670"/>
      <c r="P758" s="670"/>
      <c r="R758" s="670"/>
      <c r="T758" s="686"/>
    </row>
    <row r="759" spans="4:20">
      <c r="D759" s="670"/>
      <c r="E759" s="670"/>
      <c r="F759" s="670"/>
      <c r="G759" s="670"/>
      <c r="H759" s="670"/>
      <c r="I759" s="670"/>
      <c r="J759" s="670"/>
      <c r="K759" s="686"/>
      <c r="L759" s="670"/>
      <c r="N759" s="670"/>
      <c r="P759" s="670"/>
      <c r="R759" s="670"/>
      <c r="T759" s="686"/>
    </row>
    <row r="760" spans="4:20">
      <c r="D760" s="670"/>
      <c r="E760" s="670"/>
      <c r="F760" s="670"/>
      <c r="G760" s="670"/>
      <c r="H760" s="670"/>
      <c r="I760" s="670"/>
      <c r="J760" s="670"/>
      <c r="K760" s="686"/>
      <c r="L760" s="670"/>
      <c r="N760" s="670"/>
      <c r="P760" s="670"/>
      <c r="R760" s="670"/>
      <c r="T760" s="686"/>
    </row>
    <row r="761" spans="4:20">
      <c r="D761" s="670"/>
      <c r="E761" s="670"/>
      <c r="F761" s="670"/>
      <c r="G761" s="670"/>
      <c r="H761" s="670"/>
      <c r="I761" s="670"/>
      <c r="J761" s="670"/>
      <c r="K761" s="686"/>
      <c r="L761" s="670"/>
      <c r="N761" s="670"/>
      <c r="P761" s="670"/>
      <c r="R761" s="670"/>
      <c r="T761" s="686"/>
    </row>
    <row r="762" spans="4:20">
      <c r="D762" s="670"/>
      <c r="E762" s="670"/>
      <c r="F762" s="670"/>
      <c r="G762" s="670"/>
      <c r="H762" s="670"/>
      <c r="I762" s="670"/>
      <c r="J762" s="670"/>
      <c r="K762" s="686"/>
      <c r="L762" s="670"/>
      <c r="N762" s="670"/>
      <c r="P762" s="670"/>
      <c r="R762" s="670"/>
      <c r="T762" s="686"/>
    </row>
    <row r="763" spans="4:20">
      <c r="D763" s="670"/>
      <c r="E763" s="670"/>
      <c r="F763" s="670"/>
      <c r="G763" s="670"/>
      <c r="H763" s="670"/>
      <c r="I763" s="670"/>
      <c r="J763" s="670"/>
      <c r="K763" s="686"/>
      <c r="L763" s="670"/>
      <c r="N763" s="670"/>
      <c r="P763" s="670"/>
      <c r="R763" s="670"/>
      <c r="T763" s="686"/>
    </row>
    <row r="764" spans="4:20">
      <c r="D764" s="670"/>
      <c r="E764" s="670"/>
      <c r="F764" s="670"/>
      <c r="G764" s="670"/>
      <c r="H764" s="670"/>
      <c r="I764" s="670"/>
      <c r="J764" s="670"/>
      <c r="K764" s="686"/>
      <c r="L764" s="670"/>
      <c r="N764" s="670"/>
      <c r="P764" s="670"/>
      <c r="R764" s="670"/>
      <c r="T764" s="686"/>
    </row>
    <row r="765" spans="4:20">
      <c r="D765" s="670"/>
      <c r="E765" s="670"/>
      <c r="F765" s="670"/>
      <c r="G765" s="670"/>
      <c r="H765" s="670"/>
      <c r="I765" s="670"/>
      <c r="J765" s="670"/>
      <c r="K765" s="686"/>
      <c r="L765" s="670"/>
      <c r="N765" s="670"/>
      <c r="P765" s="670"/>
      <c r="R765" s="670"/>
      <c r="T765" s="686"/>
    </row>
    <row r="766" spans="4:20">
      <c r="D766" s="670"/>
      <c r="E766" s="670"/>
      <c r="F766" s="670"/>
      <c r="G766" s="670"/>
      <c r="H766" s="670"/>
      <c r="I766" s="670"/>
      <c r="J766" s="670"/>
      <c r="K766" s="686"/>
      <c r="L766" s="670"/>
      <c r="N766" s="670"/>
      <c r="P766" s="670"/>
      <c r="R766" s="670"/>
      <c r="T766" s="686"/>
    </row>
    <row r="767" spans="4:20">
      <c r="D767" s="670"/>
      <c r="E767" s="670"/>
      <c r="F767" s="670"/>
      <c r="G767" s="670"/>
      <c r="H767" s="670"/>
      <c r="I767" s="670"/>
      <c r="J767" s="670"/>
      <c r="K767" s="686"/>
      <c r="L767" s="670"/>
      <c r="N767" s="670"/>
      <c r="P767" s="670"/>
      <c r="R767" s="670"/>
      <c r="T767" s="686"/>
    </row>
    <row r="768" spans="4:20">
      <c r="D768" s="670"/>
      <c r="E768" s="670"/>
      <c r="F768" s="670"/>
      <c r="G768" s="670"/>
      <c r="H768" s="670"/>
      <c r="I768" s="670"/>
      <c r="J768" s="670"/>
      <c r="K768" s="686"/>
      <c r="L768" s="670"/>
      <c r="N768" s="670"/>
      <c r="P768" s="670"/>
      <c r="R768" s="670"/>
      <c r="T768" s="686"/>
    </row>
    <row r="769" spans="4:20">
      <c r="D769" s="670"/>
      <c r="E769" s="670"/>
      <c r="F769" s="670"/>
      <c r="G769" s="670"/>
      <c r="H769" s="670"/>
      <c r="I769" s="670"/>
      <c r="J769" s="670"/>
      <c r="K769" s="686"/>
      <c r="L769" s="670"/>
      <c r="N769" s="670"/>
      <c r="P769" s="670"/>
      <c r="R769" s="670"/>
      <c r="T769" s="686"/>
    </row>
    <row r="770" spans="4:20">
      <c r="D770" s="670"/>
      <c r="E770" s="670"/>
      <c r="F770" s="670"/>
      <c r="G770" s="670"/>
      <c r="H770" s="670"/>
      <c r="I770" s="670"/>
      <c r="J770" s="670"/>
      <c r="K770" s="686"/>
      <c r="L770" s="670"/>
      <c r="N770" s="670"/>
      <c r="P770" s="670"/>
      <c r="R770" s="670"/>
      <c r="T770" s="686"/>
    </row>
    <row r="771" spans="4:20">
      <c r="D771" s="670"/>
      <c r="E771" s="670"/>
      <c r="F771" s="670"/>
      <c r="G771" s="670"/>
      <c r="H771" s="670"/>
      <c r="I771" s="670"/>
      <c r="J771" s="670"/>
      <c r="K771" s="686"/>
      <c r="L771" s="670"/>
      <c r="N771" s="670"/>
      <c r="P771" s="670"/>
      <c r="R771" s="670"/>
      <c r="T771" s="686"/>
    </row>
    <row r="772" spans="4:20">
      <c r="D772" s="670"/>
      <c r="E772" s="670"/>
      <c r="F772" s="670"/>
      <c r="G772" s="670"/>
      <c r="H772" s="670"/>
      <c r="I772" s="670"/>
      <c r="J772" s="670"/>
      <c r="K772" s="686"/>
      <c r="L772" s="670"/>
      <c r="N772" s="670"/>
      <c r="P772" s="670"/>
      <c r="R772" s="670"/>
      <c r="T772" s="686"/>
    </row>
    <row r="773" spans="4:20">
      <c r="D773" s="670"/>
      <c r="E773" s="670"/>
      <c r="F773" s="670"/>
      <c r="G773" s="670"/>
      <c r="H773" s="670"/>
      <c r="I773" s="670"/>
      <c r="J773" s="670"/>
      <c r="K773" s="686"/>
      <c r="L773" s="670"/>
      <c r="N773" s="670"/>
      <c r="P773" s="670"/>
      <c r="R773" s="670"/>
      <c r="T773" s="686"/>
    </row>
    <row r="774" spans="4:20">
      <c r="D774" s="670"/>
      <c r="E774" s="670"/>
      <c r="F774" s="670"/>
      <c r="G774" s="670"/>
      <c r="H774" s="670"/>
      <c r="I774" s="670"/>
      <c r="J774" s="670"/>
      <c r="K774" s="686"/>
      <c r="L774" s="670"/>
      <c r="N774" s="670"/>
      <c r="P774" s="670"/>
      <c r="R774" s="670"/>
      <c r="T774" s="686"/>
    </row>
    <row r="775" spans="4:20">
      <c r="D775" s="670"/>
      <c r="E775" s="670"/>
      <c r="F775" s="670"/>
      <c r="G775" s="670"/>
      <c r="H775" s="670"/>
      <c r="I775" s="670"/>
      <c r="J775" s="670"/>
      <c r="K775" s="686"/>
      <c r="L775" s="670"/>
      <c r="N775" s="670"/>
      <c r="P775" s="670"/>
      <c r="R775" s="670"/>
      <c r="T775" s="686"/>
    </row>
    <row r="776" spans="4:20">
      <c r="D776" s="670"/>
      <c r="E776" s="670"/>
      <c r="F776" s="670"/>
      <c r="G776" s="670"/>
      <c r="H776" s="670"/>
      <c r="I776" s="670"/>
      <c r="J776" s="670"/>
      <c r="K776" s="686"/>
      <c r="L776" s="670"/>
      <c r="N776" s="670"/>
      <c r="P776" s="670"/>
      <c r="R776" s="670"/>
      <c r="T776" s="686"/>
    </row>
    <row r="777" spans="4:20">
      <c r="D777" s="670"/>
      <c r="E777" s="670"/>
      <c r="F777" s="670"/>
      <c r="G777" s="670"/>
      <c r="H777" s="670"/>
      <c r="I777" s="670"/>
      <c r="J777" s="670"/>
      <c r="K777" s="686"/>
      <c r="L777" s="670"/>
      <c r="N777" s="670"/>
      <c r="P777" s="670"/>
      <c r="R777" s="670"/>
      <c r="T777" s="686"/>
    </row>
    <row r="778" spans="4:20">
      <c r="D778" s="670"/>
      <c r="E778" s="670"/>
      <c r="F778" s="670"/>
      <c r="G778" s="670"/>
      <c r="H778" s="670"/>
      <c r="I778" s="670"/>
      <c r="J778" s="670"/>
      <c r="K778" s="686"/>
      <c r="L778" s="670"/>
      <c r="N778" s="670"/>
      <c r="P778" s="670"/>
      <c r="R778" s="670"/>
      <c r="T778" s="686"/>
    </row>
    <row r="779" spans="4:20">
      <c r="D779" s="670"/>
      <c r="E779" s="670"/>
      <c r="F779" s="670"/>
      <c r="G779" s="670"/>
      <c r="H779" s="670"/>
      <c r="I779" s="670"/>
      <c r="J779" s="670"/>
      <c r="K779" s="686"/>
      <c r="L779" s="670"/>
      <c r="N779" s="670"/>
      <c r="P779" s="670"/>
      <c r="R779" s="670"/>
      <c r="T779" s="686"/>
    </row>
    <row r="780" spans="4:20">
      <c r="D780" s="670"/>
      <c r="E780" s="670"/>
      <c r="F780" s="670"/>
      <c r="G780" s="670"/>
      <c r="H780" s="670"/>
      <c r="I780" s="670"/>
      <c r="J780" s="670"/>
      <c r="K780" s="686"/>
      <c r="L780" s="670"/>
      <c r="N780" s="670"/>
      <c r="P780" s="670"/>
      <c r="R780" s="670"/>
      <c r="T780" s="686"/>
    </row>
    <row r="781" spans="4:20">
      <c r="D781" s="670"/>
      <c r="E781" s="670"/>
      <c r="F781" s="670"/>
      <c r="G781" s="670"/>
      <c r="H781" s="670"/>
      <c r="I781" s="670"/>
      <c r="J781" s="670"/>
      <c r="K781" s="686"/>
      <c r="L781" s="670"/>
      <c r="N781" s="670"/>
      <c r="P781" s="670"/>
      <c r="R781" s="670"/>
      <c r="T781" s="686"/>
    </row>
    <row r="782" spans="4:20">
      <c r="D782" s="670"/>
      <c r="E782" s="670"/>
      <c r="F782" s="670"/>
      <c r="G782" s="670"/>
      <c r="H782" s="670"/>
      <c r="I782" s="670"/>
      <c r="J782" s="670"/>
      <c r="K782" s="686"/>
      <c r="L782" s="670"/>
      <c r="N782" s="670"/>
      <c r="P782" s="670"/>
      <c r="R782" s="670"/>
      <c r="T782" s="686"/>
    </row>
    <row r="783" spans="4:20">
      <c r="D783" s="670"/>
      <c r="E783" s="670"/>
      <c r="F783" s="670"/>
      <c r="G783" s="670"/>
      <c r="H783" s="670"/>
      <c r="I783" s="670"/>
      <c r="J783" s="670"/>
      <c r="K783" s="686"/>
      <c r="L783" s="670"/>
      <c r="N783" s="670"/>
      <c r="P783" s="670"/>
      <c r="R783" s="670"/>
      <c r="T783" s="686"/>
    </row>
    <row r="784" spans="4:20">
      <c r="D784" s="670"/>
      <c r="E784" s="670"/>
      <c r="F784" s="670"/>
      <c r="G784" s="670"/>
      <c r="H784" s="670"/>
      <c r="I784" s="670"/>
      <c r="J784" s="670"/>
      <c r="K784" s="686"/>
      <c r="L784" s="670"/>
      <c r="N784" s="670"/>
      <c r="P784" s="670"/>
      <c r="R784" s="670"/>
      <c r="T784" s="686"/>
    </row>
    <row r="785" spans="4:20">
      <c r="D785" s="670"/>
      <c r="E785" s="670"/>
      <c r="F785" s="670"/>
      <c r="G785" s="670"/>
      <c r="H785" s="670"/>
      <c r="I785" s="670"/>
      <c r="J785" s="670"/>
      <c r="K785" s="686"/>
      <c r="L785" s="670"/>
      <c r="N785" s="670"/>
      <c r="P785" s="670"/>
      <c r="R785" s="670"/>
      <c r="T785" s="686"/>
    </row>
    <row r="786" spans="4:20">
      <c r="D786" s="670"/>
      <c r="E786" s="670"/>
      <c r="F786" s="670"/>
      <c r="G786" s="670"/>
      <c r="H786" s="670"/>
      <c r="I786" s="670"/>
      <c r="J786" s="670"/>
      <c r="K786" s="686"/>
      <c r="L786" s="670"/>
      <c r="N786" s="670"/>
      <c r="P786" s="670"/>
      <c r="R786" s="670"/>
      <c r="T786" s="686"/>
    </row>
    <row r="787" spans="4:20">
      <c r="D787" s="670"/>
      <c r="E787" s="670"/>
      <c r="F787" s="670"/>
      <c r="G787" s="670"/>
      <c r="H787" s="670"/>
      <c r="I787" s="670"/>
      <c r="J787" s="670"/>
      <c r="K787" s="686"/>
      <c r="L787" s="670"/>
      <c r="N787" s="670"/>
      <c r="P787" s="670"/>
      <c r="R787" s="670"/>
      <c r="T787" s="686"/>
    </row>
    <row r="788" spans="4:20">
      <c r="D788" s="670"/>
      <c r="E788" s="670"/>
      <c r="F788" s="670"/>
      <c r="G788" s="670"/>
      <c r="H788" s="670"/>
      <c r="I788" s="670"/>
      <c r="J788" s="670"/>
      <c r="K788" s="686"/>
      <c r="L788" s="670"/>
      <c r="N788" s="670"/>
      <c r="P788" s="670"/>
      <c r="R788" s="670"/>
      <c r="T788" s="686"/>
    </row>
    <row r="789" spans="4:20">
      <c r="D789" s="670"/>
      <c r="E789" s="670"/>
      <c r="F789" s="670"/>
      <c r="G789" s="670"/>
      <c r="H789" s="670"/>
      <c r="I789" s="670"/>
      <c r="J789" s="670"/>
      <c r="K789" s="686"/>
      <c r="L789" s="670"/>
      <c r="N789" s="670"/>
      <c r="P789" s="670"/>
      <c r="R789" s="670"/>
      <c r="T789" s="686"/>
    </row>
    <row r="790" spans="4:20">
      <c r="D790" s="670"/>
      <c r="E790" s="670"/>
      <c r="F790" s="670"/>
      <c r="G790" s="670"/>
      <c r="H790" s="670"/>
      <c r="I790" s="670"/>
      <c r="J790" s="670"/>
      <c r="K790" s="686"/>
      <c r="L790" s="670"/>
      <c r="N790" s="670"/>
      <c r="P790" s="670"/>
      <c r="R790" s="670"/>
      <c r="T790" s="686"/>
    </row>
    <row r="791" spans="4:20">
      <c r="D791" s="670"/>
      <c r="E791" s="670"/>
      <c r="F791" s="670"/>
      <c r="G791" s="670"/>
      <c r="H791" s="670"/>
      <c r="I791" s="670"/>
      <c r="J791" s="670"/>
      <c r="K791" s="686"/>
      <c r="L791" s="670"/>
      <c r="N791" s="670"/>
      <c r="P791" s="670"/>
      <c r="R791" s="670"/>
      <c r="T791" s="686"/>
    </row>
    <row r="792" spans="4:20">
      <c r="D792" s="670"/>
      <c r="E792" s="670"/>
      <c r="F792" s="670"/>
      <c r="G792" s="670"/>
      <c r="H792" s="670"/>
      <c r="I792" s="670"/>
      <c r="J792" s="670"/>
      <c r="K792" s="686"/>
      <c r="L792" s="670"/>
      <c r="N792" s="670"/>
      <c r="P792" s="670"/>
      <c r="R792" s="670"/>
      <c r="T792" s="686"/>
    </row>
    <row r="793" spans="4:20">
      <c r="D793" s="670"/>
      <c r="E793" s="670"/>
      <c r="F793" s="670"/>
      <c r="G793" s="670"/>
      <c r="H793" s="670"/>
      <c r="I793" s="670"/>
      <c r="J793" s="670"/>
      <c r="K793" s="686"/>
      <c r="L793" s="670"/>
      <c r="N793" s="670"/>
      <c r="P793" s="670"/>
      <c r="R793" s="670"/>
      <c r="T793" s="686"/>
    </row>
    <row r="794" spans="4:20">
      <c r="D794" s="670"/>
      <c r="E794" s="670"/>
      <c r="F794" s="670"/>
      <c r="G794" s="670"/>
      <c r="H794" s="670"/>
      <c r="I794" s="670"/>
      <c r="J794" s="670"/>
      <c r="K794" s="686"/>
      <c r="L794" s="670"/>
      <c r="N794" s="670"/>
      <c r="P794" s="670"/>
      <c r="R794" s="670"/>
      <c r="T794" s="686"/>
    </row>
    <row r="795" spans="4:20">
      <c r="D795" s="670"/>
      <c r="E795" s="670"/>
      <c r="F795" s="670"/>
      <c r="G795" s="670"/>
      <c r="H795" s="670"/>
      <c r="I795" s="670"/>
      <c r="J795" s="670"/>
      <c r="K795" s="686"/>
      <c r="L795" s="670"/>
      <c r="N795" s="670"/>
      <c r="P795" s="670"/>
      <c r="R795" s="670"/>
      <c r="T795" s="686"/>
    </row>
    <row r="796" spans="4:20">
      <c r="D796" s="670"/>
      <c r="E796" s="670"/>
      <c r="F796" s="670"/>
      <c r="G796" s="670"/>
      <c r="H796" s="670"/>
      <c r="I796" s="670"/>
      <c r="J796" s="670"/>
      <c r="K796" s="686"/>
      <c r="L796" s="670"/>
      <c r="N796" s="670"/>
      <c r="P796" s="670"/>
      <c r="R796" s="670"/>
      <c r="T796" s="686"/>
    </row>
    <row r="797" spans="4:20">
      <c r="D797" s="670"/>
      <c r="E797" s="670"/>
      <c r="F797" s="670"/>
      <c r="G797" s="670"/>
      <c r="H797" s="670"/>
      <c r="I797" s="670"/>
      <c r="J797" s="670"/>
      <c r="K797" s="686"/>
      <c r="L797" s="670"/>
      <c r="N797" s="670"/>
      <c r="P797" s="670"/>
      <c r="R797" s="670"/>
      <c r="T797" s="686"/>
    </row>
    <row r="798" spans="4:20">
      <c r="D798" s="670"/>
      <c r="E798" s="670"/>
      <c r="F798" s="670"/>
      <c r="G798" s="670"/>
      <c r="H798" s="670"/>
      <c r="I798" s="670"/>
      <c r="J798" s="670"/>
      <c r="K798" s="686"/>
      <c r="L798" s="670"/>
      <c r="N798" s="670"/>
      <c r="P798" s="670"/>
      <c r="R798" s="670"/>
      <c r="T798" s="686"/>
    </row>
    <row r="799" spans="4:20">
      <c r="D799" s="670"/>
      <c r="E799" s="670"/>
      <c r="F799" s="670"/>
      <c r="G799" s="670"/>
      <c r="H799" s="670"/>
      <c r="I799" s="670"/>
      <c r="J799" s="670"/>
      <c r="K799" s="686"/>
      <c r="L799" s="670"/>
      <c r="N799" s="670"/>
      <c r="P799" s="670"/>
      <c r="R799" s="670"/>
      <c r="T799" s="686"/>
    </row>
    <row r="800" spans="4:20">
      <c r="D800" s="670"/>
      <c r="E800" s="670"/>
      <c r="F800" s="670"/>
      <c r="G800" s="670"/>
      <c r="H800" s="670"/>
      <c r="I800" s="670"/>
      <c r="J800" s="670"/>
      <c r="K800" s="686"/>
      <c r="L800" s="670"/>
      <c r="N800" s="670"/>
      <c r="P800" s="670"/>
      <c r="R800" s="670"/>
      <c r="T800" s="686"/>
    </row>
    <row r="801" spans="4:20">
      <c r="D801" s="670"/>
      <c r="E801" s="670"/>
      <c r="F801" s="670"/>
      <c r="G801" s="670"/>
      <c r="H801" s="670"/>
      <c r="I801" s="670"/>
      <c r="J801" s="670"/>
      <c r="K801" s="686"/>
      <c r="L801" s="670"/>
      <c r="N801" s="670"/>
      <c r="P801" s="670"/>
      <c r="R801" s="670"/>
      <c r="T801" s="686"/>
    </row>
    <row r="802" spans="4:20">
      <c r="D802" s="670"/>
      <c r="E802" s="670"/>
      <c r="F802" s="670"/>
      <c r="G802" s="670"/>
      <c r="H802" s="670"/>
      <c r="I802" s="670"/>
      <c r="J802" s="670"/>
      <c r="K802" s="686"/>
      <c r="L802" s="670"/>
      <c r="N802" s="670"/>
      <c r="P802" s="670"/>
      <c r="R802" s="670"/>
      <c r="T802" s="686"/>
    </row>
    <row r="803" spans="4:20">
      <c r="D803" s="670"/>
      <c r="E803" s="670"/>
      <c r="F803" s="670"/>
      <c r="G803" s="670"/>
      <c r="H803" s="670"/>
      <c r="I803" s="670"/>
      <c r="J803" s="670"/>
      <c r="K803" s="686"/>
      <c r="L803" s="670"/>
      <c r="N803" s="670"/>
      <c r="P803" s="670"/>
      <c r="R803" s="670"/>
      <c r="T803" s="686"/>
    </row>
    <row r="804" spans="4:20">
      <c r="D804" s="670"/>
      <c r="E804" s="670"/>
      <c r="F804" s="670"/>
      <c r="G804" s="670"/>
      <c r="H804" s="670"/>
      <c r="I804" s="670"/>
      <c r="J804" s="670"/>
      <c r="K804" s="686"/>
      <c r="L804" s="670"/>
      <c r="N804" s="670"/>
      <c r="P804" s="670"/>
      <c r="R804" s="670"/>
      <c r="T804" s="686"/>
    </row>
    <row r="805" spans="4:20">
      <c r="D805" s="670"/>
      <c r="E805" s="670"/>
      <c r="F805" s="670"/>
      <c r="G805" s="670"/>
      <c r="H805" s="670"/>
      <c r="I805" s="670"/>
      <c r="J805" s="670"/>
      <c r="K805" s="686"/>
      <c r="L805" s="670"/>
      <c r="N805" s="670"/>
      <c r="P805" s="670"/>
      <c r="R805" s="670"/>
      <c r="T805" s="686"/>
    </row>
    <row r="806" spans="4:20">
      <c r="D806" s="670"/>
      <c r="E806" s="670"/>
      <c r="F806" s="670"/>
      <c r="G806" s="670"/>
      <c r="H806" s="670"/>
      <c r="I806" s="670"/>
      <c r="J806" s="670"/>
      <c r="K806" s="686"/>
      <c r="L806" s="670"/>
      <c r="N806" s="670"/>
      <c r="P806" s="670"/>
      <c r="R806" s="670"/>
      <c r="T806" s="686"/>
    </row>
    <row r="807" spans="4:20">
      <c r="D807" s="670"/>
      <c r="E807" s="670"/>
      <c r="F807" s="670"/>
      <c r="G807" s="670"/>
      <c r="H807" s="670"/>
      <c r="I807" s="670"/>
      <c r="J807" s="670"/>
      <c r="K807" s="686"/>
      <c r="L807" s="670"/>
      <c r="N807" s="670"/>
      <c r="P807" s="670"/>
      <c r="R807" s="670"/>
      <c r="T807" s="686"/>
    </row>
    <row r="808" spans="4:20">
      <c r="D808" s="670"/>
      <c r="E808" s="670"/>
      <c r="F808" s="670"/>
      <c r="G808" s="670"/>
      <c r="H808" s="670"/>
      <c r="I808" s="670"/>
      <c r="J808" s="670"/>
      <c r="K808" s="686"/>
      <c r="L808" s="670"/>
      <c r="N808" s="670"/>
      <c r="P808" s="670"/>
      <c r="R808" s="670"/>
      <c r="T808" s="686"/>
    </row>
    <row r="809" spans="4:20">
      <c r="D809" s="670"/>
      <c r="E809" s="670"/>
      <c r="F809" s="670"/>
      <c r="G809" s="670"/>
      <c r="H809" s="670"/>
      <c r="I809" s="670"/>
      <c r="J809" s="670"/>
      <c r="K809" s="686"/>
      <c r="L809" s="670"/>
      <c r="N809" s="670"/>
      <c r="P809" s="670"/>
      <c r="R809" s="670"/>
      <c r="T809" s="686"/>
    </row>
    <row r="810" spans="4:20">
      <c r="D810" s="670"/>
      <c r="E810" s="670"/>
      <c r="F810" s="670"/>
      <c r="G810" s="670"/>
      <c r="H810" s="670"/>
      <c r="I810" s="670"/>
      <c r="J810" s="670"/>
      <c r="K810" s="686"/>
      <c r="L810" s="670"/>
      <c r="N810" s="670"/>
      <c r="P810" s="670"/>
      <c r="R810" s="670"/>
      <c r="T810" s="686"/>
    </row>
    <row r="811" spans="4:20">
      <c r="D811" s="670"/>
      <c r="E811" s="670"/>
      <c r="F811" s="670"/>
      <c r="G811" s="670"/>
      <c r="H811" s="670"/>
      <c r="I811" s="670"/>
      <c r="J811" s="670"/>
      <c r="K811" s="686"/>
      <c r="L811" s="670"/>
      <c r="N811" s="670"/>
      <c r="P811" s="670"/>
      <c r="R811" s="670"/>
      <c r="T811" s="686"/>
    </row>
    <row r="812" spans="4:20">
      <c r="D812" s="670"/>
      <c r="E812" s="670"/>
      <c r="F812" s="670"/>
      <c r="G812" s="670"/>
      <c r="H812" s="670"/>
      <c r="I812" s="670"/>
      <c r="J812" s="670"/>
      <c r="K812" s="686"/>
      <c r="L812" s="670"/>
      <c r="N812" s="670"/>
      <c r="P812" s="670"/>
      <c r="R812" s="670"/>
      <c r="T812" s="686"/>
    </row>
    <row r="813" spans="4:20">
      <c r="D813" s="670"/>
      <c r="E813" s="670"/>
      <c r="F813" s="670"/>
      <c r="G813" s="670"/>
      <c r="H813" s="670"/>
      <c r="I813" s="670"/>
      <c r="J813" s="670"/>
      <c r="K813" s="686"/>
      <c r="L813" s="670"/>
      <c r="N813" s="670"/>
      <c r="P813" s="670"/>
      <c r="R813" s="670"/>
      <c r="T813" s="686"/>
    </row>
    <row r="814" spans="4:20">
      <c r="D814" s="670"/>
      <c r="E814" s="670"/>
      <c r="F814" s="670"/>
      <c r="G814" s="670"/>
      <c r="H814" s="670"/>
      <c r="I814" s="670"/>
      <c r="J814" s="670"/>
      <c r="K814" s="686"/>
      <c r="L814" s="670"/>
      <c r="N814" s="670"/>
      <c r="P814" s="670"/>
      <c r="R814" s="670"/>
      <c r="T814" s="686"/>
    </row>
    <row r="815" spans="4:20">
      <c r="D815" s="670"/>
      <c r="E815" s="670"/>
      <c r="F815" s="670"/>
      <c r="G815" s="670"/>
      <c r="H815" s="670"/>
      <c r="I815" s="670"/>
      <c r="J815" s="670"/>
      <c r="K815" s="686"/>
      <c r="L815" s="670"/>
      <c r="N815" s="670"/>
      <c r="P815" s="670"/>
      <c r="R815" s="670"/>
      <c r="T815" s="686"/>
    </row>
    <row r="816" spans="4:20">
      <c r="D816" s="670"/>
      <c r="E816" s="670"/>
      <c r="F816" s="670"/>
      <c r="G816" s="670"/>
      <c r="H816" s="670"/>
      <c r="I816" s="670"/>
      <c r="J816" s="670"/>
      <c r="K816" s="686"/>
      <c r="L816" s="670"/>
      <c r="N816" s="670"/>
      <c r="P816" s="670"/>
      <c r="R816" s="670"/>
      <c r="T816" s="686"/>
    </row>
    <row r="817" spans="4:20">
      <c r="D817" s="670"/>
      <c r="E817" s="670"/>
      <c r="F817" s="670"/>
      <c r="G817" s="670"/>
      <c r="H817" s="670"/>
      <c r="I817" s="670"/>
      <c r="J817" s="670"/>
      <c r="K817" s="686"/>
      <c r="L817" s="670"/>
      <c r="N817" s="670"/>
      <c r="P817" s="670"/>
      <c r="R817" s="670"/>
      <c r="T817" s="686"/>
    </row>
    <row r="818" spans="4:20">
      <c r="D818" s="670"/>
      <c r="E818" s="670"/>
      <c r="F818" s="670"/>
      <c r="G818" s="670"/>
      <c r="H818" s="670"/>
      <c r="I818" s="670"/>
      <c r="J818" s="670"/>
      <c r="K818" s="686"/>
      <c r="L818" s="670"/>
      <c r="N818" s="670"/>
      <c r="P818" s="670"/>
      <c r="R818" s="670"/>
      <c r="T818" s="686"/>
    </row>
    <row r="819" spans="4:20">
      <c r="D819" s="670"/>
      <c r="E819" s="670"/>
      <c r="F819" s="670"/>
      <c r="G819" s="670"/>
      <c r="H819" s="670"/>
      <c r="I819" s="670"/>
      <c r="J819" s="670"/>
      <c r="K819" s="686"/>
      <c r="L819" s="670"/>
      <c r="N819" s="670"/>
      <c r="P819" s="670"/>
      <c r="R819" s="670"/>
      <c r="T819" s="686"/>
    </row>
    <row r="820" spans="4:20">
      <c r="D820" s="670"/>
      <c r="E820" s="670"/>
      <c r="F820" s="670"/>
      <c r="G820" s="670"/>
      <c r="H820" s="670"/>
      <c r="I820" s="670"/>
      <c r="J820" s="670"/>
      <c r="K820" s="686"/>
      <c r="L820" s="670"/>
      <c r="N820" s="670"/>
      <c r="P820" s="670"/>
      <c r="R820" s="670"/>
      <c r="T820" s="686"/>
    </row>
    <row r="821" spans="4:20">
      <c r="D821" s="670"/>
      <c r="E821" s="670"/>
      <c r="F821" s="670"/>
      <c r="G821" s="670"/>
      <c r="H821" s="670"/>
      <c r="I821" s="670"/>
      <c r="J821" s="670"/>
      <c r="K821" s="686"/>
      <c r="L821" s="670"/>
      <c r="N821" s="670"/>
      <c r="P821" s="670"/>
      <c r="R821" s="670"/>
      <c r="T821" s="686"/>
    </row>
    <row r="822" spans="4:20">
      <c r="D822" s="670"/>
      <c r="E822" s="670"/>
      <c r="F822" s="670"/>
      <c r="G822" s="670"/>
      <c r="H822" s="670"/>
      <c r="I822" s="670"/>
      <c r="J822" s="670"/>
      <c r="K822" s="686"/>
      <c r="L822" s="670"/>
      <c r="N822" s="670"/>
      <c r="P822" s="670"/>
      <c r="R822" s="670"/>
      <c r="T822" s="686"/>
    </row>
    <row r="823" spans="4:20">
      <c r="D823" s="670"/>
      <c r="E823" s="670"/>
      <c r="F823" s="670"/>
      <c r="G823" s="670"/>
      <c r="H823" s="670"/>
      <c r="I823" s="670"/>
      <c r="J823" s="670"/>
      <c r="K823" s="686"/>
      <c r="L823" s="670"/>
      <c r="N823" s="670"/>
      <c r="P823" s="670"/>
      <c r="R823" s="670"/>
      <c r="T823" s="686"/>
    </row>
    <row r="824" spans="4:20">
      <c r="D824" s="670"/>
      <c r="E824" s="670"/>
      <c r="F824" s="670"/>
      <c r="G824" s="670"/>
      <c r="H824" s="670"/>
      <c r="I824" s="670"/>
      <c r="J824" s="670"/>
      <c r="K824" s="686"/>
      <c r="L824" s="670"/>
      <c r="N824" s="670"/>
      <c r="P824" s="670"/>
      <c r="R824" s="670"/>
      <c r="T824" s="686"/>
    </row>
    <row r="825" spans="4:20">
      <c r="D825" s="670"/>
      <c r="E825" s="670"/>
      <c r="F825" s="670"/>
      <c r="G825" s="670"/>
      <c r="H825" s="670"/>
      <c r="I825" s="670"/>
      <c r="J825" s="670"/>
      <c r="K825" s="686"/>
      <c r="L825" s="670"/>
      <c r="N825" s="670"/>
      <c r="P825" s="670"/>
      <c r="R825" s="670"/>
      <c r="T825" s="686"/>
    </row>
    <row r="826" spans="4:20">
      <c r="D826" s="670"/>
      <c r="E826" s="670"/>
      <c r="F826" s="670"/>
      <c r="G826" s="670"/>
      <c r="H826" s="670"/>
      <c r="I826" s="670"/>
      <c r="J826" s="670"/>
      <c r="K826" s="686"/>
      <c r="L826" s="670"/>
      <c r="N826" s="670"/>
      <c r="P826" s="670"/>
      <c r="R826" s="670"/>
      <c r="T826" s="686"/>
    </row>
    <row r="827" spans="4:20">
      <c r="D827" s="670"/>
      <c r="E827" s="670"/>
      <c r="F827" s="670"/>
      <c r="G827" s="670"/>
      <c r="H827" s="670"/>
      <c r="I827" s="670"/>
      <c r="J827" s="670"/>
      <c r="K827" s="686"/>
      <c r="L827" s="670"/>
      <c r="N827" s="670"/>
      <c r="P827" s="670"/>
      <c r="R827" s="670"/>
      <c r="T827" s="686"/>
    </row>
    <row r="828" spans="4:20">
      <c r="D828" s="670"/>
      <c r="E828" s="670"/>
      <c r="F828" s="670"/>
      <c r="G828" s="670"/>
      <c r="H828" s="670"/>
      <c r="I828" s="670"/>
      <c r="J828" s="670"/>
      <c r="K828" s="686"/>
      <c r="L828" s="670"/>
      <c r="N828" s="670"/>
      <c r="P828" s="670"/>
      <c r="R828" s="670"/>
      <c r="T828" s="686"/>
    </row>
    <row r="829" spans="4:20">
      <c r="D829" s="670"/>
      <c r="E829" s="670"/>
      <c r="F829" s="670"/>
      <c r="G829" s="670"/>
      <c r="H829" s="670"/>
      <c r="I829" s="670"/>
      <c r="J829" s="670"/>
      <c r="K829" s="686"/>
      <c r="L829" s="670"/>
      <c r="N829" s="670"/>
      <c r="P829" s="670"/>
      <c r="R829" s="670"/>
      <c r="T829" s="686"/>
    </row>
    <row r="830" spans="4:20">
      <c r="D830" s="670"/>
      <c r="E830" s="670"/>
      <c r="F830" s="670"/>
      <c r="G830" s="670"/>
      <c r="H830" s="670"/>
      <c r="I830" s="670"/>
      <c r="J830" s="670"/>
      <c r="K830" s="686"/>
      <c r="L830" s="670"/>
      <c r="N830" s="670"/>
      <c r="P830" s="670"/>
      <c r="R830" s="670"/>
      <c r="T830" s="686"/>
    </row>
    <row r="831" spans="4:20">
      <c r="D831" s="670"/>
      <c r="E831" s="670"/>
      <c r="F831" s="670"/>
      <c r="G831" s="670"/>
      <c r="H831" s="670"/>
      <c r="I831" s="670"/>
      <c r="J831" s="670"/>
      <c r="K831" s="686"/>
      <c r="L831" s="670"/>
      <c r="N831" s="670"/>
      <c r="P831" s="670"/>
      <c r="R831" s="670"/>
      <c r="T831" s="686"/>
    </row>
    <row r="832" spans="4:20">
      <c r="D832" s="670"/>
      <c r="E832" s="670"/>
      <c r="F832" s="670"/>
      <c r="G832" s="670"/>
      <c r="H832" s="670"/>
      <c r="I832" s="670"/>
      <c r="J832" s="670"/>
      <c r="K832" s="686"/>
      <c r="L832" s="670"/>
      <c r="N832" s="670"/>
      <c r="P832" s="670"/>
      <c r="R832" s="670"/>
      <c r="T832" s="686"/>
    </row>
    <row r="833" spans="4:20">
      <c r="D833" s="670"/>
      <c r="E833" s="670"/>
      <c r="F833" s="670"/>
      <c r="G833" s="670"/>
      <c r="H833" s="670"/>
      <c r="I833" s="670"/>
      <c r="J833" s="670"/>
      <c r="K833" s="686"/>
      <c r="L833" s="670"/>
      <c r="N833" s="670"/>
      <c r="P833" s="670"/>
      <c r="R833" s="670"/>
      <c r="T833" s="686"/>
    </row>
    <row r="834" spans="4:20">
      <c r="D834" s="670"/>
      <c r="E834" s="670"/>
      <c r="F834" s="670"/>
      <c r="G834" s="670"/>
      <c r="H834" s="670"/>
      <c r="I834" s="670"/>
      <c r="J834" s="670"/>
      <c r="K834" s="686"/>
      <c r="L834" s="670"/>
      <c r="N834" s="670"/>
      <c r="P834" s="670"/>
      <c r="R834" s="670"/>
      <c r="T834" s="686"/>
    </row>
    <row r="835" spans="4:20">
      <c r="D835" s="670"/>
      <c r="E835" s="670"/>
      <c r="F835" s="670"/>
      <c r="G835" s="670"/>
      <c r="H835" s="670"/>
      <c r="I835" s="670"/>
      <c r="J835" s="670"/>
      <c r="K835" s="686"/>
      <c r="L835" s="670"/>
      <c r="N835" s="670"/>
      <c r="P835" s="670"/>
      <c r="R835" s="670"/>
      <c r="T835" s="686"/>
    </row>
    <row r="836" spans="4:20">
      <c r="D836" s="670"/>
      <c r="E836" s="670"/>
      <c r="F836" s="670"/>
      <c r="G836" s="670"/>
      <c r="H836" s="670"/>
      <c r="I836" s="670"/>
      <c r="J836" s="670"/>
      <c r="K836" s="686"/>
      <c r="L836" s="670"/>
      <c r="N836" s="670"/>
      <c r="P836" s="670"/>
      <c r="R836" s="670"/>
      <c r="T836" s="686"/>
    </row>
    <row r="837" spans="4:20">
      <c r="D837" s="670"/>
      <c r="E837" s="670"/>
      <c r="F837" s="670"/>
      <c r="G837" s="670"/>
      <c r="H837" s="670"/>
      <c r="I837" s="670"/>
      <c r="J837" s="670"/>
      <c r="K837" s="686"/>
      <c r="L837" s="670"/>
      <c r="N837" s="670"/>
      <c r="P837" s="670"/>
      <c r="R837" s="670"/>
      <c r="T837" s="686"/>
    </row>
    <row r="838" spans="4:20">
      <c r="D838" s="670"/>
      <c r="E838" s="670"/>
      <c r="F838" s="670"/>
      <c r="G838" s="670"/>
      <c r="H838" s="670"/>
      <c r="I838" s="670"/>
      <c r="J838" s="670"/>
      <c r="K838" s="686"/>
      <c r="L838" s="670"/>
      <c r="N838" s="670"/>
      <c r="P838" s="670"/>
      <c r="R838" s="670"/>
      <c r="T838" s="686"/>
    </row>
    <row r="839" spans="4:20">
      <c r="D839" s="670"/>
      <c r="E839" s="670"/>
      <c r="F839" s="670"/>
      <c r="G839" s="670"/>
      <c r="H839" s="670"/>
      <c r="I839" s="670"/>
      <c r="J839" s="670"/>
      <c r="K839" s="686"/>
      <c r="L839" s="670"/>
      <c r="N839" s="670"/>
      <c r="P839" s="670"/>
      <c r="R839" s="670"/>
      <c r="T839" s="686"/>
    </row>
    <row r="840" spans="4:20">
      <c r="D840" s="670"/>
      <c r="E840" s="670"/>
      <c r="F840" s="670"/>
      <c r="G840" s="670"/>
      <c r="H840" s="670"/>
      <c r="I840" s="670"/>
      <c r="J840" s="670"/>
      <c r="K840" s="686"/>
      <c r="L840" s="670"/>
      <c r="N840" s="670"/>
      <c r="P840" s="670"/>
      <c r="R840" s="670"/>
      <c r="T840" s="686"/>
    </row>
    <row r="841" spans="4:20">
      <c r="D841" s="670"/>
      <c r="E841" s="670"/>
      <c r="F841" s="670"/>
      <c r="G841" s="670"/>
      <c r="H841" s="670"/>
      <c r="I841" s="670"/>
      <c r="J841" s="670"/>
      <c r="K841" s="686"/>
      <c r="L841" s="670"/>
      <c r="N841" s="670"/>
      <c r="P841" s="670"/>
      <c r="R841" s="670"/>
      <c r="T841" s="686"/>
    </row>
    <row r="842" spans="4:20">
      <c r="D842" s="670"/>
      <c r="E842" s="670"/>
      <c r="F842" s="670"/>
      <c r="G842" s="670"/>
      <c r="H842" s="670"/>
      <c r="I842" s="670"/>
      <c r="J842" s="670"/>
      <c r="K842" s="686"/>
      <c r="L842" s="670"/>
      <c r="N842" s="670"/>
      <c r="P842" s="670"/>
      <c r="R842" s="670"/>
      <c r="T842" s="686"/>
    </row>
    <row r="843" spans="4:20">
      <c r="D843" s="670"/>
      <c r="E843" s="670"/>
      <c r="F843" s="670"/>
      <c r="G843" s="670"/>
      <c r="H843" s="670"/>
      <c r="I843" s="670"/>
      <c r="J843" s="670"/>
      <c r="K843" s="686"/>
      <c r="L843" s="670"/>
      <c r="N843" s="670"/>
      <c r="P843" s="670"/>
      <c r="R843" s="670"/>
      <c r="T843" s="686"/>
    </row>
    <row r="844" spans="4:20">
      <c r="D844" s="670"/>
      <c r="E844" s="670"/>
      <c r="F844" s="670"/>
      <c r="G844" s="670"/>
      <c r="H844" s="670"/>
      <c r="I844" s="670"/>
      <c r="J844" s="670"/>
      <c r="K844" s="686"/>
      <c r="L844" s="670"/>
      <c r="N844" s="670"/>
      <c r="P844" s="670"/>
      <c r="R844" s="670"/>
      <c r="T844" s="686"/>
    </row>
    <row r="845" spans="4:20">
      <c r="D845" s="670"/>
      <c r="E845" s="670"/>
      <c r="F845" s="670"/>
      <c r="G845" s="670"/>
      <c r="H845" s="670"/>
      <c r="I845" s="670"/>
      <c r="J845" s="670"/>
      <c r="K845" s="686"/>
      <c r="L845" s="670"/>
      <c r="N845" s="670"/>
      <c r="P845" s="670"/>
      <c r="R845" s="670"/>
      <c r="T845" s="686"/>
    </row>
    <row r="846" spans="4:20">
      <c r="D846" s="670"/>
      <c r="E846" s="670"/>
      <c r="F846" s="670"/>
      <c r="G846" s="670"/>
      <c r="H846" s="670"/>
      <c r="I846" s="670"/>
      <c r="J846" s="670"/>
      <c r="K846" s="686"/>
      <c r="L846" s="670"/>
      <c r="N846" s="670"/>
      <c r="P846" s="670"/>
      <c r="R846" s="670"/>
      <c r="T846" s="686"/>
    </row>
    <row r="847" spans="4:20">
      <c r="D847" s="670"/>
      <c r="E847" s="670"/>
      <c r="F847" s="670"/>
      <c r="G847" s="670"/>
      <c r="H847" s="670"/>
      <c r="I847" s="670"/>
      <c r="J847" s="670"/>
      <c r="K847" s="686"/>
      <c r="L847" s="670"/>
      <c r="N847" s="670"/>
      <c r="P847" s="670"/>
      <c r="R847" s="670"/>
      <c r="T847" s="686"/>
    </row>
    <row r="848" spans="4:20">
      <c r="D848" s="670"/>
      <c r="E848" s="670"/>
      <c r="F848" s="670"/>
      <c r="G848" s="670"/>
      <c r="H848" s="670"/>
      <c r="I848" s="670"/>
      <c r="J848" s="670"/>
      <c r="K848" s="686"/>
      <c r="L848" s="670"/>
      <c r="N848" s="670"/>
      <c r="P848" s="670"/>
      <c r="R848" s="670"/>
      <c r="T848" s="686"/>
    </row>
    <row r="849" spans="4:20">
      <c r="D849" s="670"/>
      <c r="E849" s="670"/>
      <c r="F849" s="670"/>
      <c r="G849" s="670"/>
      <c r="H849" s="670"/>
      <c r="I849" s="670"/>
      <c r="J849" s="670"/>
      <c r="K849" s="686"/>
      <c r="L849" s="670"/>
      <c r="N849" s="670"/>
      <c r="P849" s="670"/>
      <c r="R849" s="670"/>
      <c r="T849" s="686"/>
    </row>
    <row r="850" spans="4:20">
      <c r="D850" s="670"/>
      <c r="E850" s="670"/>
      <c r="F850" s="670"/>
      <c r="G850" s="670"/>
      <c r="H850" s="670"/>
      <c r="I850" s="670"/>
      <c r="J850" s="670"/>
      <c r="K850" s="686"/>
      <c r="L850" s="670"/>
      <c r="N850" s="670"/>
      <c r="P850" s="670"/>
      <c r="R850" s="670"/>
      <c r="T850" s="686"/>
    </row>
    <row r="851" spans="4:20">
      <c r="D851" s="670"/>
      <c r="E851" s="670"/>
      <c r="F851" s="670"/>
      <c r="G851" s="670"/>
      <c r="H851" s="670"/>
      <c r="I851" s="670"/>
      <c r="J851" s="670"/>
      <c r="K851" s="686"/>
      <c r="L851" s="670"/>
      <c r="N851" s="670"/>
      <c r="P851" s="670"/>
      <c r="R851" s="670"/>
      <c r="T851" s="686"/>
    </row>
    <row r="852" spans="4:20">
      <c r="D852" s="670"/>
      <c r="E852" s="670"/>
      <c r="F852" s="670"/>
      <c r="G852" s="670"/>
      <c r="H852" s="670"/>
      <c r="I852" s="670"/>
      <c r="J852" s="670"/>
      <c r="K852" s="686"/>
      <c r="L852" s="670"/>
      <c r="N852" s="670"/>
      <c r="P852" s="670"/>
      <c r="R852" s="670"/>
      <c r="T852" s="686"/>
    </row>
    <row r="853" spans="4:20">
      <c r="D853" s="670"/>
      <c r="E853" s="670"/>
      <c r="F853" s="670"/>
      <c r="G853" s="670"/>
      <c r="H853" s="670"/>
      <c r="I853" s="670"/>
      <c r="J853" s="670"/>
      <c r="K853" s="686"/>
      <c r="L853" s="670"/>
      <c r="N853" s="670"/>
      <c r="P853" s="670"/>
      <c r="R853" s="670"/>
      <c r="T853" s="686"/>
    </row>
    <row r="854" spans="4:20">
      <c r="D854" s="670"/>
      <c r="E854" s="670"/>
      <c r="F854" s="670"/>
      <c r="G854" s="670"/>
      <c r="H854" s="670"/>
      <c r="I854" s="670"/>
      <c r="J854" s="670"/>
      <c r="K854" s="686"/>
      <c r="L854" s="670"/>
      <c r="N854" s="670"/>
      <c r="P854" s="670"/>
      <c r="R854" s="670"/>
      <c r="T854" s="686"/>
    </row>
    <row r="855" spans="4:20">
      <c r="D855" s="670"/>
      <c r="E855" s="670"/>
      <c r="F855" s="670"/>
      <c r="G855" s="670"/>
      <c r="H855" s="670"/>
      <c r="I855" s="670"/>
      <c r="J855" s="670"/>
      <c r="K855" s="686"/>
      <c r="L855" s="670"/>
      <c r="N855" s="670"/>
      <c r="P855" s="670"/>
      <c r="R855" s="670"/>
      <c r="T855" s="686"/>
    </row>
    <row r="856" spans="4:20">
      <c r="D856" s="670"/>
      <c r="E856" s="670"/>
      <c r="F856" s="670"/>
      <c r="G856" s="670"/>
      <c r="H856" s="670"/>
      <c r="I856" s="670"/>
      <c r="J856" s="670"/>
      <c r="K856" s="686"/>
      <c r="L856" s="670"/>
      <c r="N856" s="670"/>
      <c r="P856" s="670"/>
      <c r="R856" s="670"/>
      <c r="T856" s="686"/>
    </row>
    <row r="857" spans="4:20">
      <c r="D857" s="670"/>
      <c r="E857" s="670"/>
      <c r="F857" s="670"/>
      <c r="G857" s="670"/>
      <c r="H857" s="670"/>
      <c r="I857" s="670"/>
      <c r="J857" s="670"/>
      <c r="K857" s="686"/>
      <c r="L857" s="670"/>
      <c r="N857" s="670"/>
      <c r="P857" s="670"/>
      <c r="R857" s="670"/>
      <c r="T857" s="686"/>
    </row>
    <row r="858" spans="4:20">
      <c r="D858" s="670"/>
      <c r="E858" s="670"/>
      <c r="F858" s="670"/>
      <c r="G858" s="670"/>
      <c r="H858" s="670"/>
      <c r="I858" s="670"/>
      <c r="J858" s="670"/>
      <c r="K858" s="686"/>
      <c r="L858" s="670"/>
      <c r="N858" s="670"/>
      <c r="P858" s="670"/>
      <c r="R858" s="670"/>
      <c r="T858" s="686"/>
    </row>
    <row r="859" spans="4:20">
      <c r="D859" s="670"/>
      <c r="E859" s="670"/>
      <c r="F859" s="670"/>
      <c r="G859" s="670"/>
      <c r="H859" s="670"/>
      <c r="I859" s="670"/>
      <c r="J859" s="670"/>
      <c r="K859" s="686"/>
      <c r="L859" s="670"/>
      <c r="N859" s="670"/>
      <c r="P859" s="670"/>
      <c r="R859" s="670"/>
      <c r="T859" s="686"/>
    </row>
    <row r="860" spans="4:20">
      <c r="D860" s="670"/>
      <c r="E860" s="670"/>
      <c r="F860" s="670"/>
      <c r="G860" s="670"/>
      <c r="H860" s="670"/>
      <c r="I860" s="670"/>
      <c r="J860" s="670"/>
      <c r="K860" s="686"/>
      <c r="L860" s="670"/>
      <c r="N860" s="670"/>
      <c r="P860" s="670"/>
      <c r="R860" s="670"/>
      <c r="T860" s="686"/>
    </row>
    <row r="861" spans="4:20">
      <c r="D861" s="670"/>
      <c r="E861" s="670"/>
      <c r="F861" s="670"/>
      <c r="G861" s="670"/>
      <c r="H861" s="670"/>
      <c r="I861" s="670"/>
      <c r="J861" s="670"/>
      <c r="K861" s="686"/>
      <c r="L861" s="670"/>
      <c r="N861" s="670"/>
      <c r="P861" s="670"/>
      <c r="R861" s="670"/>
      <c r="T861" s="686"/>
    </row>
    <row r="862" spans="4:20">
      <c r="D862" s="670"/>
      <c r="E862" s="670"/>
      <c r="F862" s="670"/>
      <c r="G862" s="670"/>
      <c r="H862" s="670"/>
      <c r="I862" s="670"/>
      <c r="J862" s="670"/>
      <c r="K862" s="686"/>
      <c r="L862" s="670"/>
      <c r="N862" s="670"/>
      <c r="P862" s="670"/>
      <c r="R862" s="670"/>
      <c r="T862" s="686"/>
    </row>
    <row r="863" spans="4:20">
      <c r="D863" s="670"/>
      <c r="E863" s="670"/>
      <c r="F863" s="670"/>
      <c r="G863" s="670"/>
      <c r="H863" s="670"/>
      <c r="I863" s="670"/>
      <c r="J863" s="670"/>
      <c r="K863" s="686"/>
      <c r="L863" s="670"/>
      <c r="N863" s="670"/>
      <c r="P863" s="670"/>
      <c r="R863" s="670"/>
      <c r="T863" s="686"/>
    </row>
    <row r="864" spans="4:20">
      <c r="D864" s="670"/>
      <c r="E864" s="670"/>
      <c r="F864" s="670"/>
      <c r="G864" s="670"/>
      <c r="H864" s="670"/>
      <c r="I864" s="670"/>
      <c r="J864" s="670"/>
      <c r="K864" s="686"/>
      <c r="L864" s="670"/>
      <c r="N864" s="670"/>
      <c r="P864" s="670"/>
      <c r="R864" s="670"/>
      <c r="T864" s="686"/>
    </row>
    <row r="865" spans="4:20">
      <c r="D865" s="670"/>
      <c r="E865" s="670"/>
      <c r="F865" s="670"/>
      <c r="G865" s="670"/>
      <c r="H865" s="670"/>
      <c r="I865" s="670"/>
      <c r="J865" s="670"/>
      <c r="K865" s="686"/>
      <c r="L865" s="670"/>
      <c r="N865" s="670"/>
      <c r="P865" s="670"/>
      <c r="R865" s="670"/>
      <c r="T865" s="686"/>
    </row>
    <row r="866" spans="4:20">
      <c r="D866" s="670"/>
      <c r="E866" s="670"/>
      <c r="F866" s="670"/>
      <c r="G866" s="670"/>
      <c r="H866" s="670"/>
      <c r="I866" s="670"/>
      <c r="J866" s="670"/>
      <c r="K866" s="686"/>
      <c r="L866" s="670"/>
      <c r="N866" s="670"/>
      <c r="P866" s="670"/>
      <c r="R866" s="670"/>
      <c r="T866" s="686"/>
    </row>
    <row r="867" spans="4:20">
      <c r="D867" s="670"/>
      <c r="E867" s="670"/>
      <c r="F867" s="670"/>
      <c r="G867" s="670"/>
      <c r="H867" s="670"/>
      <c r="I867" s="670"/>
      <c r="J867" s="670"/>
      <c r="K867" s="686"/>
      <c r="L867" s="670"/>
      <c r="N867" s="670"/>
      <c r="P867" s="670"/>
      <c r="R867" s="670"/>
      <c r="T867" s="686"/>
    </row>
    <row r="868" spans="4:20">
      <c r="D868" s="670"/>
      <c r="E868" s="670"/>
      <c r="F868" s="670"/>
      <c r="G868" s="670"/>
      <c r="H868" s="670"/>
      <c r="I868" s="670"/>
      <c r="J868" s="670"/>
      <c r="K868" s="686"/>
      <c r="L868" s="670"/>
      <c r="N868" s="670"/>
      <c r="P868" s="670"/>
      <c r="R868" s="670"/>
      <c r="T868" s="686"/>
    </row>
    <row r="869" spans="4:20">
      <c r="D869" s="670"/>
      <c r="E869" s="670"/>
      <c r="F869" s="670"/>
      <c r="G869" s="670"/>
      <c r="H869" s="670"/>
      <c r="I869" s="670"/>
      <c r="J869" s="670"/>
      <c r="K869" s="686"/>
      <c r="L869" s="670"/>
      <c r="N869" s="670"/>
      <c r="P869" s="670"/>
      <c r="R869" s="670"/>
      <c r="T869" s="686"/>
    </row>
    <row r="870" spans="4:20">
      <c r="D870" s="670"/>
      <c r="E870" s="670"/>
      <c r="F870" s="670"/>
      <c r="G870" s="670"/>
      <c r="H870" s="670"/>
      <c r="I870" s="670"/>
      <c r="J870" s="670"/>
      <c r="K870" s="686"/>
      <c r="L870" s="670"/>
      <c r="N870" s="670"/>
      <c r="P870" s="670"/>
      <c r="R870" s="670"/>
      <c r="T870" s="686"/>
    </row>
    <row r="871" spans="4:20">
      <c r="D871" s="670"/>
      <c r="E871" s="670"/>
      <c r="F871" s="670"/>
      <c r="G871" s="670"/>
      <c r="H871" s="670"/>
      <c r="I871" s="670"/>
      <c r="J871" s="670"/>
      <c r="K871" s="686"/>
      <c r="L871" s="670"/>
      <c r="N871" s="670"/>
      <c r="P871" s="670"/>
      <c r="R871" s="670"/>
      <c r="T871" s="686"/>
    </row>
    <row r="872" spans="4:20">
      <c r="D872" s="670"/>
      <c r="E872" s="670"/>
      <c r="F872" s="670"/>
      <c r="G872" s="670"/>
      <c r="H872" s="670"/>
      <c r="I872" s="670"/>
      <c r="J872" s="670"/>
      <c r="K872" s="686"/>
      <c r="L872" s="670"/>
      <c r="N872" s="670"/>
      <c r="P872" s="670"/>
      <c r="R872" s="670"/>
      <c r="T872" s="686"/>
    </row>
    <row r="873" spans="4:20">
      <c r="D873" s="670"/>
      <c r="E873" s="670"/>
      <c r="F873" s="670"/>
      <c r="G873" s="670"/>
      <c r="H873" s="670"/>
      <c r="I873" s="670"/>
      <c r="J873" s="670"/>
      <c r="K873" s="686"/>
      <c r="L873" s="670"/>
      <c r="N873" s="670"/>
      <c r="P873" s="670"/>
      <c r="R873" s="670"/>
      <c r="T873" s="686"/>
    </row>
    <row r="874" spans="4:20">
      <c r="D874" s="670"/>
      <c r="E874" s="670"/>
      <c r="F874" s="670"/>
      <c r="G874" s="670"/>
      <c r="H874" s="670"/>
      <c r="I874" s="670"/>
      <c r="J874" s="670"/>
      <c r="K874" s="686"/>
      <c r="L874" s="670"/>
      <c r="N874" s="670"/>
      <c r="P874" s="670"/>
      <c r="R874" s="670"/>
      <c r="T874" s="686"/>
    </row>
    <row r="875" spans="4:20">
      <c r="D875" s="670"/>
      <c r="E875" s="670"/>
      <c r="F875" s="670"/>
      <c r="G875" s="670"/>
      <c r="H875" s="670"/>
      <c r="I875" s="670"/>
      <c r="J875" s="670"/>
      <c r="K875" s="686"/>
      <c r="L875" s="670"/>
      <c r="N875" s="670"/>
      <c r="P875" s="670"/>
      <c r="R875" s="670"/>
      <c r="T875" s="686"/>
    </row>
    <row r="876" spans="4:20">
      <c r="D876" s="670"/>
      <c r="E876" s="670"/>
      <c r="F876" s="670"/>
      <c r="G876" s="670"/>
      <c r="H876" s="670"/>
      <c r="I876" s="670"/>
      <c r="J876" s="670"/>
      <c r="K876" s="686"/>
      <c r="L876" s="670"/>
      <c r="N876" s="670"/>
      <c r="P876" s="670"/>
      <c r="R876" s="670"/>
      <c r="T876" s="686"/>
    </row>
    <row r="877" spans="4:20">
      <c r="D877" s="670"/>
      <c r="E877" s="670"/>
      <c r="F877" s="670"/>
      <c r="G877" s="670"/>
      <c r="H877" s="670"/>
      <c r="I877" s="670"/>
      <c r="J877" s="670"/>
      <c r="K877" s="686"/>
      <c r="L877" s="670"/>
      <c r="N877" s="670"/>
      <c r="P877" s="670"/>
      <c r="R877" s="670"/>
      <c r="T877" s="686"/>
    </row>
    <row r="878" spans="4:20">
      <c r="D878" s="670"/>
      <c r="E878" s="670"/>
      <c r="F878" s="670"/>
      <c r="G878" s="670"/>
      <c r="H878" s="670"/>
      <c r="I878" s="670"/>
      <c r="J878" s="670"/>
      <c r="K878" s="686"/>
      <c r="L878" s="670"/>
      <c r="N878" s="670"/>
      <c r="P878" s="670"/>
      <c r="R878" s="670"/>
      <c r="T878" s="686"/>
    </row>
    <row r="879" spans="4:20">
      <c r="D879" s="670"/>
      <c r="E879" s="670"/>
      <c r="F879" s="670"/>
      <c r="G879" s="670"/>
      <c r="H879" s="670"/>
      <c r="I879" s="670"/>
      <c r="J879" s="670"/>
      <c r="K879" s="686"/>
      <c r="L879" s="670"/>
      <c r="N879" s="670"/>
      <c r="P879" s="670"/>
      <c r="R879" s="670"/>
      <c r="T879" s="686"/>
    </row>
    <row r="880" spans="4:20">
      <c r="D880" s="670"/>
      <c r="E880" s="670"/>
      <c r="F880" s="670"/>
      <c r="G880" s="670"/>
      <c r="H880" s="670"/>
      <c r="I880" s="670"/>
      <c r="J880" s="670"/>
      <c r="K880" s="686"/>
      <c r="L880" s="670"/>
      <c r="N880" s="670"/>
      <c r="P880" s="670"/>
      <c r="R880" s="670"/>
      <c r="T880" s="686"/>
    </row>
    <row r="881" spans="4:20">
      <c r="D881" s="670"/>
      <c r="E881" s="670"/>
      <c r="F881" s="670"/>
      <c r="G881" s="670"/>
      <c r="H881" s="670"/>
      <c r="I881" s="670"/>
      <c r="J881" s="670"/>
      <c r="K881" s="686"/>
      <c r="L881" s="670"/>
      <c r="N881" s="670"/>
      <c r="P881" s="670"/>
      <c r="R881" s="670"/>
      <c r="T881" s="686"/>
    </row>
    <row r="882" spans="4:20">
      <c r="D882" s="670"/>
      <c r="E882" s="670"/>
      <c r="F882" s="670"/>
      <c r="G882" s="670"/>
      <c r="H882" s="670"/>
      <c r="I882" s="670"/>
      <c r="J882" s="670"/>
      <c r="K882" s="686"/>
      <c r="L882" s="670"/>
      <c r="N882" s="670"/>
      <c r="P882" s="670"/>
      <c r="R882" s="670"/>
      <c r="T882" s="686"/>
    </row>
    <row r="883" spans="4:20">
      <c r="D883" s="670"/>
      <c r="E883" s="670"/>
      <c r="F883" s="670"/>
      <c r="G883" s="670"/>
      <c r="H883" s="670"/>
      <c r="I883" s="670"/>
      <c r="J883" s="670"/>
      <c r="K883" s="686"/>
      <c r="L883" s="670"/>
      <c r="N883" s="670"/>
      <c r="P883" s="670"/>
      <c r="R883" s="670"/>
      <c r="T883" s="686"/>
    </row>
    <row r="884" spans="4:20">
      <c r="D884" s="670"/>
      <c r="E884" s="670"/>
      <c r="F884" s="670"/>
      <c r="G884" s="670"/>
      <c r="H884" s="670"/>
      <c r="I884" s="670"/>
      <c r="J884" s="670"/>
      <c r="K884" s="686"/>
      <c r="L884" s="670"/>
      <c r="N884" s="670"/>
      <c r="P884" s="670"/>
      <c r="R884" s="670"/>
      <c r="T884" s="686"/>
    </row>
    <row r="885" spans="4:20">
      <c r="D885" s="670"/>
      <c r="E885" s="670"/>
      <c r="F885" s="670"/>
      <c r="G885" s="670"/>
      <c r="H885" s="670"/>
      <c r="I885" s="670"/>
      <c r="J885" s="670"/>
      <c r="K885" s="686"/>
      <c r="L885" s="670"/>
      <c r="N885" s="670"/>
      <c r="P885" s="670"/>
      <c r="R885" s="670"/>
      <c r="T885" s="686"/>
    </row>
    <row r="886" spans="4:20">
      <c r="D886" s="670"/>
      <c r="E886" s="670"/>
      <c r="F886" s="670"/>
      <c r="G886" s="670"/>
      <c r="H886" s="670"/>
      <c r="I886" s="670"/>
      <c r="J886" s="670"/>
      <c r="K886" s="686"/>
      <c r="L886" s="670"/>
      <c r="N886" s="670"/>
      <c r="P886" s="670"/>
      <c r="R886" s="670"/>
      <c r="T886" s="686"/>
    </row>
    <row r="887" spans="4:20">
      <c r="D887" s="670"/>
      <c r="E887" s="670"/>
      <c r="F887" s="670"/>
      <c r="G887" s="670"/>
      <c r="H887" s="670"/>
      <c r="I887" s="670"/>
      <c r="J887" s="670"/>
      <c r="K887" s="686"/>
      <c r="L887" s="670"/>
      <c r="N887" s="670"/>
      <c r="P887" s="670"/>
      <c r="R887" s="670"/>
      <c r="T887" s="686"/>
    </row>
    <row r="888" spans="4:20">
      <c r="D888" s="670"/>
      <c r="E888" s="670"/>
      <c r="F888" s="670"/>
      <c r="G888" s="670"/>
      <c r="H888" s="670"/>
      <c r="I888" s="670"/>
      <c r="J888" s="670"/>
      <c r="K888" s="686"/>
      <c r="L888" s="670"/>
      <c r="N888" s="670"/>
      <c r="P888" s="670"/>
      <c r="R888" s="670"/>
      <c r="T888" s="686"/>
    </row>
    <row r="889" spans="4:20">
      <c r="D889" s="670"/>
      <c r="E889" s="670"/>
      <c r="F889" s="670"/>
      <c r="G889" s="670"/>
      <c r="H889" s="670"/>
      <c r="I889" s="670"/>
      <c r="J889" s="670"/>
      <c r="K889" s="686"/>
      <c r="L889" s="670"/>
      <c r="N889" s="670"/>
      <c r="P889" s="670"/>
      <c r="R889" s="670"/>
      <c r="T889" s="686"/>
    </row>
    <row r="890" spans="4:20">
      <c r="D890" s="670"/>
      <c r="E890" s="670"/>
      <c r="F890" s="670"/>
      <c r="G890" s="670"/>
      <c r="H890" s="670"/>
      <c r="I890" s="670"/>
      <c r="J890" s="670"/>
      <c r="K890" s="686"/>
      <c r="L890" s="670"/>
      <c r="N890" s="670"/>
      <c r="P890" s="670"/>
      <c r="R890" s="670"/>
      <c r="T890" s="686"/>
    </row>
    <row r="891" spans="4:20">
      <c r="D891" s="670"/>
      <c r="E891" s="670"/>
      <c r="F891" s="670"/>
      <c r="G891" s="670"/>
      <c r="H891" s="670"/>
      <c r="I891" s="670"/>
      <c r="J891" s="670"/>
      <c r="K891" s="686"/>
      <c r="L891" s="670"/>
      <c r="N891" s="670"/>
      <c r="P891" s="670"/>
      <c r="R891" s="670"/>
      <c r="T891" s="686"/>
    </row>
    <row r="892" spans="4:20">
      <c r="D892" s="670"/>
      <c r="E892" s="670"/>
      <c r="F892" s="670"/>
      <c r="G892" s="670"/>
      <c r="H892" s="670"/>
      <c r="I892" s="670"/>
      <c r="J892" s="670"/>
      <c r="K892" s="686"/>
      <c r="L892" s="670"/>
      <c r="N892" s="670"/>
      <c r="P892" s="670"/>
      <c r="R892" s="670"/>
      <c r="T892" s="686"/>
    </row>
    <row r="893" spans="4:20">
      <c r="D893" s="670"/>
      <c r="E893" s="670"/>
      <c r="F893" s="670"/>
      <c r="G893" s="670"/>
      <c r="H893" s="670"/>
      <c r="I893" s="670"/>
      <c r="J893" s="670"/>
      <c r="K893" s="686"/>
      <c r="L893" s="670"/>
      <c r="N893" s="670"/>
      <c r="P893" s="670"/>
      <c r="R893" s="670"/>
      <c r="T893" s="686"/>
    </row>
    <row r="894" spans="4:20">
      <c r="D894" s="670"/>
      <c r="E894" s="670"/>
      <c r="F894" s="670"/>
      <c r="G894" s="670"/>
      <c r="H894" s="670"/>
      <c r="I894" s="670"/>
      <c r="J894" s="670"/>
      <c r="K894" s="686"/>
      <c r="L894" s="670"/>
      <c r="N894" s="670"/>
      <c r="P894" s="670"/>
      <c r="R894" s="670"/>
      <c r="T894" s="686"/>
    </row>
    <row r="895" spans="4:20">
      <c r="D895" s="670"/>
      <c r="E895" s="670"/>
      <c r="F895" s="670"/>
      <c r="G895" s="670"/>
      <c r="H895" s="670"/>
      <c r="I895" s="670"/>
      <c r="J895" s="670"/>
      <c r="K895" s="686"/>
      <c r="L895" s="670"/>
      <c r="N895" s="670"/>
      <c r="P895" s="670"/>
      <c r="R895" s="670"/>
      <c r="T895" s="686"/>
    </row>
    <row r="896" spans="4:20">
      <c r="D896" s="670"/>
      <c r="E896" s="670"/>
      <c r="F896" s="670"/>
      <c r="G896" s="670"/>
      <c r="H896" s="670"/>
      <c r="I896" s="670"/>
      <c r="J896" s="670"/>
      <c r="K896" s="686"/>
      <c r="L896" s="670"/>
      <c r="N896" s="670"/>
      <c r="P896" s="670"/>
      <c r="R896" s="670"/>
      <c r="T896" s="686"/>
    </row>
    <row r="897" spans="4:20">
      <c r="D897" s="670"/>
      <c r="E897" s="670"/>
      <c r="F897" s="670"/>
      <c r="G897" s="670"/>
      <c r="H897" s="670"/>
      <c r="I897" s="670"/>
      <c r="J897" s="670"/>
      <c r="K897" s="686"/>
      <c r="L897" s="670"/>
      <c r="N897" s="670"/>
      <c r="P897" s="670"/>
      <c r="R897" s="670"/>
      <c r="T897" s="686"/>
    </row>
    <row r="898" spans="4:20">
      <c r="D898" s="670"/>
      <c r="E898" s="670"/>
      <c r="F898" s="670"/>
      <c r="G898" s="670"/>
      <c r="H898" s="670"/>
      <c r="I898" s="670"/>
      <c r="J898" s="670"/>
      <c r="K898" s="686"/>
      <c r="L898" s="670"/>
      <c r="N898" s="670"/>
      <c r="P898" s="670"/>
      <c r="R898" s="670"/>
      <c r="T898" s="686"/>
    </row>
    <row r="899" spans="4:20">
      <c r="D899" s="670"/>
      <c r="E899" s="670"/>
      <c r="F899" s="670"/>
      <c r="G899" s="670"/>
      <c r="H899" s="670"/>
      <c r="I899" s="670"/>
      <c r="J899" s="670"/>
      <c r="K899" s="686"/>
      <c r="L899" s="670"/>
      <c r="N899" s="670"/>
      <c r="P899" s="670"/>
      <c r="R899" s="670"/>
      <c r="T899" s="686"/>
    </row>
    <row r="900" spans="4:20">
      <c r="D900" s="670"/>
      <c r="E900" s="670"/>
      <c r="F900" s="670"/>
      <c r="G900" s="670"/>
      <c r="H900" s="670"/>
      <c r="I900" s="670"/>
      <c r="J900" s="670"/>
      <c r="K900" s="686"/>
      <c r="L900" s="670"/>
      <c r="N900" s="670"/>
      <c r="P900" s="670"/>
      <c r="R900" s="670"/>
      <c r="T900" s="686"/>
    </row>
    <row r="901" spans="4:20">
      <c r="D901" s="670"/>
      <c r="E901" s="670"/>
      <c r="F901" s="670"/>
      <c r="G901" s="670"/>
      <c r="H901" s="670"/>
      <c r="I901" s="670"/>
      <c r="J901" s="670"/>
      <c r="K901" s="686"/>
      <c r="L901" s="670"/>
      <c r="N901" s="670"/>
      <c r="P901" s="670"/>
      <c r="R901" s="670"/>
      <c r="T901" s="686"/>
    </row>
    <row r="902" spans="4:20">
      <c r="D902" s="670"/>
      <c r="E902" s="670"/>
      <c r="F902" s="670"/>
      <c r="G902" s="670"/>
      <c r="H902" s="670"/>
      <c r="I902" s="670"/>
      <c r="J902" s="670"/>
      <c r="K902" s="686"/>
      <c r="L902" s="670"/>
      <c r="N902" s="670"/>
      <c r="P902" s="670"/>
      <c r="R902" s="670"/>
      <c r="T902" s="686"/>
    </row>
    <row r="903" spans="4:20">
      <c r="D903" s="670"/>
      <c r="E903" s="670"/>
      <c r="F903" s="670"/>
      <c r="G903" s="670"/>
      <c r="H903" s="670"/>
      <c r="I903" s="670"/>
      <c r="J903" s="670"/>
      <c r="K903" s="686"/>
      <c r="L903" s="670"/>
      <c r="N903" s="670"/>
      <c r="P903" s="670"/>
      <c r="R903" s="670"/>
      <c r="T903" s="686"/>
    </row>
    <row r="904" spans="4:20">
      <c r="D904" s="670"/>
      <c r="E904" s="670"/>
      <c r="F904" s="670"/>
      <c r="G904" s="670"/>
      <c r="H904" s="670"/>
      <c r="I904" s="670"/>
      <c r="J904" s="670"/>
      <c r="K904" s="686"/>
      <c r="L904" s="670"/>
      <c r="N904" s="670"/>
      <c r="P904" s="670"/>
      <c r="R904" s="670"/>
      <c r="T904" s="686"/>
    </row>
    <row r="905" spans="4:20">
      <c r="D905" s="670"/>
      <c r="E905" s="670"/>
      <c r="F905" s="670"/>
      <c r="G905" s="670"/>
      <c r="H905" s="670"/>
      <c r="I905" s="670"/>
      <c r="J905" s="670"/>
      <c r="K905" s="686"/>
      <c r="L905" s="670"/>
      <c r="N905" s="670"/>
      <c r="P905" s="670"/>
      <c r="R905" s="670"/>
      <c r="T905" s="686"/>
    </row>
    <row r="906" spans="4:20">
      <c r="D906" s="670"/>
      <c r="E906" s="670"/>
      <c r="F906" s="670"/>
      <c r="G906" s="670"/>
      <c r="H906" s="670"/>
      <c r="I906" s="670"/>
      <c r="J906" s="670"/>
      <c r="K906" s="686"/>
      <c r="L906" s="670"/>
      <c r="N906" s="670"/>
      <c r="P906" s="670"/>
      <c r="R906" s="670"/>
      <c r="T906" s="686"/>
    </row>
    <row r="907" spans="4:20">
      <c r="D907" s="670"/>
      <c r="E907" s="670"/>
      <c r="F907" s="670"/>
      <c r="G907" s="670"/>
      <c r="H907" s="670"/>
      <c r="I907" s="670"/>
      <c r="J907" s="670"/>
      <c r="K907" s="686"/>
      <c r="L907" s="670"/>
      <c r="N907" s="670"/>
      <c r="P907" s="670"/>
      <c r="R907" s="670"/>
      <c r="T907" s="686"/>
    </row>
    <row r="908" spans="4:20">
      <c r="D908" s="670"/>
      <c r="E908" s="670"/>
      <c r="F908" s="670"/>
      <c r="G908" s="670"/>
      <c r="H908" s="670"/>
      <c r="I908" s="670"/>
      <c r="J908" s="670"/>
      <c r="K908" s="686"/>
      <c r="L908" s="670"/>
      <c r="N908" s="670"/>
      <c r="P908" s="670"/>
      <c r="R908" s="670"/>
      <c r="T908" s="686"/>
    </row>
    <row r="909" spans="4:20">
      <c r="D909" s="670"/>
      <c r="E909" s="670"/>
      <c r="F909" s="670"/>
      <c r="G909" s="670"/>
      <c r="H909" s="670"/>
      <c r="I909" s="670"/>
      <c r="J909" s="670"/>
      <c r="K909" s="686"/>
      <c r="L909" s="670"/>
      <c r="N909" s="670"/>
      <c r="P909" s="670"/>
      <c r="R909" s="670"/>
      <c r="T909" s="686"/>
    </row>
    <row r="910" spans="4:20">
      <c r="D910" s="670"/>
      <c r="E910" s="670"/>
      <c r="F910" s="670"/>
      <c r="G910" s="670"/>
      <c r="H910" s="670"/>
      <c r="I910" s="670"/>
      <c r="J910" s="670"/>
      <c r="K910" s="686"/>
      <c r="L910" s="670"/>
      <c r="N910" s="670"/>
      <c r="P910" s="670"/>
      <c r="R910" s="670"/>
      <c r="T910" s="686"/>
    </row>
    <row r="911" spans="4:20">
      <c r="D911" s="670"/>
      <c r="E911" s="670"/>
      <c r="F911" s="670"/>
      <c r="G911" s="670"/>
      <c r="H911" s="670"/>
      <c r="I911" s="670"/>
      <c r="J911" s="670"/>
      <c r="K911" s="686"/>
      <c r="L911" s="670"/>
      <c r="N911" s="670"/>
      <c r="P911" s="670"/>
      <c r="R911" s="670"/>
      <c r="T911" s="686"/>
    </row>
    <row r="912" spans="4:20">
      <c r="D912" s="670"/>
      <c r="E912" s="670"/>
      <c r="F912" s="670"/>
      <c r="G912" s="670"/>
      <c r="H912" s="670"/>
      <c r="I912" s="670"/>
      <c r="J912" s="670"/>
      <c r="K912" s="686"/>
      <c r="L912" s="670"/>
      <c r="N912" s="670"/>
      <c r="P912" s="670"/>
      <c r="R912" s="670"/>
      <c r="T912" s="686"/>
    </row>
    <row r="913" spans="4:20">
      <c r="D913" s="670"/>
      <c r="E913" s="670"/>
      <c r="F913" s="670"/>
      <c r="G913" s="670"/>
      <c r="H913" s="670"/>
      <c r="I913" s="670"/>
      <c r="J913" s="670"/>
      <c r="K913" s="686"/>
      <c r="L913" s="670"/>
      <c r="N913" s="670"/>
      <c r="P913" s="670"/>
      <c r="R913" s="670"/>
      <c r="T913" s="686"/>
    </row>
    <row r="914" spans="4:20">
      <c r="D914" s="670"/>
      <c r="E914" s="670"/>
      <c r="F914" s="670"/>
      <c r="G914" s="670"/>
      <c r="H914" s="670"/>
      <c r="I914" s="670"/>
      <c r="J914" s="670"/>
      <c r="K914" s="686"/>
      <c r="L914" s="670"/>
      <c r="N914" s="670"/>
      <c r="P914" s="670"/>
      <c r="R914" s="670"/>
      <c r="T914" s="686"/>
    </row>
    <row r="915" spans="4:20">
      <c r="D915" s="670"/>
      <c r="E915" s="670"/>
      <c r="F915" s="670"/>
      <c r="G915" s="670"/>
      <c r="H915" s="670"/>
      <c r="I915" s="670"/>
      <c r="J915" s="670"/>
      <c r="K915" s="686"/>
      <c r="L915" s="670"/>
      <c r="N915" s="670"/>
      <c r="P915" s="670"/>
      <c r="R915" s="670"/>
      <c r="T915" s="686"/>
    </row>
    <row r="916" spans="4:20">
      <c r="D916" s="670"/>
      <c r="E916" s="670"/>
      <c r="F916" s="670"/>
      <c r="G916" s="670"/>
      <c r="H916" s="670"/>
      <c r="I916" s="670"/>
      <c r="J916" s="670"/>
      <c r="K916" s="686"/>
      <c r="L916" s="670"/>
      <c r="N916" s="670"/>
      <c r="P916" s="670"/>
      <c r="R916" s="670"/>
      <c r="T916" s="686"/>
    </row>
    <row r="917" spans="4:20">
      <c r="D917" s="670"/>
      <c r="E917" s="670"/>
      <c r="F917" s="670"/>
      <c r="G917" s="670"/>
      <c r="H917" s="670"/>
      <c r="I917" s="670"/>
      <c r="J917" s="670"/>
      <c r="K917" s="686"/>
      <c r="L917" s="670"/>
      <c r="N917" s="670"/>
      <c r="P917" s="670"/>
      <c r="R917" s="670"/>
      <c r="T917" s="686"/>
    </row>
    <row r="918" spans="4:20">
      <c r="D918" s="670"/>
      <c r="E918" s="670"/>
      <c r="F918" s="670"/>
      <c r="G918" s="670"/>
      <c r="H918" s="670"/>
      <c r="I918" s="670"/>
      <c r="J918" s="670"/>
      <c r="K918" s="686"/>
      <c r="L918" s="670"/>
      <c r="N918" s="670"/>
      <c r="P918" s="670"/>
      <c r="R918" s="670"/>
      <c r="T918" s="686"/>
    </row>
    <row r="919" spans="4:20">
      <c r="D919" s="670"/>
      <c r="E919" s="670"/>
      <c r="F919" s="670"/>
      <c r="G919" s="670"/>
      <c r="H919" s="670"/>
      <c r="I919" s="670"/>
      <c r="J919" s="670"/>
      <c r="K919" s="686"/>
      <c r="L919" s="670"/>
      <c r="N919" s="670"/>
      <c r="P919" s="670"/>
      <c r="R919" s="670"/>
      <c r="T919" s="686"/>
    </row>
    <row r="920" spans="4:20">
      <c r="D920" s="670"/>
      <c r="E920" s="670"/>
      <c r="F920" s="670"/>
      <c r="G920" s="670"/>
      <c r="H920" s="670"/>
      <c r="I920" s="670"/>
      <c r="J920" s="670"/>
      <c r="K920" s="686"/>
      <c r="L920" s="670"/>
      <c r="N920" s="670"/>
      <c r="P920" s="670"/>
      <c r="R920" s="670"/>
      <c r="T920" s="686"/>
    </row>
    <row r="921" spans="4:20">
      <c r="D921" s="670"/>
      <c r="E921" s="670"/>
      <c r="F921" s="670"/>
      <c r="G921" s="670"/>
      <c r="H921" s="670"/>
      <c r="I921" s="670"/>
      <c r="J921" s="670"/>
      <c r="K921" s="686"/>
      <c r="L921" s="670"/>
      <c r="N921" s="670"/>
      <c r="P921" s="670"/>
      <c r="R921" s="670"/>
      <c r="T921" s="686"/>
    </row>
    <row r="922" spans="4:20">
      <c r="D922" s="670"/>
      <c r="E922" s="670"/>
      <c r="F922" s="670"/>
      <c r="G922" s="670"/>
      <c r="H922" s="670"/>
      <c r="I922" s="670"/>
      <c r="J922" s="670"/>
      <c r="K922" s="686"/>
      <c r="L922" s="670"/>
      <c r="N922" s="670"/>
      <c r="P922" s="670"/>
      <c r="R922" s="670"/>
      <c r="T922" s="686"/>
    </row>
    <row r="923" spans="4:20">
      <c r="D923" s="670"/>
      <c r="E923" s="670"/>
      <c r="F923" s="670"/>
      <c r="G923" s="670"/>
      <c r="H923" s="670"/>
      <c r="I923" s="670"/>
      <c r="J923" s="670"/>
      <c r="K923" s="686"/>
      <c r="L923" s="670"/>
      <c r="N923" s="670"/>
      <c r="P923" s="670"/>
      <c r="R923" s="670"/>
      <c r="T923" s="686"/>
    </row>
    <row r="924" spans="4:20">
      <c r="D924" s="670"/>
      <c r="E924" s="670"/>
      <c r="F924" s="670"/>
      <c r="G924" s="670"/>
      <c r="H924" s="670"/>
      <c r="I924" s="670"/>
      <c r="J924" s="670"/>
      <c r="K924" s="686"/>
      <c r="L924" s="670"/>
      <c r="N924" s="670"/>
      <c r="P924" s="670"/>
      <c r="R924" s="670"/>
      <c r="T924" s="686"/>
    </row>
    <row r="925" spans="4:20">
      <c r="D925" s="670"/>
      <c r="E925" s="670"/>
      <c r="F925" s="670"/>
      <c r="G925" s="670"/>
      <c r="H925" s="670"/>
      <c r="I925" s="670"/>
      <c r="J925" s="670"/>
      <c r="K925" s="686"/>
      <c r="L925" s="670"/>
      <c r="N925" s="670"/>
      <c r="P925" s="670"/>
      <c r="R925" s="670"/>
      <c r="T925" s="686"/>
    </row>
    <row r="926" spans="4:20">
      <c r="D926" s="670"/>
      <c r="E926" s="670"/>
      <c r="F926" s="670"/>
      <c r="G926" s="670"/>
      <c r="H926" s="670"/>
      <c r="I926" s="670"/>
      <c r="J926" s="670"/>
      <c r="K926" s="686"/>
      <c r="L926" s="670"/>
      <c r="N926" s="670"/>
      <c r="P926" s="670"/>
      <c r="R926" s="670"/>
      <c r="T926" s="686"/>
    </row>
    <row r="927" spans="4:20">
      <c r="D927" s="670"/>
      <c r="E927" s="670"/>
      <c r="F927" s="670"/>
      <c r="G927" s="670"/>
      <c r="H927" s="670"/>
      <c r="I927" s="670"/>
      <c r="J927" s="670"/>
      <c r="K927" s="686"/>
      <c r="L927" s="670"/>
      <c r="N927" s="670"/>
      <c r="P927" s="670"/>
      <c r="R927" s="670"/>
      <c r="T927" s="686"/>
    </row>
    <row r="928" spans="4:20">
      <c r="D928" s="670"/>
      <c r="E928" s="670"/>
      <c r="F928" s="670"/>
      <c r="G928" s="670"/>
      <c r="H928" s="670"/>
      <c r="I928" s="670"/>
      <c r="J928" s="670"/>
      <c r="K928" s="686"/>
      <c r="L928" s="670"/>
      <c r="N928" s="670"/>
      <c r="P928" s="670"/>
      <c r="R928" s="670"/>
      <c r="T928" s="686"/>
    </row>
    <row r="929" spans="4:20">
      <c r="D929" s="670"/>
      <c r="E929" s="670"/>
      <c r="F929" s="670"/>
      <c r="G929" s="670"/>
      <c r="H929" s="670"/>
      <c r="I929" s="670"/>
      <c r="J929" s="670"/>
      <c r="K929" s="686"/>
      <c r="L929" s="670"/>
      <c r="N929" s="670"/>
      <c r="P929" s="670"/>
      <c r="R929" s="670"/>
      <c r="T929" s="686"/>
    </row>
    <row r="930" spans="4:20">
      <c r="D930" s="670"/>
      <c r="E930" s="670"/>
      <c r="F930" s="670"/>
      <c r="G930" s="670"/>
      <c r="H930" s="670"/>
      <c r="I930" s="670"/>
      <c r="J930" s="670"/>
      <c r="K930" s="686"/>
      <c r="L930" s="670"/>
      <c r="N930" s="670"/>
      <c r="P930" s="670"/>
      <c r="R930" s="670"/>
      <c r="T930" s="686"/>
    </row>
    <row r="931" spans="4:20">
      <c r="D931" s="670"/>
      <c r="E931" s="670"/>
      <c r="F931" s="670"/>
      <c r="G931" s="670"/>
      <c r="H931" s="670"/>
      <c r="I931" s="670"/>
      <c r="J931" s="670"/>
      <c r="K931" s="686"/>
      <c r="L931" s="670"/>
      <c r="N931" s="670"/>
      <c r="P931" s="670"/>
      <c r="R931" s="670"/>
      <c r="T931" s="686"/>
    </row>
    <row r="932" spans="4:20">
      <c r="D932" s="670"/>
      <c r="E932" s="670"/>
      <c r="F932" s="670"/>
      <c r="G932" s="670"/>
      <c r="H932" s="670"/>
      <c r="I932" s="670"/>
      <c r="J932" s="670"/>
      <c r="K932" s="686"/>
      <c r="L932" s="670"/>
      <c r="N932" s="670"/>
      <c r="P932" s="670"/>
      <c r="R932" s="670"/>
      <c r="T932" s="686"/>
    </row>
    <row r="933" spans="4:20">
      <c r="D933" s="670"/>
      <c r="E933" s="670"/>
      <c r="F933" s="670"/>
      <c r="G933" s="670"/>
      <c r="H933" s="670"/>
      <c r="I933" s="670"/>
      <c r="J933" s="670"/>
      <c r="K933" s="686"/>
      <c r="L933" s="670"/>
      <c r="N933" s="670"/>
      <c r="P933" s="670"/>
      <c r="R933" s="670"/>
      <c r="T933" s="686"/>
    </row>
    <row r="934" spans="4:20">
      <c r="D934" s="670"/>
      <c r="E934" s="670"/>
      <c r="F934" s="670"/>
      <c r="G934" s="670"/>
      <c r="H934" s="670"/>
      <c r="I934" s="670"/>
      <c r="J934" s="670"/>
      <c r="K934" s="686"/>
      <c r="L934" s="670"/>
      <c r="N934" s="670"/>
      <c r="P934" s="670"/>
      <c r="R934" s="670"/>
      <c r="T934" s="686"/>
    </row>
    <row r="935" spans="4:20">
      <c r="D935" s="670"/>
      <c r="E935" s="670"/>
      <c r="F935" s="670"/>
      <c r="G935" s="670"/>
      <c r="H935" s="670"/>
      <c r="I935" s="670"/>
      <c r="J935" s="670"/>
      <c r="K935" s="686"/>
      <c r="L935" s="670"/>
      <c r="N935" s="670"/>
      <c r="P935" s="670"/>
      <c r="R935" s="670"/>
      <c r="T935" s="686"/>
    </row>
    <row r="936" spans="4:20">
      <c r="D936" s="670"/>
      <c r="E936" s="670"/>
      <c r="F936" s="670"/>
      <c r="G936" s="670"/>
      <c r="H936" s="670"/>
      <c r="I936" s="670"/>
      <c r="J936" s="670"/>
      <c r="K936" s="686"/>
      <c r="L936" s="670"/>
      <c r="N936" s="670"/>
      <c r="P936" s="670"/>
      <c r="R936" s="670"/>
      <c r="T936" s="686"/>
    </row>
    <row r="937" spans="4:20">
      <c r="D937" s="670"/>
      <c r="E937" s="670"/>
      <c r="F937" s="670"/>
      <c r="G937" s="670"/>
      <c r="H937" s="670"/>
      <c r="I937" s="670"/>
      <c r="J937" s="670"/>
      <c r="K937" s="686"/>
      <c r="L937" s="670"/>
      <c r="N937" s="670"/>
      <c r="P937" s="670"/>
      <c r="R937" s="670"/>
      <c r="T937" s="686"/>
    </row>
    <row r="938" spans="4:20">
      <c r="D938" s="670"/>
      <c r="E938" s="670"/>
      <c r="F938" s="670"/>
      <c r="G938" s="670"/>
      <c r="H938" s="670"/>
      <c r="I938" s="670"/>
      <c r="J938" s="670"/>
      <c r="K938" s="686"/>
      <c r="L938" s="670"/>
      <c r="N938" s="670"/>
      <c r="P938" s="670"/>
      <c r="R938" s="670"/>
      <c r="T938" s="686"/>
    </row>
    <row r="939" spans="4:20">
      <c r="D939" s="670"/>
      <c r="E939" s="670"/>
      <c r="F939" s="670"/>
      <c r="G939" s="670"/>
      <c r="H939" s="670"/>
      <c r="I939" s="670"/>
      <c r="J939" s="670"/>
      <c r="K939" s="686"/>
      <c r="L939" s="670"/>
      <c r="N939" s="670"/>
      <c r="P939" s="670"/>
      <c r="R939" s="670"/>
      <c r="T939" s="686"/>
    </row>
    <row r="940" spans="4:20">
      <c r="D940" s="670"/>
      <c r="E940" s="670"/>
      <c r="F940" s="670"/>
      <c r="G940" s="670"/>
      <c r="H940" s="670"/>
      <c r="I940" s="670"/>
      <c r="J940" s="670"/>
      <c r="K940" s="686"/>
      <c r="L940" s="670"/>
      <c r="N940" s="670"/>
      <c r="P940" s="670"/>
      <c r="R940" s="670"/>
      <c r="T940" s="686"/>
    </row>
    <row r="941" spans="4:20">
      <c r="D941" s="670"/>
      <c r="E941" s="670"/>
      <c r="F941" s="670"/>
      <c r="G941" s="670"/>
      <c r="H941" s="670"/>
      <c r="I941" s="670"/>
      <c r="J941" s="670"/>
      <c r="K941" s="686"/>
      <c r="L941" s="670"/>
      <c r="N941" s="670"/>
      <c r="P941" s="670"/>
      <c r="R941" s="670"/>
      <c r="T941" s="686"/>
    </row>
    <row r="942" spans="4:20">
      <c r="D942" s="670"/>
      <c r="E942" s="670"/>
      <c r="F942" s="670"/>
      <c r="G942" s="670"/>
      <c r="H942" s="670"/>
      <c r="I942" s="670"/>
      <c r="J942" s="670"/>
      <c r="K942" s="686"/>
      <c r="L942" s="670"/>
      <c r="N942" s="670"/>
      <c r="P942" s="670"/>
      <c r="R942" s="670"/>
      <c r="T942" s="686"/>
    </row>
    <row r="943" spans="4:20">
      <c r="D943" s="670"/>
      <c r="E943" s="670"/>
      <c r="F943" s="670"/>
      <c r="G943" s="670"/>
      <c r="H943" s="670"/>
      <c r="I943" s="670"/>
      <c r="J943" s="670"/>
      <c r="K943" s="686"/>
      <c r="L943" s="670"/>
      <c r="N943" s="670"/>
      <c r="P943" s="670"/>
      <c r="R943" s="670"/>
      <c r="T943" s="686"/>
    </row>
    <row r="944" spans="4:20">
      <c r="D944" s="670"/>
      <c r="E944" s="670"/>
      <c r="F944" s="670"/>
      <c r="G944" s="670"/>
      <c r="H944" s="670"/>
      <c r="I944" s="670"/>
      <c r="J944" s="670"/>
      <c r="K944" s="686"/>
      <c r="L944" s="670"/>
      <c r="N944" s="670"/>
      <c r="P944" s="670"/>
      <c r="R944" s="670"/>
      <c r="T944" s="686"/>
    </row>
    <row r="945" spans="4:20">
      <c r="D945" s="670"/>
      <c r="E945" s="670"/>
      <c r="F945" s="670"/>
      <c r="G945" s="670"/>
      <c r="H945" s="670"/>
      <c r="I945" s="670"/>
      <c r="J945" s="670"/>
      <c r="K945" s="686"/>
      <c r="L945" s="670"/>
      <c r="N945" s="670"/>
      <c r="P945" s="670"/>
      <c r="R945" s="670"/>
      <c r="T945" s="686"/>
    </row>
    <row r="946" spans="4:20">
      <c r="D946" s="670"/>
      <c r="E946" s="670"/>
      <c r="F946" s="670"/>
      <c r="G946" s="670"/>
      <c r="H946" s="670"/>
      <c r="I946" s="670"/>
      <c r="J946" s="670"/>
      <c r="K946" s="686"/>
      <c r="L946" s="670"/>
      <c r="N946" s="670"/>
      <c r="P946" s="670"/>
      <c r="R946" s="670"/>
      <c r="T946" s="686"/>
    </row>
    <row r="947" spans="4:20">
      <c r="D947" s="670"/>
      <c r="E947" s="670"/>
      <c r="F947" s="670"/>
      <c r="G947" s="670"/>
      <c r="H947" s="670"/>
      <c r="I947" s="670"/>
      <c r="J947" s="670"/>
      <c r="K947" s="686"/>
      <c r="L947" s="670"/>
      <c r="N947" s="670"/>
      <c r="P947" s="670"/>
      <c r="R947" s="670"/>
      <c r="T947" s="686"/>
    </row>
    <row r="948" spans="4:20">
      <c r="D948" s="670"/>
      <c r="E948" s="670"/>
      <c r="F948" s="670"/>
      <c r="G948" s="670"/>
      <c r="H948" s="670"/>
      <c r="I948" s="670"/>
      <c r="J948" s="670"/>
      <c r="K948" s="686"/>
      <c r="L948" s="670"/>
      <c r="N948" s="670"/>
      <c r="P948" s="670"/>
      <c r="R948" s="670"/>
      <c r="T948" s="686"/>
    </row>
    <row r="949" spans="4:20">
      <c r="D949" s="670"/>
      <c r="E949" s="670"/>
      <c r="F949" s="670"/>
      <c r="G949" s="670"/>
      <c r="H949" s="670"/>
      <c r="I949" s="670"/>
      <c r="J949" s="670"/>
      <c r="K949" s="686"/>
      <c r="L949" s="670"/>
      <c r="N949" s="670"/>
      <c r="P949" s="670"/>
      <c r="R949" s="670"/>
      <c r="T949" s="686"/>
    </row>
    <row r="950" spans="4:20">
      <c r="D950" s="670"/>
      <c r="E950" s="670"/>
      <c r="F950" s="670"/>
      <c r="G950" s="670"/>
      <c r="H950" s="670"/>
      <c r="I950" s="670"/>
      <c r="J950" s="670"/>
      <c r="K950" s="686"/>
      <c r="L950" s="670"/>
      <c r="N950" s="670"/>
      <c r="P950" s="670"/>
      <c r="R950" s="670"/>
      <c r="T950" s="686"/>
    </row>
    <row r="951" spans="4:20">
      <c r="D951" s="670"/>
      <c r="E951" s="670"/>
      <c r="F951" s="670"/>
      <c r="G951" s="670"/>
      <c r="H951" s="670"/>
      <c r="I951" s="670"/>
      <c r="J951" s="670"/>
      <c r="K951" s="686"/>
      <c r="L951" s="670"/>
      <c r="N951" s="670"/>
      <c r="P951" s="670"/>
      <c r="R951" s="670"/>
      <c r="T951" s="686"/>
    </row>
    <row r="952" spans="4:20">
      <c r="D952" s="670"/>
      <c r="E952" s="670"/>
      <c r="F952" s="670"/>
      <c r="G952" s="670"/>
      <c r="H952" s="670"/>
      <c r="I952" s="670"/>
      <c r="J952" s="670"/>
      <c r="K952" s="686"/>
      <c r="L952" s="670"/>
      <c r="N952" s="670"/>
      <c r="P952" s="670"/>
      <c r="R952" s="670"/>
      <c r="T952" s="686"/>
    </row>
    <row r="953" spans="4:20">
      <c r="D953" s="670"/>
      <c r="E953" s="670"/>
      <c r="F953" s="670"/>
      <c r="G953" s="670"/>
      <c r="H953" s="670"/>
      <c r="I953" s="670"/>
      <c r="J953" s="670"/>
      <c r="K953" s="686"/>
      <c r="L953" s="670"/>
      <c r="N953" s="670"/>
      <c r="P953" s="670"/>
      <c r="R953" s="670"/>
      <c r="T953" s="686"/>
    </row>
    <row r="954" spans="4:20">
      <c r="D954" s="670"/>
      <c r="E954" s="670"/>
      <c r="F954" s="670"/>
      <c r="G954" s="670"/>
      <c r="H954" s="670"/>
      <c r="I954" s="670"/>
      <c r="J954" s="670"/>
      <c r="K954" s="686"/>
      <c r="L954" s="670"/>
      <c r="N954" s="670"/>
      <c r="P954" s="670"/>
      <c r="R954" s="670"/>
      <c r="T954" s="686"/>
    </row>
    <row r="955" spans="4:20">
      <c r="D955" s="670"/>
      <c r="E955" s="670"/>
      <c r="F955" s="670"/>
      <c r="G955" s="670"/>
      <c r="H955" s="670"/>
      <c r="I955" s="670"/>
      <c r="J955" s="670"/>
      <c r="K955" s="686"/>
      <c r="L955" s="670"/>
      <c r="N955" s="670"/>
      <c r="P955" s="670"/>
      <c r="R955" s="670"/>
      <c r="T955" s="686"/>
    </row>
    <row r="956" spans="4:20">
      <c r="D956" s="670"/>
      <c r="E956" s="670"/>
      <c r="F956" s="670"/>
      <c r="G956" s="670"/>
      <c r="H956" s="670"/>
      <c r="I956" s="670"/>
      <c r="J956" s="670"/>
      <c r="K956" s="686"/>
      <c r="L956" s="670"/>
      <c r="N956" s="670"/>
      <c r="P956" s="670"/>
      <c r="R956" s="670"/>
      <c r="T956" s="686"/>
    </row>
    <row r="957" spans="4:20">
      <c r="D957" s="670"/>
      <c r="E957" s="670"/>
      <c r="F957" s="670"/>
      <c r="G957" s="670"/>
      <c r="H957" s="670"/>
      <c r="I957" s="670"/>
      <c r="J957" s="670"/>
      <c r="K957" s="686"/>
      <c r="L957" s="670"/>
      <c r="N957" s="670"/>
      <c r="P957" s="670"/>
      <c r="R957" s="670"/>
      <c r="T957" s="686"/>
    </row>
    <row r="958" spans="4:20">
      <c r="D958" s="670"/>
      <c r="E958" s="670"/>
      <c r="F958" s="670"/>
      <c r="G958" s="670"/>
      <c r="H958" s="670"/>
      <c r="I958" s="670"/>
      <c r="J958" s="670"/>
      <c r="K958" s="686"/>
      <c r="L958" s="670"/>
      <c r="N958" s="670"/>
      <c r="P958" s="670"/>
      <c r="R958" s="670"/>
      <c r="T958" s="686"/>
    </row>
    <row r="959" spans="4:20">
      <c r="D959" s="670"/>
      <c r="E959" s="670"/>
      <c r="F959" s="670"/>
      <c r="G959" s="670"/>
      <c r="H959" s="670"/>
      <c r="I959" s="670"/>
      <c r="J959" s="670"/>
      <c r="K959" s="686"/>
      <c r="L959" s="670"/>
      <c r="N959" s="670"/>
      <c r="P959" s="670"/>
      <c r="R959" s="670"/>
      <c r="T959" s="686"/>
    </row>
    <row r="960" spans="4:20">
      <c r="D960" s="670"/>
      <c r="E960" s="670"/>
      <c r="F960" s="670"/>
      <c r="G960" s="670"/>
      <c r="H960" s="670"/>
      <c r="I960" s="670"/>
      <c r="J960" s="670"/>
      <c r="K960" s="686"/>
      <c r="L960" s="670"/>
      <c r="N960" s="670"/>
      <c r="P960" s="670"/>
      <c r="R960" s="670"/>
      <c r="T960" s="686"/>
    </row>
    <row r="961" spans="4:20">
      <c r="D961" s="670"/>
      <c r="E961" s="670"/>
      <c r="F961" s="670"/>
      <c r="G961" s="670"/>
      <c r="H961" s="670"/>
      <c r="I961" s="670"/>
      <c r="J961" s="670"/>
      <c r="K961" s="686"/>
      <c r="L961" s="670"/>
      <c r="N961" s="670"/>
      <c r="P961" s="670"/>
      <c r="R961" s="670"/>
      <c r="T961" s="686"/>
    </row>
    <row r="962" spans="4:20">
      <c r="D962" s="670"/>
      <c r="E962" s="670"/>
      <c r="F962" s="670"/>
      <c r="G962" s="670"/>
      <c r="H962" s="670"/>
      <c r="I962" s="670"/>
      <c r="J962" s="670"/>
      <c r="K962" s="686"/>
      <c r="L962" s="670"/>
      <c r="N962" s="670"/>
      <c r="P962" s="670"/>
      <c r="R962" s="670"/>
      <c r="T962" s="686"/>
    </row>
    <row r="963" spans="4:20">
      <c r="D963" s="670"/>
      <c r="E963" s="670"/>
      <c r="F963" s="670"/>
      <c r="G963" s="670"/>
      <c r="H963" s="670"/>
      <c r="I963" s="670"/>
      <c r="J963" s="670"/>
      <c r="K963" s="686"/>
      <c r="L963" s="670"/>
      <c r="N963" s="670"/>
      <c r="P963" s="670"/>
      <c r="R963" s="670"/>
      <c r="T963" s="686"/>
    </row>
    <row r="964" spans="4:20">
      <c r="D964" s="670"/>
      <c r="E964" s="670"/>
      <c r="F964" s="670"/>
      <c r="G964" s="670"/>
      <c r="H964" s="670"/>
      <c r="I964" s="670"/>
      <c r="J964" s="670"/>
      <c r="K964" s="686"/>
      <c r="L964" s="670"/>
      <c r="N964" s="670"/>
      <c r="P964" s="670"/>
      <c r="R964" s="670"/>
      <c r="T964" s="686"/>
    </row>
    <row r="965" spans="4:20">
      <c r="D965" s="670"/>
      <c r="E965" s="670"/>
      <c r="F965" s="670"/>
      <c r="G965" s="670"/>
      <c r="H965" s="670"/>
      <c r="I965" s="670"/>
      <c r="J965" s="670"/>
      <c r="K965" s="686"/>
      <c r="L965" s="670"/>
      <c r="N965" s="670"/>
      <c r="P965" s="670"/>
      <c r="R965" s="670"/>
      <c r="T965" s="686"/>
    </row>
    <row r="966" spans="4:20">
      <c r="D966" s="670"/>
      <c r="E966" s="670"/>
      <c r="F966" s="670"/>
      <c r="G966" s="670"/>
      <c r="H966" s="670"/>
      <c r="I966" s="670"/>
      <c r="J966" s="670"/>
      <c r="K966" s="686"/>
      <c r="L966" s="670"/>
      <c r="N966" s="670"/>
      <c r="P966" s="670"/>
      <c r="R966" s="670"/>
      <c r="T966" s="686"/>
    </row>
    <row r="967" spans="4:20">
      <c r="D967" s="670"/>
      <c r="E967" s="670"/>
      <c r="F967" s="670"/>
      <c r="G967" s="670"/>
      <c r="H967" s="670"/>
      <c r="I967" s="670"/>
      <c r="J967" s="670"/>
      <c r="K967" s="686"/>
      <c r="L967" s="670"/>
      <c r="N967" s="670"/>
      <c r="P967" s="670"/>
      <c r="R967" s="670"/>
      <c r="T967" s="686"/>
    </row>
    <row r="968" spans="4:20">
      <c r="D968" s="670"/>
      <c r="E968" s="670"/>
      <c r="F968" s="670"/>
      <c r="G968" s="670"/>
      <c r="H968" s="670"/>
      <c r="I968" s="670"/>
      <c r="J968" s="670"/>
      <c r="K968" s="686"/>
      <c r="L968" s="670"/>
      <c r="N968" s="670"/>
      <c r="P968" s="670"/>
      <c r="R968" s="670"/>
      <c r="T968" s="686"/>
    </row>
    <row r="969" spans="4:20">
      <c r="D969" s="670"/>
      <c r="E969" s="670"/>
      <c r="F969" s="670"/>
      <c r="G969" s="670"/>
      <c r="H969" s="670"/>
      <c r="I969" s="670"/>
      <c r="J969" s="670"/>
      <c r="K969" s="686"/>
      <c r="L969" s="670"/>
      <c r="N969" s="670"/>
      <c r="P969" s="670"/>
      <c r="R969" s="670"/>
      <c r="T969" s="686"/>
    </row>
    <row r="970" spans="4:20">
      <c r="D970" s="670"/>
      <c r="E970" s="670"/>
      <c r="F970" s="670"/>
      <c r="G970" s="670"/>
      <c r="H970" s="670"/>
      <c r="I970" s="670"/>
      <c r="J970" s="670"/>
      <c r="K970" s="686"/>
      <c r="L970" s="670"/>
      <c r="N970" s="670"/>
      <c r="P970" s="670"/>
      <c r="R970" s="670"/>
      <c r="T970" s="686"/>
    </row>
    <row r="971" spans="4:20">
      <c r="D971" s="670"/>
      <c r="E971" s="670"/>
      <c r="F971" s="670"/>
      <c r="G971" s="670"/>
      <c r="H971" s="670"/>
      <c r="I971" s="670"/>
      <c r="J971" s="670"/>
      <c r="K971" s="686"/>
      <c r="L971" s="670"/>
      <c r="N971" s="670"/>
      <c r="P971" s="670"/>
      <c r="R971" s="670"/>
      <c r="T971" s="686"/>
    </row>
    <row r="972" spans="4:20">
      <c r="D972" s="670"/>
      <c r="E972" s="670"/>
      <c r="F972" s="670"/>
      <c r="G972" s="670"/>
      <c r="H972" s="670"/>
      <c r="I972" s="670"/>
      <c r="J972" s="670"/>
      <c r="K972" s="686"/>
      <c r="L972" s="670"/>
      <c r="N972" s="670"/>
      <c r="P972" s="670"/>
      <c r="R972" s="670"/>
      <c r="T972" s="686"/>
    </row>
    <row r="973" spans="4:20">
      <c r="D973" s="670"/>
      <c r="E973" s="670"/>
      <c r="F973" s="670"/>
      <c r="G973" s="670"/>
      <c r="H973" s="670"/>
      <c r="I973" s="670"/>
      <c r="J973" s="670"/>
      <c r="K973" s="686"/>
      <c r="L973" s="670"/>
      <c r="N973" s="670"/>
      <c r="P973" s="670"/>
      <c r="R973" s="670"/>
      <c r="T973" s="686"/>
    </row>
    <row r="974" spans="4:20">
      <c r="D974" s="670"/>
      <c r="E974" s="670"/>
      <c r="F974" s="670"/>
      <c r="G974" s="670"/>
      <c r="H974" s="670"/>
      <c r="I974" s="670"/>
      <c r="J974" s="670"/>
      <c r="K974" s="686"/>
      <c r="L974" s="670"/>
      <c r="N974" s="670"/>
      <c r="P974" s="670"/>
      <c r="R974" s="670"/>
      <c r="T974" s="686"/>
    </row>
    <row r="975" spans="4:20">
      <c r="D975" s="670"/>
      <c r="E975" s="670"/>
      <c r="F975" s="670"/>
      <c r="G975" s="670"/>
      <c r="H975" s="670"/>
      <c r="I975" s="670"/>
      <c r="J975" s="670"/>
      <c r="K975" s="686"/>
      <c r="L975" s="670"/>
      <c r="N975" s="670"/>
      <c r="P975" s="670"/>
      <c r="R975" s="670"/>
      <c r="T975" s="686"/>
    </row>
    <row r="976" spans="4:20">
      <c r="D976" s="670"/>
      <c r="E976" s="670"/>
      <c r="F976" s="670"/>
      <c r="G976" s="670"/>
      <c r="H976" s="670"/>
      <c r="I976" s="670"/>
      <c r="J976" s="670"/>
      <c r="K976" s="686"/>
      <c r="L976" s="670"/>
      <c r="N976" s="670"/>
      <c r="P976" s="670"/>
      <c r="R976" s="670"/>
      <c r="T976" s="686"/>
    </row>
    <row r="977" spans="4:20">
      <c r="D977" s="670"/>
      <c r="E977" s="670"/>
      <c r="F977" s="670"/>
      <c r="G977" s="670"/>
      <c r="H977" s="670"/>
      <c r="I977" s="670"/>
      <c r="J977" s="670"/>
      <c r="K977" s="686"/>
      <c r="L977" s="670"/>
      <c r="N977" s="670"/>
      <c r="P977" s="670"/>
      <c r="R977" s="670"/>
      <c r="T977" s="686"/>
    </row>
    <row r="978" spans="4:20">
      <c r="D978" s="670"/>
      <c r="E978" s="670"/>
      <c r="F978" s="670"/>
      <c r="G978" s="670"/>
      <c r="H978" s="670"/>
      <c r="I978" s="670"/>
      <c r="J978" s="670"/>
      <c r="K978" s="686"/>
      <c r="L978" s="670"/>
      <c r="N978" s="670"/>
      <c r="P978" s="670"/>
      <c r="R978" s="670"/>
      <c r="T978" s="686"/>
    </row>
    <row r="979" spans="4:20">
      <c r="D979" s="670"/>
      <c r="E979" s="670"/>
      <c r="F979" s="670"/>
      <c r="G979" s="670"/>
      <c r="H979" s="670"/>
      <c r="I979" s="670"/>
      <c r="J979" s="670"/>
      <c r="K979" s="686"/>
      <c r="L979" s="670"/>
      <c r="N979" s="670"/>
      <c r="P979" s="670"/>
      <c r="R979" s="670"/>
      <c r="T979" s="686"/>
    </row>
    <row r="980" spans="4:20">
      <c r="D980" s="670"/>
      <c r="E980" s="670"/>
      <c r="F980" s="670"/>
      <c r="G980" s="670"/>
      <c r="H980" s="670"/>
      <c r="I980" s="670"/>
      <c r="J980" s="670"/>
      <c r="K980" s="686"/>
      <c r="L980" s="670"/>
      <c r="N980" s="670"/>
      <c r="P980" s="670"/>
      <c r="R980" s="670"/>
      <c r="T980" s="686"/>
    </row>
    <row r="981" spans="4:20">
      <c r="D981" s="670"/>
      <c r="E981" s="670"/>
      <c r="F981" s="670"/>
      <c r="G981" s="670"/>
      <c r="H981" s="670"/>
      <c r="I981" s="670"/>
      <c r="J981" s="670"/>
      <c r="K981" s="686"/>
      <c r="L981" s="670"/>
      <c r="N981" s="670"/>
      <c r="P981" s="670"/>
      <c r="R981" s="670"/>
      <c r="T981" s="686"/>
    </row>
    <row r="982" spans="4:20">
      <c r="D982" s="670"/>
      <c r="E982" s="670"/>
      <c r="F982" s="670"/>
      <c r="G982" s="670"/>
      <c r="H982" s="670"/>
      <c r="I982" s="670"/>
      <c r="J982" s="670"/>
      <c r="K982" s="686"/>
      <c r="L982" s="670"/>
      <c r="N982" s="670"/>
      <c r="P982" s="670"/>
      <c r="R982" s="670"/>
      <c r="T982" s="686"/>
    </row>
    <row r="983" spans="4:20">
      <c r="D983" s="670"/>
      <c r="E983" s="670"/>
      <c r="F983" s="670"/>
      <c r="G983" s="670"/>
      <c r="H983" s="670"/>
      <c r="I983" s="670"/>
      <c r="J983" s="670"/>
      <c r="K983" s="686"/>
      <c r="L983" s="670"/>
      <c r="N983" s="670"/>
      <c r="P983" s="670"/>
      <c r="R983" s="670"/>
      <c r="T983" s="686"/>
    </row>
    <row r="984" spans="4:20">
      <c r="D984" s="670"/>
      <c r="E984" s="670"/>
      <c r="F984" s="670"/>
      <c r="G984" s="670"/>
      <c r="H984" s="670"/>
      <c r="I984" s="670"/>
      <c r="J984" s="670"/>
      <c r="K984" s="686"/>
      <c r="L984" s="670"/>
      <c r="N984" s="670"/>
      <c r="P984" s="670"/>
      <c r="R984" s="670"/>
      <c r="T984" s="686"/>
    </row>
    <row r="985" spans="4:20">
      <c r="D985" s="670"/>
      <c r="E985" s="670"/>
      <c r="F985" s="670"/>
      <c r="G985" s="670"/>
      <c r="H985" s="670"/>
      <c r="I985" s="670"/>
      <c r="J985" s="670"/>
      <c r="K985" s="686"/>
      <c r="L985" s="670"/>
      <c r="N985" s="670"/>
      <c r="P985" s="670"/>
      <c r="R985" s="670"/>
      <c r="T985" s="686"/>
    </row>
    <row r="986" spans="4:20">
      <c r="D986" s="670"/>
      <c r="E986" s="670"/>
      <c r="F986" s="670"/>
      <c r="G986" s="670"/>
      <c r="H986" s="670"/>
      <c r="I986" s="670"/>
      <c r="J986" s="670"/>
      <c r="K986" s="686"/>
      <c r="L986" s="670"/>
      <c r="N986" s="670"/>
      <c r="P986" s="670"/>
      <c r="R986" s="670"/>
      <c r="T986" s="686"/>
    </row>
    <row r="987" spans="4:20">
      <c r="D987" s="670"/>
      <c r="E987" s="670"/>
      <c r="F987" s="670"/>
      <c r="G987" s="670"/>
      <c r="H987" s="670"/>
      <c r="I987" s="670"/>
      <c r="J987" s="670"/>
      <c r="K987" s="686"/>
      <c r="L987" s="670"/>
      <c r="N987" s="670"/>
      <c r="P987" s="670"/>
      <c r="R987" s="670"/>
      <c r="T987" s="686"/>
    </row>
    <row r="988" spans="4:20">
      <c r="D988" s="670"/>
      <c r="E988" s="670"/>
      <c r="F988" s="670"/>
      <c r="G988" s="670"/>
      <c r="H988" s="670"/>
      <c r="I988" s="670"/>
      <c r="J988" s="670"/>
      <c r="K988" s="686"/>
      <c r="L988" s="670"/>
      <c r="N988" s="670"/>
      <c r="P988" s="670"/>
      <c r="R988" s="670"/>
      <c r="T988" s="686"/>
    </row>
    <row r="989" spans="4:20">
      <c r="D989" s="670"/>
      <c r="E989" s="670"/>
      <c r="F989" s="670"/>
      <c r="G989" s="670"/>
      <c r="H989" s="670"/>
      <c r="I989" s="670"/>
      <c r="J989" s="670"/>
      <c r="K989" s="686"/>
      <c r="L989" s="670"/>
      <c r="N989" s="670"/>
      <c r="P989" s="670"/>
      <c r="R989" s="670"/>
      <c r="T989" s="686"/>
    </row>
    <row r="990" spans="4:20">
      <c r="D990" s="670"/>
      <c r="E990" s="670"/>
      <c r="F990" s="670"/>
      <c r="G990" s="670"/>
      <c r="H990" s="670"/>
      <c r="I990" s="670"/>
      <c r="J990" s="670"/>
      <c r="K990" s="686"/>
      <c r="L990" s="670"/>
      <c r="N990" s="670"/>
      <c r="P990" s="670"/>
      <c r="R990" s="670"/>
      <c r="T990" s="686"/>
    </row>
    <row r="991" spans="4:20">
      <c r="D991" s="670"/>
      <c r="E991" s="670"/>
      <c r="F991" s="670"/>
      <c r="G991" s="670"/>
      <c r="H991" s="670"/>
      <c r="I991" s="670"/>
      <c r="J991" s="670"/>
      <c r="K991" s="686"/>
      <c r="L991" s="670"/>
      <c r="N991" s="670"/>
      <c r="P991" s="670"/>
      <c r="R991" s="670"/>
      <c r="T991" s="686"/>
    </row>
    <row r="992" spans="4:20">
      <c r="D992" s="670"/>
      <c r="E992" s="670"/>
      <c r="F992" s="670"/>
      <c r="G992" s="670"/>
      <c r="H992" s="670"/>
      <c r="I992" s="670"/>
      <c r="J992" s="670"/>
      <c r="K992" s="686"/>
      <c r="L992" s="670"/>
      <c r="N992" s="670"/>
      <c r="P992" s="670"/>
      <c r="R992" s="670"/>
      <c r="T992" s="686"/>
    </row>
    <row r="993" spans="4:20">
      <c r="D993" s="670"/>
      <c r="E993" s="670"/>
      <c r="F993" s="670"/>
      <c r="G993" s="670"/>
      <c r="H993" s="670"/>
      <c r="I993" s="670"/>
      <c r="J993" s="670"/>
      <c r="K993" s="686"/>
      <c r="L993" s="670"/>
      <c r="N993" s="670"/>
      <c r="P993" s="670"/>
      <c r="R993" s="670"/>
      <c r="T993" s="686"/>
    </row>
    <row r="994" spans="4:20">
      <c r="D994" s="670"/>
      <c r="E994" s="670"/>
      <c r="F994" s="670"/>
      <c r="G994" s="670"/>
      <c r="H994" s="670"/>
      <c r="I994" s="670"/>
      <c r="J994" s="670"/>
      <c r="K994" s="686"/>
      <c r="L994" s="670"/>
      <c r="N994" s="670"/>
      <c r="P994" s="670"/>
      <c r="R994" s="670"/>
      <c r="T994" s="686"/>
    </row>
    <row r="995" spans="4:20">
      <c r="D995" s="670"/>
      <c r="E995" s="670"/>
      <c r="F995" s="670"/>
      <c r="G995" s="670"/>
      <c r="H995" s="670"/>
      <c r="I995" s="670"/>
      <c r="J995" s="670"/>
      <c r="K995" s="686"/>
      <c r="L995" s="670"/>
      <c r="N995" s="670"/>
      <c r="P995" s="670"/>
      <c r="R995" s="670"/>
      <c r="T995" s="686"/>
    </row>
    <row r="996" spans="4:20">
      <c r="D996" s="670"/>
      <c r="E996" s="670"/>
      <c r="F996" s="670"/>
      <c r="G996" s="670"/>
      <c r="H996" s="670"/>
      <c r="I996" s="670"/>
      <c r="J996" s="670"/>
      <c r="K996" s="686"/>
      <c r="L996" s="670"/>
      <c r="N996" s="670"/>
      <c r="P996" s="670"/>
      <c r="R996" s="670"/>
      <c r="T996" s="686"/>
    </row>
    <row r="997" spans="4:20">
      <c r="D997" s="670"/>
      <c r="E997" s="670"/>
      <c r="F997" s="670"/>
      <c r="G997" s="670"/>
      <c r="H997" s="670"/>
      <c r="I997" s="670"/>
      <c r="J997" s="670"/>
      <c r="K997" s="686"/>
      <c r="L997" s="670"/>
      <c r="N997" s="670"/>
      <c r="P997" s="670"/>
      <c r="R997" s="670"/>
      <c r="T997" s="686"/>
    </row>
    <row r="998" spans="4:20">
      <c r="D998" s="670"/>
      <c r="E998" s="670"/>
      <c r="F998" s="670"/>
      <c r="G998" s="670"/>
      <c r="H998" s="670"/>
      <c r="I998" s="670"/>
      <c r="J998" s="670"/>
      <c r="K998" s="686"/>
      <c r="L998" s="670"/>
      <c r="N998" s="670"/>
      <c r="P998" s="670"/>
      <c r="R998" s="670"/>
      <c r="T998" s="686"/>
    </row>
    <row r="999" spans="4:20">
      <c r="D999" s="670"/>
      <c r="E999" s="670"/>
      <c r="F999" s="670"/>
      <c r="G999" s="670"/>
      <c r="H999" s="670"/>
      <c r="I999" s="670"/>
      <c r="J999" s="670"/>
      <c r="K999" s="686"/>
      <c r="L999" s="670"/>
      <c r="N999" s="670"/>
      <c r="P999" s="670"/>
      <c r="R999" s="670"/>
      <c r="T999" s="686"/>
    </row>
    <row r="1000" spans="4:20">
      <c r="D1000" s="670"/>
      <c r="E1000" s="670"/>
      <c r="F1000" s="670"/>
      <c r="G1000" s="670"/>
      <c r="H1000" s="670"/>
      <c r="I1000" s="670"/>
      <c r="J1000" s="670"/>
      <c r="K1000" s="686"/>
      <c r="L1000" s="670"/>
      <c r="N1000" s="670"/>
      <c r="P1000" s="670"/>
      <c r="R1000" s="670"/>
      <c r="T1000" s="686"/>
    </row>
    <row r="1001" spans="4:20">
      <c r="D1001" s="670"/>
      <c r="E1001" s="670"/>
      <c r="F1001" s="670"/>
      <c r="G1001" s="670"/>
      <c r="H1001" s="670"/>
      <c r="I1001" s="670"/>
      <c r="J1001" s="670"/>
      <c r="K1001" s="686"/>
      <c r="L1001" s="670"/>
      <c r="N1001" s="670"/>
      <c r="P1001" s="670"/>
      <c r="R1001" s="670"/>
      <c r="T1001" s="686"/>
    </row>
    <row r="1002" spans="4:20">
      <c r="D1002" s="670"/>
      <c r="E1002" s="670"/>
      <c r="F1002" s="670"/>
      <c r="G1002" s="670"/>
      <c r="H1002" s="670"/>
      <c r="I1002" s="670"/>
      <c r="J1002" s="670"/>
      <c r="K1002" s="686"/>
      <c r="L1002" s="670"/>
      <c r="N1002" s="670"/>
      <c r="P1002" s="670"/>
      <c r="R1002" s="670"/>
      <c r="T1002" s="686"/>
    </row>
    <row r="1003" spans="4:20">
      <c r="D1003" s="670"/>
      <c r="E1003" s="670"/>
      <c r="F1003" s="670"/>
      <c r="G1003" s="670"/>
      <c r="H1003" s="670"/>
      <c r="I1003" s="670"/>
      <c r="J1003" s="670"/>
      <c r="K1003" s="686"/>
      <c r="L1003" s="670"/>
      <c r="N1003" s="670"/>
      <c r="P1003" s="670"/>
      <c r="R1003" s="670"/>
      <c r="T1003" s="686"/>
    </row>
    <row r="1004" spans="4:20">
      <c r="D1004" s="670"/>
      <c r="E1004" s="670"/>
      <c r="F1004" s="670"/>
      <c r="G1004" s="670"/>
      <c r="H1004" s="670"/>
      <c r="I1004" s="670"/>
      <c r="J1004" s="670"/>
      <c r="K1004" s="686"/>
      <c r="L1004" s="670"/>
      <c r="N1004" s="670"/>
      <c r="P1004" s="670"/>
      <c r="R1004" s="670"/>
      <c r="T1004" s="686"/>
    </row>
    <row r="1005" spans="4:20">
      <c r="D1005" s="670"/>
      <c r="E1005" s="670"/>
      <c r="F1005" s="670"/>
      <c r="G1005" s="670"/>
      <c r="H1005" s="670"/>
      <c r="I1005" s="670"/>
      <c r="J1005" s="670"/>
      <c r="K1005" s="686"/>
      <c r="L1005" s="670"/>
      <c r="N1005" s="670"/>
      <c r="P1005" s="670"/>
      <c r="R1005" s="670"/>
      <c r="T1005" s="686"/>
    </row>
    <row r="1006" spans="4:20">
      <c r="D1006" s="670"/>
      <c r="E1006" s="670"/>
      <c r="F1006" s="670"/>
      <c r="G1006" s="670"/>
      <c r="H1006" s="670"/>
      <c r="I1006" s="670"/>
      <c r="J1006" s="670"/>
      <c r="K1006" s="686"/>
      <c r="L1006" s="670"/>
      <c r="N1006" s="670"/>
      <c r="P1006" s="670"/>
      <c r="R1006" s="670"/>
      <c r="T1006" s="686"/>
    </row>
    <row r="1007" spans="4:20">
      <c r="D1007" s="670"/>
      <c r="E1007" s="670"/>
      <c r="F1007" s="670"/>
      <c r="G1007" s="670"/>
      <c r="H1007" s="670"/>
      <c r="I1007" s="670"/>
      <c r="J1007" s="670"/>
      <c r="K1007" s="686"/>
      <c r="L1007" s="670"/>
      <c r="N1007" s="670"/>
      <c r="P1007" s="670"/>
      <c r="R1007" s="670"/>
      <c r="T1007" s="686"/>
    </row>
    <row r="1008" spans="4:20">
      <c r="D1008" s="670"/>
      <c r="E1008" s="670"/>
      <c r="F1008" s="670"/>
      <c r="G1008" s="670"/>
      <c r="H1008" s="670"/>
      <c r="I1008" s="670"/>
      <c r="J1008" s="670"/>
      <c r="K1008" s="686"/>
      <c r="L1008" s="670"/>
      <c r="N1008" s="670"/>
      <c r="P1008" s="670"/>
      <c r="R1008" s="670"/>
      <c r="T1008" s="686"/>
    </row>
    <row r="1009" spans="4:20">
      <c r="D1009" s="670"/>
      <c r="E1009" s="670"/>
      <c r="F1009" s="670"/>
      <c r="G1009" s="670"/>
      <c r="H1009" s="670"/>
      <c r="I1009" s="670"/>
      <c r="J1009" s="670"/>
      <c r="K1009" s="686"/>
      <c r="L1009" s="670"/>
      <c r="N1009" s="670"/>
      <c r="P1009" s="670"/>
      <c r="R1009" s="670"/>
      <c r="T1009" s="686"/>
    </row>
    <row r="1010" spans="4:20">
      <c r="D1010" s="670"/>
      <c r="E1010" s="670"/>
      <c r="F1010" s="670"/>
      <c r="G1010" s="670"/>
      <c r="H1010" s="670"/>
      <c r="I1010" s="670"/>
      <c r="J1010" s="670"/>
      <c r="K1010" s="686"/>
      <c r="L1010" s="670"/>
      <c r="N1010" s="670"/>
      <c r="P1010" s="670"/>
      <c r="R1010" s="670"/>
      <c r="T1010" s="686"/>
    </row>
    <row r="1011" spans="4:20">
      <c r="D1011" s="670"/>
      <c r="E1011" s="670"/>
      <c r="F1011" s="670"/>
      <c r="G1011" s="670"/>
      <c r="H1011" s="670"/>
      <c r="I1011" s="670"/>
      <c r="J1011" s="670"/>
      <c r="K1011" s="686"/>
      <c r="L1011" s="670"/>
      <c r="N1011" s="670"/>
      <c r="P1011" s="670"/>
      <c r="R1011" s="670"/>
      <c r="T1011" s="686"/>
    </row>
    <row r="1012" spans="4:20">
      <c r="D1012" s="670"/>
      <c r="E1012" s="670"/>
      <c r="F1012" s="670"/>
      <c r="G1012" s="670"/>
      <c r="H1012" s="670"/>
      <c r="I1012" s="670"/>
      <c r="J1012" s="670"/>
      <c r="K1012" s="686"/>
      <c r="L1012" s="670"/>
      <c r="N1012" s="670"/>
      <c r="P1012" s="670"/>
      <c r="R1012" s="670"/>
      <c r="T1012" s="686"/>
    </row>
    <row r="1013" spans="4:20">
      <c r="D1013" s="670"/>
      <c r="E1013" s="670"/>
      <c r="F1013" s="670"/>
      <c r="G1013" s="670"/>
      <c r="H1013" s="670"/>
      <c r="I1013" s="670"/>
      <c r="J1013" s="670"/>
      <c r="K1013" s="686"/>
      <c r="L1013" s="670"/>
      <c r="N1013" s="670"/>
      <c r="P1013" s="670"/>
      <c r="R1013" s="670"/>
      <c r="T1013" s="686"/>
    </row>
    <row r="1014" spans="4:20">
      <c r="D1014" s="670"/>
      <c r="E1014" s="670"/>
      <c r="F1014" s="670"/>
      <c r="G1014" s="670"/>
      <c r="H1014" s="670"/>
      <c r="I1014" s="670"/>
      <c r="J1014" s="670"/>
      <c r="K1014" s="686"/>
      <c r="L1014" s="670"/>
      <c r="N1014" s="670"/>
      <c r="P1014" s="670"/>
      <c r="R1014" s="670"/>
      <c r="T1014" s="686"/>
    </row>
    <row r="1015" spans="4:20">
      <c r="D1015" s="670"/>
      <c r="E1015" s="670"/>
      <c r="F1015" s="670"/>
      <c r="G1015" s="670"/>
      <c r="H1015" s="670"/>
      <c r="I1015" s="670"/>
      <c r="J1015" s="670"/>
      <c r="K1015" s="686"/>
      <c r="L1015" s="670"/>
      <c r="N1015" s="670"/>
      <c r="P1015" s="670"/>
      <c r="R1015" s="670"/>
      <c r="T1015" s="686"/>
    </row>
    <row r="1016" spans="4:20">
      <c r="D1016" s="670"/>
      <c r="E1016" s="670"/>
      <c r="F1016" s="670"/>
      <c r="G1016" s="670"/>
      <c r="H1016" s="670"/>
      <c r="I1016" s="670"/>
      <c r="J1016" s="670"/>
      <c r="K1016" s="686"/>
      <c r="L1016" s="670"/>
      <c r="N1016" s="670"/>
      <c r="P1016" s="670"/>
      <c r="R1016" s="670"/>
      <c r="T1016" s="686"/>
    </row>
    <row r="1017" spans="4:20">
      <c r="D1017" s="670"/>
      <c r="E1017" s="670"/>
      <c r="F1017" s="670"/>
      <c r="G1017" s="670"/>
      <c r="H1017" s="670"/>
      <c r="I1017" s="670"/>
      <c r="J1017" s="670"/>
      <c r="K1017" s="686"/>
      <c r="L1017" s="670"/>
      <c r="N1017" s="670"/>
      <c r="P1017" s="670"/>
      <c r="R1017" s="670"/>
      <c r="T1017" s="686"/>
    </row>
    <row r="1018" spans="4:20">
      <c r="D1018" s="670"/>
      <c r="E1018" s="670"/>
      <c r="F1018" s="670"/>
      <c r="G1018" s="670"/>
      <c r="H1018" s="670"/>
      <c r="I1018" s="670"/>
      <c r="J1018" s="670"/>
      <c r="K1018" s="686"/>
      <c r="L1018" s="670"/>
      <c r="N1018" s="670"/>
      <c r="P1018" s="670"/>
      <c r="R1018" s="670"/>
      <c r="T1018" s="686"/>
    </row>
    <row r="1019" spans="4:20">
      <c r="D1019" s="670"/>
      <c r="E1019" s="670"/>
      <c r="F1019" s="670"/>
      <c r="G1019" s="670"/>
      <c r="H1019" s="670"/>
      <c r="I1019" s="670"/>
      <c r="J1019" s="670"/>
      <c r="K1019" s="686"/>
      <c r="L1019" s="670"/>
      <c r="N1019" s="670"/>
      <c r="P1019" s="670"/>
      <c r="R1019" s="670"/>
      <c r="T1019" s="686"/>
    </row>
    <row r="1020" spans="4:20">
      <c r="D1020" s="670"/>
      <c r="E1020" s="670"/>
      <c r="F1020" s="670"/>
      <c r="G1020" s="670"/>
      <c r="H1020" s="670"/>
      <c r="I1020" s="670"/>
      <c r="J1020" s="670"/>
      <c r="K1020" s="686"/>
      <c r="L1020" s="670"/>
      <c r="N1020" s="670"/>
      <c r="P1020" s="670"/>
      <c r="R1020" s="670"/>
      <c r="T1020" s="686"/>
    </row>
    <row r="1021" spans="4:20">
      <c r="D1021" s="670"/>
      <c r="E1021" s="670"/>
      <c r="F1021" s="670"/>
      <c r="G1021" s="670"/>
      <c r="H1021" s="670"/>
      <c r="I1021" s="670"/>
      <c r="J1021" s="670"/>
      <c r="K1021" s="686"/>
      <c r="L1021" s="670"/>
      <c r="N1021" s="670"/>
      <c r="P1021" s="670"/>
      <c r="R1021" s="670"/>
      <c r="T1021" s="686"/>
    </row>
    <row r="1022" spans="4:20">
      <c r="D1022" s="670"/>
      <c r="E1022" s="670"/>
      <c r="F1022" s="670"/>
      <c r="G1022" s="670"/>
      <c r="H1022" s="670"/>
      <c r="I1022" s="670"/>
      <c r="J1022" s="670"/>
      <c r="K1022" s="686"/>
      <c r="L1022" s="670"/>
      <c r="N1022" s="670"/>
      <c r="P1022" s="670"/>
      <c r="R1022" s="670"/>
      <c r="T1022" s="686"/>
    </row>
    <row r="1023" spans="4:20">
      <c r="D1023" s="670"/>
      <c r="E1023" s="670"/>
      <c r="F1023" s="670"/>
      <c r="G1023" s="670"/>
      <c r="H1023" s="670"/>
      <c r="I1023" s="670"/>
      <c r="J1023" s="670"/>
      <c r="K1023" s="686"/>
      <c r="L1023" s="670"/>
      <c r="N1023" s="670"/>
      <c r="P1023" s="670"/>
      <c r="R1023" s="670"/>
      <c r="T1023" s="686"/>
    </row>
    <row r="1024" spans="4:20">
      <c r="D1024" s="670"/>
      <c r="E1024" s="670"/>
      <c r="F1024" s="670"/>
      <c r="G1024" s="670"/>
      <c r="H1024" s="670"/>
      <c r="I1024" s="670"/>
      <c r="J1024" s="670"/>
      <c r="K1024" s="686"/>
      <c r="L1024" s="670"/>
      <c r="N1024" s="670"/>
      <c r="P1024" s="670"/>
      <c r="R1024" s="670"/>
      <c r="T1024" s="686"/>
    </row>
    <row r="1025" spans="4:20">
      <c r="D1025" s="670"/>
      <c r="E1025" s="670"/>
      <c r="F1025" s="670"/>
      <c r="G1025" s="670"/>
      <c r="H1025" s="670"/>
      <c r="I1025" s="670"/>
      <c r="J1025" s="670"/>
      <c r="K1025" s="686"/>
      <c r="L1025" s="670"/>
      <c r="N1025" s="670"/>
      <c r="P1025" s="670"/>
      <c r="R1025" s="670"/>
      <c r="T1025" s="686"/>
    </row>
    <row r="1026" spans="4:20">
      <c r="D1026" s="670"/>
      <c r="E1026" s="670"/>
      <c r="F1026" s="670"/>
      <c r="G1026" s="670"/>
      <c r="H1026" s="670"/>
      <c r="I1026" s="670"/>
      <c r="J1026" s="670"/>
      <c r="K1026" s="686"/>
      <c r="L1026" s="670"/>
      <c r="N1026" s="670"/>
      <c r="P1026" s="670"/>
      <c r="R1026" s="670"/>
      <c r="T1026" s="686"/>
    </row>
    <row r="1027" spans="4:20">
      <c r="D1027" s="670"/>
      <c r="E1027" s="670"/>
      <c r="F1027" s="670"/>
      <c r="G1027" s="670"/>
      <c r="H1027" s="670"/>
      <c r="I1027" s="670"/>
      <c r="J1027" s="670"/>
      <c r="K1027" s="686"/>
      <c r="L1027" s="670"/>
      <c r="N1027" s="670"/>
      <c r="P1027" s="670"/>
      <c r="R1027" s="670"/>
      <c r="T1027" s="686"/>
    </row>
    <row r="1028" spans="4:20">
      <c r="D1028" s="670"/>
      <c r="E1028" s="670"/>
      <c r="F1028" s="670"/>
      <c r="G1028" s="670"/>
      <c r="H1028" s="670"/>
      <c r="I1028" s="670"/>
      <c r="J1028" s="670"/>
      <c r="K1028" s="686"/>
      <c r="L1028" s="670"/>
      <c r="N1028" s="670"/>
      <c r="P1028" s="670"/>
      <c r="R1028" s="670"/>
      <c r="T1028" s="686"/>
    </row>
    <row r="1029" spans="4:20">
      <c r="D1029" s="670"/>
      <c r="E1029" s="670"/>
      <c r="F1029" s="670"/>
      <c r="G1029" s="670"/>
      <c r="H1029" s="670"/>
      <c r="I1029" s="670"/>
      <c r="J1029" s="670"/>
      <c r="K1029" s="686"/>
      <c r="L1029" s="670"/>
      <c r="N1029" s="670"/>
      <c r="P1029" s="670"/>
      <c r="R1029" s="670"/>
      <c r="T1029" s="686"/>
    </row>
    <row r="1030" spans="4:20">
      <c r="D1030" s="670"/>
      <c r="E1030" s="670"/>
      <c r="F1030" s="670"/>
      <c r="G1030" s="670"/>
      <c r="H1030" s="670"/>
      <c r="I1030" s="670"/>
      <c r="J1030" s="670"/>
      <c r="K1030" s="686"/>
      <c r="L1030" s="670"/>
      <c r="N1030" s="670"/>
      <c r="P1030" s="670"/>
      <c r="R1030" s="670"/>
      <c r="T1030" s="686"/>
    </row>
    <row r="1031" spans="4:20">
      <c r="D1031" s="670"/>
      <c r="E1031" s="670"/>
      <c r="F1031" s="670"/>
      <c r="G1031" s="670"/>
      <c r="H1031" s="670"/>
      <c r="I1031" s="670"/>
      <c r="J1031" s="670"/>
      <c r="K1031" s="686"/>
      <c r="L1031" s="670"/>
      <c r="N1031" s="670"/>
      <c r="P1031" s="670"/>
      <c r="R1031" s="670"/>
      <c r="T1031" s="686"/>
    </row>
    <row r="1032" spans="4:20">
      <c r="D1032" s="670"/>
      <c r="E1032" s="670"/>
      <c r="F1032" s="670"/>
      <c r="G1032" s="670"/>
      <c r="H1032" s="670"/>
      <c r="I1032" s="670"/>
      <c r="J1032" s="670"/>
      <c r="K1032" s="686"/>
      <c r="L1032" s="670"/>
      <c r="N1032" s="670"/>
      <c r="P1032" s="670"/>
      <c r="R1032" s="670"/>
      <c r="T1032" s="686"/>
    </row>
    <row r="1033" spans="4:20">
      <c r="D1033" s="670"/>
      <c r="E1033" s="670"/>
      <c r="F1033" s="670"/>
      <c r="G1033" s="670"/>
      <c r="H1033" s="670"/>
      <c r="I1033" s="670"/>
      <c r="J1033" s="670"/>
      <c r="K1033" s="686"/>
      <c r="L1033" s="670"/>
      <c r="N1033" s="670"/>
      <c r="P1033" s="670"/>
      <c r="R1033" s="670"/>
      <c r="T1033" s="686"/>
    </row>
    <row r="1034" spans="4:20">
      <c r="D1034" s="670"/>
      <c r="E1034" s="670"/>
      <c r="F1034" s="670"/>
      <c r="G1034" s="670"/>
      <c r="H1034" s="670"/>
      <c r="I1034" s="670"/>
      <c r="J1034" s="670"/>
      <c r="K1034" s="686"/>
      <c r="L1034" s="670"/>
      <c r="N1034" s="670"/>
      <c r="P1034" s="670"/>
      <c r="R1034" s="670"/>
      <c r="T1034" s="686"/>
    </row>
    <row r="1035" spans="4:20">
      <c r="D1035" s="670"/>
      <c r="E1035" s="670"/>
      <c r="F1035" s="670"/>
      <c r="G1035" s="670"/>
      <c r="H1035" s="670"/>
      <c r="I1035" s="670"/>
      <c r="J1035" s="670"/>
      <c r="K1035" s="686"/>
      <c r="L1035" s="670"/>
      <c r="N1035" s="670"/>
      <c r="P1035" s="670"/>
      <c r="R1035" s="670"/>
      <c r="T1035" s="686"/>
    </row>
    <row r="1036" spans="4:20">
      <c r="D1036" s="670"/>
      <c r="E1036" s="670"/>
      <c r="F1036" s="670"/>
      <c r="G1036" s="670"/>
      <c r="H1036" s="670"/>
      <c r="I1036" s="670"/>
      <c r="J1036" s="670"/>
      <c r="K1036" s="686"/>
      <c r="L1036" s="670"/>
      <c r="N1036" s="670"/>
      <c r="P1036" s="670"/>
      <c r="R1036" s="670"/>
      <c r="T1036" s="686"/>
    </row>
    <row r="1037" spans="4:20">
      <c r="D1037" s="670"/>
      <c r="E1037" s="670"/>
      <c r="F1037" s="670"/>
      <c r="G1037" s="670"/>
      <c r="H1037" s="670"/>
      <c r="I1037" s="670"/>
      <c r="J1037" s="670"/>
      <c r="K1037" s="686"/>
      <c r="L1037" s="670"/>
      <c r="N1037" s="670"/>
      <c r="P1037" s="670"/>
      <c r="R1037" s="670"/>
      <c r="T1037" s="686"/>
    </row>
    <row r="1038" spans="4:20">
      <c r="D1038" s="670"/>
      <c r="E1038" s="670"/>
      <c r="F1038" s="670"/>
      <c r="G1038" s="670"/>
      <c r="H1038" s="670"/>
      <c r="I1038" s="670"/>
      <c r="J1038" s="670"/>
      <c r="K1038" s="686"/>
      <c r="L1038" s="670"/>
      <c r="N1038" s="670"/>
      <c r="P1038" s="670"/>
      <c r="R1038" s="670"/>
      <c r="T1038" s="686"/>
    </row>
    <row r="1039" spans="4:20">
      <c r="D1039" s="670"/>
      <c r="E1039" s="670"/>
      <c r="F1039" s="670"/>
      <c r="G1039" s="670"/>
      <c r="H1039" s="670"/>
      <c r="I1039" s="670"/>
      <c r="J1039" s="670"/>
      <c r="K1039" s="686"/>
      <c r="L1039" s="670"/>
      <c r="N1039" s="670"/>
      <c r="P1039" s="670"/>
      <c r="R1039" s="670"/>
      <c r="T1039" s="686"/>
    </row>
    <row r="1040" spans="4:20">
      <c r="D1040" s="670"/>
      <c r="E1040" s="670"/>
      <c r="F1040" s="670"/>
      <c r="G1040" s="670"/>
      <c r="H1040" s="670"/>
      <c r="I1040" s="670"/>
      <c r="J1040" s="670"/>
      <c r="K1040" s="686"/>
      <c r="L1040" s="670"/>
      <c r="N1040" s="670"/>
      <c r="P1040" s="670"/>
      <c r="R1040" s="670"/>
      <c r="T1040" s="686"/>
    </row>
    <row r="1041" spans="2:20">
      <c r="D1041" s="670"/>
      <c r="E1041" s="670"/>
      <c r="F1041" s="670"/>
      <c r="G1041" s="670"/>
      <c r="H1041" s="670"/>
      <c r="I1041" s="670"/>
      <c r="J1041" s="670"/>
      <c r="K1041" s="686"/>
      <c r="L1041" s="670"/>
      <c r="N1041" s="670"/>
      <c r="P1041" s="670"/>
      <c r="R1041" s="670"/>
      <c r="T1041" s="686"/>
    </row>
    <row r="1042" spans="2:20">
      <c r="D1042" s="670"/>
      <c r="E1042" s="670"/>
      <c r="F1042" s="670"/>
      <c r="G1042" s="670"/>
      <c r="H1042" s="670"/>
      <c r="I1042" s="670"/>
      <c r="J1042" s="670"/>
      <c r="K1042" s="686"/>
      <c r="L1042" s="670"/>
      <c r="N1042" s="670"/>
      <c r="P1042" s="670"/>
      <c r="R1042" s="670"/>
      <c r="T1042" s="686"/>
    </row>
    <row r="1043" spans="2:20">
      <c r="D1043" s="670"/>
      <c r="E1043" s="670"/>
      <c r="F1043" s="670"/>
      <c r="G1043" s="670"/>
      <c r="H1043" s="670"/>
      <c r="I1043" s="670"/>
      <c r="J1043" s="670"/>
      <c r="K1043" s="686"/>
      <c r="L1043" s="670"/>
      <c r="N1043" s="670"/>
      <c r="P1043" s="670"/>
      <c r="R1043" s="670"/>
      <c r="T1043" s="686"/>
    </row>
    <row r="1044" spans="2:20">
      <c r="D1044" s="670"/>
      <c r="E1044" s="670"/>
      <c r="F1044" s="670"/>
      <c r="G1044" s="670"/>
      <c r="H1044" s="670"/>
      <c r="I1044" s="670"/>
      <c r="J1044" s="670"/>
      <c r="K1044" s="686"/>
      <c r="L1044" s="670"/>
      <c r="N1044" s="670"/>
      <c r="P1044" s="670"/>
      <c r="R1044" s="670"/>
      <c r="T1044" s="686"/>
    </row>
    <row r="1045" spans="2:20">
      <c r="D1045" s="670"/>
      <c r="E1045" s="670"/>
      <c r="F1045" s="670"/>
      <c r="G1045" s="670"/>
      <c r="H1045" s="670"/>
      <c r="I1045" s="670"/>
      <c r="J1045" s="670"/>
      <c r="K1045" s="686"/>
      <c r="L1045" s="670"/>
      <c r="N1045" s="670"/>
      <c r="P1045" s="670"/>
      <c r="R1045" s="670"/>
      <c r="T1045" s="686"/>
    </row>
    <row r="1046" spans="2:20">
      <c r="D1046" s="670"/>
      <c r="E1046" s="670"/>
      <c r="F1046" s="670"/>
      <c r="G1046" s="670"/>
      <c r="H1046" s="670"/>
      <c r="I1046" s="670"/>
      <c r="J1046" s="670"/>
      <c r="K1046" s="686"/>
      <c r="L1046" s="670"/>
      <c r="N1046" s="670"/>
      <c r="P1046" s="670"/>
      <c r="R1046" s="670"/>
      <c r="T1046" s="686"/>
    </row>
    <row r="1047" spans="2:20" ht="42">
      <c r="B1047" s="19" t="s">
        <v>428</v>
      </c>
      <c r="D1047" s="670"/>
      <c r="E1047" s="670"/>
      <c r="F1047" s="670"/>
      <c r="G1047" s="670"/>
      <c r="H1047" s="670"/>
      <c r="I1047" s="670"/>
      <c r="J1047" s="670"/>
      <c r="K1047" s="686"/>
      <c r="L1047" s="670"/>
      <c r="N1047" s="670"/>
      <c r="P1047" s="670"/>
      <c r="R1047" s="670"/>
      <c r="T1047" s="686"/>
    </row>
    <row r="1048" spans="2:20">
      <c r="D1048" s="670"/>
      <c r="E1048" s="670"/>
      <c r="F1048" s="670"/>
      <c r="G1048" s="670"/>
      <c r="H1048" s="670"/>
      <c r="I1048" s="670"/>
      <c r="J1048" s="670"/>
      <c r="K1048" s="686"/>
      <c r="L1048" s="670"/>
      <c r="N1048" s="670"/>
      <c r="P1048" s="670"/>
      <c r="R1048" s="670"/>
      <c r="T1048" s="686"/>
    </row>
    <row r="1049" spans="2:20">
      <c r="D1049" s="670"/>
      <c r="E1049" s="670"/>
      <c r="F1049" s="670"/>
      <c r="G1049" s="670"/>
      <c r="H1049" s="670"/>
      <c r="I1049" s="670"/>
      <c r="J1049" s="670"/>
      <c r="K1049" s="686"/>
      <c r="L1049" s="670"/>
      <c r="N1049" s="670"/>
      <c r="P1049" s="670"/>
      <c r="R1049" s="670"/>
      <c r="T1049" s="686"/>
    </row>
    <row r="1050" spans="2:20">
      <c r="D1050" s="670"/>
      <c r="E1050" s="670"/>
      <c r="F1050" s="670"/>
      <c r="G1050" s="670"/>
      <c r="H1050" s="670"/>
      <c r="I1050" s="670"/>
      <c r="J1050" s="670"/>
      <c r="K1050" s="686"/>
      <c r="L1050" s="670"/>
      <c r="N1050" s="670"/>
      <c r="P1050" s="670"/>
      <c r="R1050" s="670"/>
      <c r="T1050" s="686"/>
    </row>
    <row r="1051" spans="2:20">
      <c r="D1051" s="670"/>
      <c r="E1051" s="670"/>
      <c r="F1051" s="670"/>
      <c r="G1051" s="670"/>
      <c r="H1051" s="670"/>
      <c r="I1051" s="670"/>
      <c r="J1051" s="670"/>
      <c r="K1051" s="686"/>
      <c r="L1051" s="670"/>
      <c r="N1051" s="670"/>
      <c r="P1051" s="670"/>
      <c r="R1051" s="670"/>
      <c r="T1051" s="686"/>
    </row>
    <row r="1052" spans="2:20">
      <c r="D1052" s="670"/>
      <c r="E1052" s="670"/>
      <c r="F1052" s="670"/>
      <c r="G1052" s="670"/>
      <c r="H1052" s="670"/>
      <c r="I1052" s="670"/>
      <c r="J1052" s="670"/>
      <c r="K1052" s="686"/>
      <c r="L1052" s="670"/>
      <c r="N1052" s="670"/>
      <c r="P1052" s="670"/>
      <c r="R1052" s="670"/>
      <c r="T1052" s="686"/>
    </row>
    <row r="1053" spans="2:20">
      <c r="D1053" s="670"/>
      <c r="E1053" s="670"/>
      <c r="F1053" s="670"/>
      <c r="G1053" s="670"/>
      <c r="H1053" s="670"/>
      <c r="I1053" s="670"/>
      <c r="J1053" s="670"/>
      <c r="K1053" s="686"/>
      <c r="L1053" s="670"/>
      <c r="N1053" s="670"/>
      <c r="P1053" s="670"/>
      <c r="R1053" s="670"/>
      <c r="T1053" s="686"/>
    </row>
    <row r="1054" spans="2:20">
      <c r="D1054" s="670"/>
      <c r="E1054" s="670"/>
      <c r="F1054" s="670"/>
      <c r="G1054" s="670"/>
      <c r="H1054" s="670"/>
      <c r="I1054" s="670"/>
      <c r="J1054" s="670"/>
      <c r="K1054" s="686"/>
      <c r="L1054" s="670"/>
      <c r="N1054" s="670"/>
      <c r="P1054" s="670"/>
      <c r="R1054" s="670"/>
      <c r="T1054" s="686"/>
    </row>
    <row r="1055" spans="2:20">
      <c r="D1055" s="670"/>
      <c r="E1055" s="670"/>
      <c r="F1055" s="670"/>
      <c r="G1055" s="670"/>
      <c r="H1055" s="670"/>
      <c r="I1055" s="670"/>
      <c r="J1055" s="670"/>
      <c r="K1055" s="686"/>
      <c r="L1055" s="670"/>
      <c r="N1055" s="670"/>
      <c r="P1055" s="670"/>
      <c r="R1055" s="670"/>
      <c r="T1055" s="686"/>
    </row>
    <row r="1056" spans="2:20">
      <c r="D1056" s="670"/>
      <c r="E1056" s="670"/>
      <c r="F1056" s="670"/>
      <c r="G1056" s="670"/>
      <c r="H1056" s="670"/>
      <c r="I1056" s="670"/>
      <c r="J1056" s="670"/>
      <c r="K1056" s="686"/>
      <c r="L1056" s="670"/>
      <c r="N1056" s="670"/>
      <c r="P1056" s="670"/>
      <c r="R1056" s="670"/>
      <c r="T1056" s="686"/>
    </row>
    <row r="1057" spans="4:20">
      <c r="D1057" s="670"/>
      <c r="E1057" s="670"/>
      <c r="F1057" s="670"/>
      <c r="G1057" s="670"/>
      <c r="H1057" s="670"/>
      <c r="I1057" s="670"/>
      <c r="J1057" s="670"/>
      <c r="K1057" s="686"/>
      <c r="L1057" s="670"/>
      <c r="N1057" s="670"/>
      <c r="P1057" s="670"/>
      <c r="R1057" s="670"/>
      <c r="T1057" s="686"/>
    </row>
    <row r="1058" spans="4:20">
      <c r="D1058" s="670"/>
      <c r="E1058" s="670"/>
      <c r="F1058" s="670"/>
      <c r="G1058" s="670"/>
      <c r="H1058" s="670"/>
      <c r="I1058" s="670"/>
      <c r="J1058" s="670"/>
      <c r="K1058" s="686"/>
      <c r="L1058" s="670"/>
      <c r="N1058" s="670"/>
      <c r="P1058" s="670"/>
      <c r="R1058" s="670"/>
      <c r="T1058" s="686"/>
    </row>
    <row r="1059" spans="4:20">
      <c r="D1059" s="670"/>
      <c r="E1059" s="670"/>
      <c r="F1059" s="670"/>
      <c r="G1059" s="670"/>
      <c r="H1059" s="670"/>
      <c r="I1059" s="670"/>
      <c r="J1059" s="670"/>
      <c r="K1059" s="686"/>
      <c r="L1059" s="670"/>
      <c r="N1059" s="670"/>
      <c r="P1059" s="670"/>
      <c r="R1059" s="670"/>
      <c r="T1059" s="686"/>
    </row>
    <row r="1060" spans="4:20">
      <c r="D1060" s="670"/>
      <c r="E1060" s="670"/>
      <c r="F1060" s="670"/>
      <c r="G1060" s="670"/>
      <c r="H1060" s="670"/>
      <c r="I1060" s="670"/>
      <c r="J1060" s="670"/>
      <c r="K1060" s="686"/>
      <c r="L1060" s="670"/>
      <c r="N1060" s="670"/>
      <c r="P1060" s="670"/>
      <c r="R1060" s="670"/>
      <c r="T1060" s="686"/>
    </row>
    <row r="1061" spans="4:20">
      <c r="D1061" s="670"/>
      <c r="E1061" s="670"/>
      <c r="F1061" s="670"/>
      <c r="G1061" s="670"/>
      <c r="H1061" s="670"/>
      <c r="I1061" s="670"/>
      <c r="J1061" s="670"/>
      <c r="K1061" s="686"/>
      <c r="L1061" s="670"/>
      <c r="N1061" s="670"/>
      <c r="P1061" s="670"/>
      <c r="R1061" s="670"/>
      <c r="T1061" s="686"/>
    </row>
    <row r="1062" spans="4:20">
      <c r="D1062" s="670"/>
      <c r="E1062" s="670"/>
      <c r="F1062" s="670"/>
      <c r="G1062" s="670"/>
      <c r="H1062" s="670"/>
      <c r="I1062" s="670"/>
      <c r="J1062" s="670"/>
      <c r="K1062" s="686"/>
      <c r="L1062" s="670"/>
      <c r="N1062" s="670"/>
      <c r="P1062" s="670"/>
      <c r="R1062" s="670"/>
      <c r="T1062" s="686"/>
    </row>
    <row r="1063" spans="4:20">
      <c r="D1063" s="670"/>
      <c r="E1063" s="670"/>
      <c r="F1063" s="670"/>
      <c r="G1063" s="670"/>
      <c r="H1063" s="670"/>
      <c r="I1063" s="670"/>
      <c r="J1063" s="670"/>
      <c r="K1063" s="686"/>
      <c r="L1063" s="670"/>
      <c r="N1063" s="670"/>
      <c r="P1063" s="670"/>
      <c r="R1063" s="670"/>
      <c r="T1063" s="686"/>
    </row>
    <row r="1064" spans="4:20">
      <c r="D1064" s="670"/>
      <c r="E1064" s="670"/>
      <c r="F1064" s="670"/>
      <c r="G1064" s="670"/>
      <c r="H1064" s="670"/>
      <c r="I1064" s="670"/>
      <c r="J1064" s="670"/>
      <c r="K1064" s="686"/>
      <c r="L1064" s="670"/>
      <c r="N1064" s="670"/>
      <c r="P1064" s="670"/>
      <c r="R1064" s="670"/>
      <c r="T1064" s="686"/>
    </row>
    <row r="1065" spans="4:20">
      <c r="D1065" s="670"/>
      <c r="E1065" s="670"/>
      <c r="F1065" s="670"/>
      <c r="G1065" s="670"/>
      <c r="H1065" s="670"/>
      <c r="I1065" s="670"/>
      <c r="J1065" s="670"/>
      <c r="K1065" s="686"/>
      <c r="L1065" s="670"/>
      <c r="N1065" s="670"/>
      <c r="P1065" s="670"/>
      <c r="R1065" s="670"/>
      <c r="T1065" s="686"/>
    </row>
    <row r="1066" spans="4:20">
      <c r="D1066" s="670"/>
      <c r="E1066" s="670"/>
      <c r="F1066" s="670"/>
      <c r="G1066" s="670"/>
      <c r="H1066" s="670"/>
      <c r="I1066" s="670"/>
      <c r="J1066" s="670"/>
      <c r="K1066" s="686"/>
      <c r="L1066" s="670"/>
      <c r="N1066" s="670"/>
      <c r="P1066" s="670"/>
      <c r="R1066" s="670"/>
      <c r="T1066" s="686"/>
    </row>
    <row r="1067" spans="4:20">
      <c r="D1067" s="670"/>
      <c r="E1067" s="670"/>
      <c r="F1067" s="670"/>
      <c r="G1067" s="670"/>
      <c r="H1067" s="670"/>
      <c r="I1067" s="670"/>
      <c r="J1067" s="670"/>
      <c r="K1067" s="686"/>
      <c r="L1067" s="670"/>
      <c r="N1067" s="670"/>
      <c r="P1067" s="670"/>
      <c r="R1067" s="670"/>
      <c r="T1067" s="686"/>
    </row>
    <row r="1068" spans="4:20">
      <c r="D1068" s="670"/>
      <c r="E1068" s="670"/>
      <c r="F1068" s="670"/>
      <c r="G1068" s="670"/>
      <c r="H1068" s="670"/>
      <c r="I1068" s="670"/>
      <c r="J1068" s="670"/>
      <c r="K1068" s="686"/>
      <c r="L1068" s="670"/>
      <c r="N1068" s="670"/>
      <c r="P1068" s="670"/>
      <c r="R1068" s="670"/>
      <c r="T1068" s="686"/>
    </row>
    <row r="1069" spans="4:20">
      <c r="D1069" s="670"/>
      <c r="E1069" s="670"/>
      <c r="F1069" s="670"/>
      <c r="G1069" s="670"/>
      <c r="H1069" s="670"/>
      <c r="I1069" s="670"/>
      <c r="J1069" s="670"/>
      <c r="K1069" s="686"/>
      <c r="L1069" s="670"/>
      <c r="N1069" s="670"/>
      <c r="P1069" s="670"/>
      <c r="R1069" s="670"/>
      <c r="T1069" s="686"/>
    </row>
    <row r="1070" spans="4:20">
      <c r="D1070" s="670"/>
      <c r="E1070" s="670"/>
      <c r="F1070" s="670"/>
      <c r="G1070" s="670"/>
      <c r="H1070" s="670"/>
      <c r="I1070" s="670"/>
      <c r="J1070" s="670"/>
      <c r="K1070" s="686"/>
      <c r="L1070" s="670"/>
      <c r="N1070" s="670"/>
      <c r="P1070" s="670"/>
      <c r="R1070" s="670"/>
      <c r="T1070" s="686"/>
    </row>
    <row r="1071" spans="4:20">
      <c r="D1071" s="670"/>
      <c r="E1071" s="670"/>
      <c r="F1071" s="670"/>
      <c r="G1071" s="670"/>
      <c r="H1071" s="670"/>
      <c r="I1071" s="670"/>
      <c r="J1071" s="670"/>
      <c r="K1071" s="686"/>
      <c r="L1071" s="670"/>
      <c r="N1071" s="670"/>
      <c r="P1071" s="670"/>
      <c r="R1071" s="670"/>
      <c r="T1071" s="686"/>
    </row>
    <row r="1072" spans="4:20">
      <c r="D1072" s="670"/>
      <c r="E1072" s="670"/>
      <c r="F1072" s="670"/>
      <c r="G1072" s="670"/>
      <c r="H1072" s="670"/>
      <c r="I1072" s="670"/>
      <c r="J1072" s="670"/>
      <c r="K1072" s="686"/>
      <c r="L1072" s="670"/>
      <c r="N1072" s="670"/>
      <c r="P1072" s="670"/>
      <c r="R1072" s="670"/>
      <c r="T1072" s="686"/>
    </row>
    <row r="1073" spans="4:20">
      <c r="D1073" s="670"/>
      <c r="E1073" s="670"/>
      <c r="F1073" s="670"/>
      <c r="G1073" s="670"/>
      <c r="H1073" s="670"/>
      <c r="I1073" s="670"/>
      <c r="J1073" s="670"/>
      <c r="K1073" s="686"/>
      <c r="L1073" s="670"/>
      <c r="N1073" s="670"/>
      <c r="P1073" s="670"/>
      <c r="R1073" s="670"/>
      <c r="T1073" s="686"/>
    </row>
    <row r="1074" spans="4:20">
      <c r="D1074" s="670"/>
      <c r="E1074" s="670"/>
      <c r="F1074" s="670"/>
      <c r="G1074" s="670"/>
      <c r="H1074" s="670"/>
      <c r="I1074" s="670"/>
      <c r="J1074" s="670"/>
      <c r="K1074" s="686"/>
      <c r="L1074" s="670"/>
      <c r="N1074" s="670"/>
      <c r="P1074" s="670"/>
      <c r="R1074" s="670"/>
      <c r="T1074" s="686"/>
    </row>
    <row r="1075" spans="4:20">
      <c r="D1075" s="670"/>
      <c r="E1075" s="670"/>
      <c r="F1075" s="670"/>
      <c r="G1075" s="670"/>
      <c r="H1075" s="670"/>
      <c r="I1075" s="670"/>
      <c r="J1075" s="670"/>
      <c r="K1075" s="686"/>
      <c r="L1075" s="670"/>
      <c r="N1075" s="670"/>
      <c r="P1075" s="670"/>
      <c r="R1075" s="670"/>
      <c r="T1075" s="686"/>
    </row>
    <row r="1076" spans="4:20">
      <c r="D1076" s="670"/>
      <c r="E1076" s="670"/>
      <c r="F1076" s="670"/>
      <c r="G1076" s="670"/>
      <c r="H1076" s="670"/>
      <c r="I1076" s="670"/>
      <c r="J1076" s="670"/>
      <c r="K1076" s="686"/>
      <c r="L1076" s="670"/>
      <c r="N1076" s="670"/>
      <c r="P1076" s="670"/>
      <c r="R1076" s="670"/>
      <c r="T1076" s="686"/>
    </row>
    <row r="1077" spans="4:20">
      <c r="D1077" s="670"/>
      <c r="E1077" s="670"/>
      <c r="F1077" s="670"/>
      <c r="G1077" s="670"/>
      <c r="H1077" s="670"/>
      <c r="I1077" s="670"/>
      <c r="J1077" s="670"/>
      <c r="K1077" s="686"/>
      <c r="L1077" s="670"/>
      <c r="N1077" s="670"/>
      <c r="P1077" s="670"/>
      <c r="R1077" s="670"/>
      <c r="T1077" s="686"/>
    </row>
    <row r="1078" spans="4:20">
      <c r="D1078" s="670"/>
      <c r="E1078" s="670"/>
      <c r="F1078" s="670"/>
      <c r="G1078" s="670"/>
      <c r="H1078" s="670"/>
      <c r="I1078" s="670"/>
      <c r="J1078" s="670"/>
      <c r="K1078" s="686"/>
      <c r="L1078" s="670"/>
      <c r="N1078" s="670"/>
      <c r="P1078" s="670"/>
      <c r="R1078" s="670"/>
      <c r="T1078" s="686"/>
    </row>
    <row r="1079" spans="4:20">
      <c r="D1079" s="670"/>
      <c r="E1079" s="670"/>
      <c r="F1079" s="670"/>
      <c r="G1079" s="670"/>
      <c r="H1079" s="670"/>
      <c r="I1079" s="670"/>
      <c r="J1079" s="670"/>
      <c r="K1079" s="686"/>
      <c r="L1079" s="670"/>
      <c r="N1079" s="670"/>
      <c r="P1079" s="670"/>
      <c r="R1079" s="670"/>
      <c r="T1079" s="686"/>
    </row>
    <row r="1080" spans="4:20">
      <c r="D1080" s="670"/>
      <c r="E1080" s="670"/>
      <c r="F1080" s="670"/>
      <c r="G1080" s="670"/>
      <c r="H1080" s="670"/>
      <c r="I1080" s="670"/>
      <c r="J1080" s="670"/>
      <c r="K1080" s="686"/>
      <c r="L1080" s="670"/>
      <c r="N1080" s="670"/>
      <c r="P1080" s="670"/>
      <c r="R1080" s="670"/>
      <c r="T1080" s="686"/>
    </row>
    <row r="1081" spans="4:20">
      <c r="D1081" s="670"/>
      <c r="E1081" s="670"/>
      <c r="F1081" s="670"/>
      <c r="G1081" s="670"/>
      <c r="H1081" s="670"/>
      <c r="I1081" s="670"/>
      <c r="J1081" s="670"/>
      <c r="K1081" s="686"/>
      <c r="L1081" s="670"/>
      <c r="N1081" s="670"/>
      <c r="P1081" s="670"/>
      <c r="R1081" s="670"/>
      <c r="T1081" s="686"/>
    </row>
    <row r="1082" spans="4:20">
      <c r="D1082" s="670"/>
      <c r="E1082" s="670"/>
      <c r="F1082" s="670"/>
      <c r="G1082" s="670"/>
      <c r="H1082" s="670"/>
      <c r="I1082" s="670"/>
      <c r="J1082" s="670"/>
      <c r="K1082" s="686"/>
      <c r="L1082" s="670"/>
      <c r="N1082" s="670"/>
      <c r="P1082" s="670"/>
      <c r="R1082" s="670"/>
      <c r="T1082" s="686"/>
    </row>
    <row r="1083" spans="4:20">
      <c r="D1083" s="670"/>
      <c r="E1083" s="670"/>
      <c r="F1083" s="670"/>
      <c r="G1083" s="670"/>
      <c r="H1083" s="670"/>
      <c r="I1083" s="670"/>
      <c r="J1083" s="670"/>
      <c r="K1083" s="686"/>
      <c r="L1083" s="670"/>
      <c r="N1083" s="670"/>
      <c r="P1083" s="670"/>
      <c r="R1083" s="670"/>
      <c r="T1083" s="686"/>
    </row>
    <row r="1084" spans="4:20">
      <c r="D1084" s="670"/>
      <c r="E1084" s="670"/>
      <c r="F1084" s="670"/>
      <c r="G1084" s="670"/>
      <c r="H1084" s="670"/>
      <c r="I1084" s="670"/>
      <c r="J1084" s="670"/>
      <c r="K1084" s="686"/>
      <c r="L1084" s="670"/>
      <c r="N1084" s="670"/>
      <c r="P1084" s="670"/>
      <c r="R1084" s="670"/>
      <c r="T1084" s="686"/>
    </row>
    <row r="1085" spans="4:20">
      <c r="D1085" s="670"/>
      <c r="E1085" s="670"/>
      <c r="F1085" s="670"/>
      <c r="G1085" s="670"/>
      <c r="H1085" s="670"/>
      <c r="I1085" s="670"/>
      <c r="J1085" s="670"/>
      <c r="K1085" s="686"/>
      <c r="L1085" s="670"/>
      <c r="N1085" s="670"/>
      <c r="P1085" s="670"/>
      <c r="R1085" s="670"/>
      <c r="T1085" s="686"/>
    </row>
    <row r="1086" spans="4:20">
      <c r="D1086" s="670"/>
      <c r="E1086" s="670"/>
      <c r="F1086" s="670"/>
      <c r="G1086" s="670"/>
      <c r="H1086" s="670"/>
      <c r="I1086" s="670"/>
      <c r="J1086" s="670"/>
      <c r="K1086" s="686"/>
      <c r="L1086" s="670"/>
      <c r="N1086" s="670"/>
      <c r="P1086" s="670"/>
      <c r="R1086" s="670"/>
      <c r="T1086" s="686"/>
    </row>
    <row r="1087" spans="4:20">
      <c r="D1087" s="670"/>
      <c r="E1087" s="670"/>
      <c r="F1087" s="670"/>
      <c r="G1087" s="670"/>
      <c r="H1087" s="670"/>
      <c r="I1087" s="670"/>
      <c r="J1087" s="670"/>
      <c r="K1087" s="686"/>
      <c r="L1087" s="670"/>
      <c r="N1087" s="670"/>
      <c r="P1087" s="670"/>
      <c r="R1087" s="670"/>
      <c r="T1087" s="686"/>
    </row>
    <row r="1088" spans="4:20">
      <c r="D1088" s="670"/>
      <c r="E1088" s="670"/>
      <c r="F1088" s="670"/>
      <c r="G1088" s="670"/>
      <c r="H1088" s="670"/>
      <c r="I1088" s="670"/>
      <c r="J1088" s="670"/>
      <c r="K1088" s="686"/>
      <c r="L1088" s="670"/>
      <c r="N1088" s="670"/>
      <c r="P1088" s="670"/>
      <c r="R1088" s="670"/>
      <c r="T1088" s="686"/>
    </row>
    <row r="1089" spans="4:20">
      <c r="D1089" s="670"/>
      <c r="E1089" s="670"/>
      <c r="F1089" s="670"/>
      <c r="G1089" s="670"/>
      <c r="H1089" s="670"/>
      <c r="I1089" s="670"/>
      <c r="J1089" s="670"/>
      <c r="K1089" s="686"/>
      <c r="L1089" s="670"/>
      <c r="N1089" s="670"/>
      <c r="P1089" s="670"/>
      <c r="R1089" s="670"/>
      <c r="T1089" s="686"/>
    </row>
    <row r="1090" spans="4:20">
      <c r="D1090" s="670"/>
      <c r="E1090" s="670"/>
      <c r="F1090" s="670"/>
      <c r="G1090" s="670"/>
      <c r="H1090" s="670"/>
      <c r="I1090" s="670"/>
      <c r="J1090" s="670"/>
      <c r="K1090" s="686"/>
      <c r="L1090" s="670"/>
      <c r="N1090" s="670"/>
      <c r="P1090" s="670"/>
      <c r="R1090" s="670"/>
      <c r="T1090" s="686"/>
    </row>
    <row r="1091" spans="4:20">
      <c r="D1091" s="670"/>
      <c r="E1091" s="670"/>
      <c r="F1091" s="670"/>
      <c r="G1091" s="670"/>
      <c r="H1091" s="670"/>
      <c r="I1091" s="670"/>
      <c r="J1091" s="670"/>
      <c r="K1091" s="686"/>
      <c r="L1091" s="670"/>
      <c r="N1091" s="670"/>
      <c r="P1091" s="670"/>
      <c r="R1091" s="670"/>
      <c r="T1091" s="686"/>
    </row>
    <row r="1092" spans="4:20">
      <c r="D1092" s="670"/>
      <c r="E1092" s="670"/>
      <c r="F1092" s="670"/>
      <c r="G1092" s="670"/>
      <c r="H1092" s="670"/>
      <c r="I1092" s="670"/>
      <c r="J1092" s="670"/>
      <c r="K1092" s="686"/>
      <c r="L1092" s="670"/>
      <c r="N1092" s="670"/>
      <c r="P1092" s="670"/>
      <c r="R1092" s="670"/>
      <c r="T1092" s="686"/>
    </row>
    <row r="1093" spans="4:20">
      <c r="D1093" s="670"/>
      <c r="E1093" s="670"/>
      <c r="F1093" s="670"/>
      <c r="G1093" s="670"/>
      <c r="H1093" s="670"/>
      <c r="I1093" s="670"/>
      <c r="J1093" s="670"/>
      <c r="K1093" s="686"/>
      <c r="L1093" s="670"/>
      <c r="N1093" s="670"/>
      <c r="P1093" s="670"/>
      <c r="R1093" s="670"/>
      <c r="T1093" s="686"/>
    </row>
    <row r="1094" spans="4:20">
      <c r="D1094" s="670"/>
      <c r="E1094" s="670"/>
      <c r="F1094" s="670"/>
      <c r="G1094" s="670"/>
      <c r="H1094" s="670"/>
      <c r="I1094" s="670"/>
      <c r="J1094" s="670"/>
      <c r="K1094" s="686"/>
      <c r="L1094" s="670"/>
      <c r="N1094" s="670"/>
      <c r="P1094" s="670"/>
      <c r="R1094" s="670"/>
      <c r="T1094" s="686"/>
    </row>
    <row r="1095" spans="4:20">
      <c r="D1095" s="670"/>
      <c r="E1095" s="670"/>
      <c r="F1095" s="670"/>
      <c r="G1095" s="670"/>
      <c r="H1095" s="670"/>
      <c r="I1095" s="670"/>
      <c r="J1095" s="670"/>
      <c r="K1095" s="686"/>
      <c r="L1095" s="670"/>
      <c r="N1095" s="670"/>
      <c r="P1095" s="670"/>
      <c r="R1095" s="670"/>
      <c r="T1095" s="686"/>
    </row>
    <row r="1096" spans="4:20">
      <c r="D1096" s="670"/>
      <c r="E1096" s="670"/>
      <c r="F1096" s="670"/>
      <c r="G1096" s="670"/>
      <c r="H1096" s="670"/>
      <c r="I1096" s="670"/>
      <c r="J1096" s="670"/>
      <c r="K1096" s="686"/>
      <c r="L1096" s="670"/>
      <c r="N1096" s="670"/>
      <c r="P1096" s="670"/>
      <c r="R1096" s="670"/>
      <c r="T1096" s="686"/>
    </row>
    <row r="1097" spans="4:20">
      <c r="D1097" s="670"/>
      <c r="E1097" s="670"/>
      <c r="F1097" s="670"/>
      <c r="G1097" s="670"/>
      <c r="H1097" s="670"/>
      <c r="I1097" s="670"/>
      <c r="J1097" s="670"/>
      <c r="K1097" s="686"/>
      <c r="L1097" s="670"/>
      <c r="N1097" s="670"/>
      <c r="P1097" s="670"/>
      <c r="R1097" s="670"/>
      <c r="T1097" s="686"/>
    </row>
    <row r="1098" spans="4:20">
      <c r="D1098" s="670"/>
      <c r="E1098" s="670"/>
      <c r="F1098" s="670"/>
      <c r="G1098" s="670"/>
      <c r="H1098" s="670"/>
      <c r="I1098" s="670"/>
      <c r="J1098" s="670"/>
      <c r="K1098" s="686"/>
      <c r="L1098" s="670"/>
      <c r="N1098" s="670"/>
      <c r="P1098" s="670"/>
      <c r="R1098" s="670"/>
      <c r="T1098" s="686"/>
    </row>
    <row r="1099" spans="4:20">
      <c r="D1099" s="670"/>
      <c r="E1099" s="670"/>
      <c r="F1099" s="670"/>
      <c r="G1099" s="670"/>
      <c r="H1099" s="670"/>
      <c r="I1099" s="670"/>
      <c r="J1099" s="670"/>
      <c r="K1099" s="686"/>
      <c r="L1099" s="670"/>
      <c r="N1099" s="670"/>
      <c r="P1099" s="670"/>
      <c r="R1099" s="670"/>
      <c r="T1099" s="686"/>
    </row>
    <row r="1100" spans="4:20">
      <c r="D1100" s="670"/>
      <c r="E1100" s="670"/>
      <c r="F1100" s="670"/>
      <c r="G1100" s="670"/>
      <c r="H1100" s="670"/>
      <c r="I1100" s="670"/>
      <c r="J1100" s="670"/>
      <c r="K1100" s="686"/>
      <c r="L1100" s="670"/>
      <c r="N1100" s="670"/>
      <c r="P1100" s="670"/>
      <c r="R1100" s="670"/>
      <c r="T1100" s="686"/>
    </row>
    <row r="1101" spans="4:20">
      <c r="D1101" s="670"/>
      <c r="E1101" s="670"/>
      <c r="F1101" s="670"/>
      <c r="G1101" s="670"/>
      <c r="H1101" s="670"/>
      <c r="I1101" s="670"/>
      <c r="J1101" s="670"/>
      <c r="K1101" s="686"/>
      <c r="L1101" s="670"/>
      <c r="N1101" s="670"/>
      <c r="P1101" s="670"/>
      <c r="R1101" s="670"/>
      <c r="T1101" s="686"/>
    </row>
    <row r="1102" spans="4:20">
      <c r="D1102" s="670"/>
      <c r="E1102" s="670"/>
      <c r="F1102" s="670"/>
      <c r="G1102" s="670"/>
      <c r="H1102" s="670"/>
      <c r="I1102" s="670"/>
      <c r="J1102" s="670"/>
      <c r="K1102" s="686"/>
      <c r="L1102" s="670"/>
      <c r="N1102" s="670"/>
      <c r="P1102" s="670"/>
      <c r="R1102" s="670"/>
      <c r="T1102" s="686"/>
    </row>
    <row r="1103" spans="4:20">
      <c r="D1103" s="670"/>
      <c r="E1103" s="670"/>
      <c r="F1103" s="670"/>
      <c r="G1103" s="670"/>
      <c r="H1103" s="670"/>
      <c r="I1103" s="670"/>
      <c r="J1103" s="670"/>
      <c r="K1103" s="686"/>
      <c r="L1103" s="670"/>
      <c r="N1103" s="670"/>
      <c r="P1103" s="670"/>
      <c r="R1103" s="670"/>
      <c r="T1103" s="686"/>
    </row>
    <row r="1104" spans="4:20">
      <c r="D1104" s="670"/>
      <c r="E1104" s="670"/>
      <c r="F1104" s="670"/>
      <c r="G1104" s="670"/>
      <c r="H1104" s="670"/>
      <c r="I1104" s="670"/>
      <c r="J1104" s="670"/>
      <c r="K1104" s="686"/>
      <c r="L1104" s="670"/>
      <c r="N1104" s="670"/>
      <c r="P1104" s="670"/>
      <c r="R1104" s="670"/>
      <c r="T1104" s="686"/>
    </row>
    <row r="1105" spans="4:20">
      <c r="D1105" s="670"/>
      <c r="E1105" s="670"/>
      <c r="F1105" s="670"/>
      <c r="G1105" s="670"/>
      <c r="H1105" s="670"/>
      <c r="I1105" s="670"/>
      <c r="J1105" s="670"/>
      <c r="K1105" s="686"/>
      <c r="L1105" s="670"/>
      <c r="N1105" s="670"/>
      <c r="P1105" s="670"/>
      <c r="R1105" s="670"/>
      <c r="T1105" s="686"/>
    </row>
    <row r="1106" spans="4:20">
      <c r="D1106" s="670"/>
      <c r="E1106" s="670"/>
      <c r="F1106" s="670"/>
      <c r="G1106" s="670"/>
      <c r="H1106" s="670"/>
      <c r="I1106" s="670"/>
      <c r="J1106" s="670"/>
      <c r="K1106" s="686"/>
      <c r="L1106" s="670"/>
      <c r="N1106" s="670"/>
      <c r="P1106" s="670"/>
      <c r="R1106" s="670"/>
      <c r="T1106" s="686"/>
    </row>
    <row r="1107" spans="4:20">
      <c r="D1107" s="670"/>
      <c r="E1107" s="670"/>
      <c r="F1107" s="670"/>
      <c r="G1107" s="670"/>
      <c r="H1107" s="670"/>
      <c r="I1107" s="670"/>
      <c r="J1107" s="670"/>
      <c r="K1107" s="686"/>
      <c r="L1107" s="670"/>
      <c r="N1107" s="670"/>
      <c r="P1107" s="670"/>
      <c r="R1107" s="670"/>
      <c r="T1107" s="686"/>
    </row>
    <row r="1108" spans="4:20">
      <c r="D1108" s="670"/>
      <c r="E1108" s="670"/>
      <c r="F1108" s="670"/>
      <c r="G1108" s="670"/>
      <c r="H1108" s="670"/>
      <c r="I1108" s="670"/>
      <c r="J1108" s="670"/>
      <c r="K1108" s="686"/>
      <c r="L1108" s="670"/>
      <c r="N1108" s="670"/>
      <c r="P1108" s="670"/>
      <c r="R1108" s="670"/>
      <c r="T1108" s="686"/>
    </row>
    <row r="1109" spans="4:20">
      <c r="D1109" s="670"/>
      <c r="E1109" s="670"/>
      <c r="F1109" s="670"/>
      <c r="G1109" s="670"/>
      <c r="H1109" s="670"/>
      <c r="I1109" s="670"/>
      <c r="J1109" s="670"/>
      <c r="K1109" s="686"/>
      <c r="L1109" s="670"/>
      <c r="N1109" s="670"/>
      <c r="P1109" s="670"/>
      <c r="R1109" s="670"/>
      <c r="T1109" s="686"/>
    </row>
    <row r="1110" spans="4:20">
      <c r="D1110" s="670"/>
      <c r="E1110" s="670"/>
      <c r="F1110" s="670"/>
      <c r="G1110" s="670"/>
      <c r="H1110" s="670"/>
      <c r="I1110" s="670"/>
      <c r="J1110" s="670"/>
      <c r="K1110" s="686"/>
      <c r="L1110" s="670"/>
      <c r="N1110" s="670"/>
      <c r="P1110" s="670"/>
      <c r="R1110" s="670"/>
      <c r="T1110" s="686"/>
    </row>
    <row r="1111" spans="4:20">
      <c r="D1111" s="670"/>
      <c r="E1111" s="670"/>
      <c r="F1111" s="670"/>
      <c r="G1111" s="670"/>
      <c r="H1111" s="670"/>
      <c r="I1111" s="670"/>
      <c r="J1111" s="670"/>
      <c r="K1111" s="686"/>
      <c r="L1111" s="670"/>
      <c r="N1111" s="670"/>
      <c r="P1111" s="670"/>
      <c r="R1111" s="670"/>
      <c r="T1111" s="686"/>
    </row>
    <row r="1112" spans="4:20">
      <c r="D1112" s="670"/>
      <c r="E1112" s="670"/>
      <c r="F1112" s="670"/>
      <c r="G1112" s="670"/>
      <c r="H1112" s="670"/>
      <c r="I1112" s="670"/>
      <c r="J1112" s="670"/>
      <c r="K1112" s="686"/>
      <c r="L1112" s="670"/>
      <c r="N1112" s="670"/>
      <c r="P1112" s="670"/>
      <c r="R1112" s="670"/>
      <c r="T1112" s="686"/>
    </row>
    <row r="1113" spans="4:20">
      <c r="D1113" s="670"/>
      <c r="E1113" s="670"/>
      <c r="F1113" s="670"/>
      <c r="G1113" s="670"/>
      <c r="H1113" s="670"/>
      <c r="I1113" s="670"/>
      <c r="J1113" s="670"/>
      <c r="K1113" s="686"/>
      <c r="L1113" s="670"/>
      <c r="N1113" s="670"/>
      <c r="P1113" s="670"/>
      <c r="R1113" s="670"/>
      <c r="T1113" s="686"/>
    </row>
    <row r="1114" spans="4:20">
      <c r="D1114" s="670"/>
      <c r="E1114" s="670"/>
      <c r="F1114" s="670"/>
      <c r="G1114" s="670"/>
      <c r="H1114" s="670"/>
      <c r="I1114" s="670"/>
      <c r="J1114" s="670"/>
      <c r="K1114" s="686"/>
      <c r="L1114" s="670"/>
      <c r="N1114" s="670"/>
      <c r="P1114" s="670"/>
      <c r="R1114" s="670"/>
      <c r="T1114" s="686"/>
    </row>
    <row r="1115" spans="4:20">
      <c r="D1115" s="670"/>
      <c r="E1115" s="670"/>
      <c r="F1115" s="670"/>
      <c r="G1115" s="670"/>
      <c r="H1115" s="670"/>
      <c r="I1115" s="670"/>
      <c r="J1115" s="670"/>
      <c r="K1115" s="686"/>
      <c r="L1115" s="670"/>
      <c r="N1115" s="670"/>
      <c r="P1115" s="670"/>
      <c r="R1115" s="670"/>
      <c r="T1115" s="686"/>
    </row>
    <row r="1116" spans="4:20">
      <c r="D1116" s="670"/>
      <c r="E1116" s="670"/>
      <c r="F1116" s="670"/>
      <c r="G1116" s="670"/>
      <c r="H1116" s="670"/>
      <c r="I1116" s="670"/>
      <c r="J1116" s="670"/>
      <c r="K1116" s="686"/>
      <c r="L1116" s="670"/>
      <c r="N1116" s="670"/>
      <c r="P1116" s="670"/>
      <c r="R1116" s="670"/>
      <c r="T1116" s="686"/>
    </row>
    <row r="1117" spans="4:20">
      <c r="D1117" s="670"/>
      <c r="E1117" s="670"/>
      <c r="F1117" s="670"/>
      <c r="G1117" s="670"/>
      <c r="H1117" s="670"/>
      <c r="I1117" s="670"/>
      <c r="J1117" s="670"/>
      <c r="K1117" s="686"/>
      <c r="L1117" s="670"/>
      <c r="N1117" s="670"/>
      <c r="P1117" s="670"/>
      <c r="R1117" s="670"/>
      <c r="T1117" s="686"/>
    </row>
    <row r="1118" spans="4:20">
      <c r="D1118" s="670"/>
      <c r="E1118" s="670"/>
      <c r="F1118" s="670"/>
      <c r="G1118" s="670"/>
      <c r="H1118" s="670"/>
      <c r="I1118" s="670"/>
      <c r="J1118" s="670"/>
      <c r="K1118" s="686"/>
      <c r="L1118" s="670"/>
      <c r="N1118" s="670"/>
      <c r="P1118" s="670"/>
      <c r="R1118" s="670"/>
      <c r="T1118" s="686"/>
    </row>
    <row r="1119" spans="4:20">
      <c r="D1119" s="670"/>
      <c r="E1119" s="670"/>
      <c r="F1119" s="670"/>
      <c r="G1119" s="670"/>
      <c r="H1119" s="670"/>
      <c r="I1119" s="670"/>
      <c r="J1119" s="670"/>
      <c r="K1119" s="686"/>
      <c r="L1119" s="670"/>
      <c r="N1119" s="670"/>
      <c r="P1119" s="670"/>
      <c r="R1119" s="670"/>
      <c r="T1119" s="686"/>
    </row>
    <row r="1120" spans="4:20">
      <c r="D1120" s="670"/>
      <c r="E1120" s="670"/>
      <c r="F1120" s="670"/>
      <c r="G1120" s="670"/>
      <c r="H1120" s="670"/>
      <c r="I1120" s="670"/>
      <c r="J1120" s="670"/>
      <c r="K1120" s="686"/>
      <c r="L1120" s="670"/>
      <c r="N1120" s="670"/>
      <c r="P1120" s="670"/>
      <c r="R1120" s="670"/>
      <c r="T1120" s="686"/>
    </row>
    <row r="1121" spans="4:20">
      <c r="D1121" s="670"/>
      <c r="E1121" s="670"/>
      <c r="F1121" s="670"/>
      <c r="G1121" s="670"/>
      <c r="H1121" s="670"/>
      <c r="I1121" s="670"/>
      <c r="J1121" s="670"/>
      <c r="K1121" s="686"/>
      <c r="L1121" s="670"/>
      <c r="N1121" s="670"/>
      <c r="P1121" s="670"/>
      <c r="R1121" s="670"/>
      <c r="T1121" s="686"/>
    </row>
    <row r="1122" spans="4:20">
      <c r="D1122" s="670"/>
      <c r="E1122" s="670"/>
      <c r="F1122" s="670"/>
      <c r="G1122" s="670"/>
      <c r="H1122" s="670"/>
      <c r="I1122" s="670"/>
      <c r="J1122" s="670"/>
      <c r="K1122" s="686"/>
      <c r="L1122" s="670"/>
      <c r="N1122" s="670"/>
      <c r="P1122" s="670"/>
      <c r="R1122" s="670"/>
      <c r="T1122" s="686"/>
    </row>
    <row r="1123" spans="4:20">
      <c r="D1123" s="670"/>
      <c r="E1123" s="670"/>
      <c r="F1123" s="670"/>
      <c r="G1123" s="670"/>
      <c r="H1123" s="670"/>
      <c r="I1123" s="670"/>
      <c r="J1123" s="670"/>
      <c r="K1123" s="686"/>
      <c r="L1123" s="670"/>
      <c r="N1123" s="670"/>
      <c r="P1123" s="670"/>
      <c r="R1123" s="670"/>
      <c r="T1123" s="686"/>
    </row>
    <row r="1124" spans="4:20">
      <c r="D1124" s="670"/>
      <c r="E1124" s="670"/>
      <c r="F1124" s="670"/>
      <c r="G1124" s="670"/>
      <c r="H1124" s="670"/>
      <c r="I1124" s="670"/>
      <c r="J1124" s="670"/>
      <c r="K1124" s="686"/>
      <c r="L1124" s="670"/>
      <c r="N1124" s="670"/>
      <c r="P1124" s="670"/>
      <c r="R1124" s="670"/>
      <c r="T1124" s="686"/>
    </row>
    <row r="1125" spans="4:20">
      <c r="D1125" s="670"/>
      <c r="E1125" s="670"/>
      <c r="F1125" s="670"/>
      <c r="G1125" s="670"/>
      <c r="H1125" s="670"/>
      <c r="I1125" s="670"/>
      <c r="J1125" s="670"/>
      <c r="K1125" s="686"/>
      <c r="L1125" s="670"/>
      <c r="N1125" s="670"/>
      <c r="P1125" s="670"/>
      <c r="R1125" s="670"/>
      <c r="T1125" s="686"/>
    </row>
    <row r="1126" spans="4:20">
      <c r="D1126" s="670"/>
      <c r="E1126" s="670"/>
      <c r="F1126" s="670"/>
      <c r="G1126" s="670"/>
      <c r="H1126" s="670"/>
      <c r="I1126" s="670"/>
      <c r="J1126" s="670"/>
      <c r="K1126" s="686"/>
      <c r="L1126" s="670"/>
      <c r="N1126" s="670"/>
      <c r="P1126" s="670"/>
      <c r="R1126" s="670"/>
      <c r="T1126" s="686"/>
    </row>
    <row r="1127" spans="4:20">
      <c r="D1127" s="670"/>
      <c r="E1127" s="670"/>
      <c r="F1127" s="670"/>
      <c r="G1127" s="670"/>
      <c r="H1127" s="670"/>
      <c r="I1127" s="670"/>
      <c r="J1127" s="670"/>
      <c r="K1127" s="686"/>
      <c r="L1127" s="670"/>
      <c r="N1127" s="670"/>
      <c r="P1127" s="670"/>
      <c r="R1127" s="670"/>
      <c r="T1127" s="686"/>
    </row>
    <row r="1128" spans="4:20">
      <c r="D1128" s="670"/>
      <c r="E1128" s="670"/>
      <c r="F1128" s="670"/>
      <c r="G1128" s="670"/>
      <c r="H1128" s="670"/>
      <c r="I1128" s="670"/>
      <c r="J1128" s="670"/>
      <c r="K1128" s="686"/>
      <c r="L1128" s="670"/>
      <c r="N1128" s="670"/>
      <c r="P1128" s="670"/>
      <c r="R1128" s="670"/>
      <c r="T1128" s="686"/>
    </row>
    <row r="1129" spans="4:20">
      <c r="D1129" s="670"/>
      <c r="E1129" s="670"/>
      <c r="F1129" s="670"/>
      <c r="G1129" s="670"/>
      <c r="H1129" s="670"/>
      <c r="I1129" s="670"/>
      <c r="J1129" s="670"/>
      <c r="K1129" s="686"/>
      <c r="L1129" s="670"/>
      <c r="N1129" s="670"/>
      <c r="P1129" s="670"/>
      <c r="R1129" s="670"/>
      <c r="T1129" s="686"/>
    </row>
    <row r="1130" spans="4:20">
      <c r="D1130" s="670"/>
      <c r="E1130" s="670"/>
      <c r="F1130" s="670"/>
      <c r="G1130" s="670"/>
      <c r="H1130" s="670"/>
      <c r="I1130" s="670"/>
      <c r="J1130" s="670"/>
      <c r="K1130" s="686"/>
      <c r="L1130" s="670"/>
      <c r="N1130" s="670"/>
      <c r="P1130" s="670"/>
      <c r="R1130" s="670"/>
      <c r="T1130" s="686"/>
    </row>
    <row r="1131" spans="4:20">
      <c r="D1131" s="670"/>
      <c r="E1131" s="670"/>
      <c r="F1131" s="670"/>
      <c r="G1131" s="670"/>
      <c r="H1131" s="670"/>
      <c r="I1131" s="670"/>
      <c r="J1131" s="670"/>
      <c r="K1131" s="686"/>
      <c r="L1131" s="670"/>
      <c r="N1131" s="670"/>
      <c r="P1131" s="670"/>
      <c r="R1131" s="670"/>
      <c r="T1131" s="686"/>
    </row>
    <row r="1132" spans="4:20">
      <c r="D1132" s="670"/>
      <c r="E1132" s="670"/>
      <c r="F1132" s="670"/>
      <c r="G1132" s="670"/>
      <c r="H1132" s="670"/>
      <c r="I1132" s="670"/>
      <c r="J1132" s="670"/>
      <c r="K1132" s="686"/>
      <c r="L1132" s="670"/>
      <c r="N1132" s="670"/>
      <c r="P1132" s="670"/>
      <c r="R1132" s="670"/>
      <c r="T1132" s="686"/>
    </row>
    <row r="1133" spans="4:20">
      <c r="D1133" s="670"/>
      <c r="E1133" s="670"/>
      <c r="F1133" s="670"/>
      <c r="G1133" s="670"/>
      <c r="H1133" s="670"/>
      <c r="I1133" s="670"/>
      <c r="J1133" s="670"/>
      <c r="K1133" s="686"/>
      <c r="L1133" s="670"/>
      <c r="N1133" s="670"/>
      <c r="P1133" s="670"/>
      <c r="R1133" s="670"/>
      <c r="T1133" s="686"/>
    </row>
    <row r="1134" spans="4:20">
      <c r="D1134" s="670"/>
      <c r="E1134" s="670"/>
      <c r="F1134" s="670"/>
      <c r="G1134" s="670"/>
      <c r="H1134" s="670"/>
      <c r="I1134" s="670"/>
      <c r="J1134" s="670"/>
      <c r="K1134" s="686"/>
      <c r="L1134" s="670"/>
      <c r="N1134" s="670"/>
      <c r="P1134" s="670"/>
      <c r="R1134" s="670"/>
      <c r="T1134" s="686"/>
    </row>
    <row r="1135" spans="4:20">
      <c r="D1135" s="670"/>
      <c r="E1135" s="670"/>
      <c r="F1135" s="670"/>
      <c r="G1135" s="670"/>
      <c r="H1135" s="670"/>
      <c r="I1135" s="670"/>
      <c r="J1135" s="670"/>
      <c r="K1135" s="686"/>
      <c r="L1135" s="670"/>
      <c r="N1135" s="670"/>
      <c r="P1135" s="670"/>
      <c r="R1135" s="670"/>
      <c r="T1135" s="686"/>
    </row>
    <row r="1136" spans="4:20">
      <c r="D1136" s="670"/>
      <c r="E1136" s="670"/>
      <c r="F1136" s="670"/>
      <c r="G1136" s="670"/>
      <c r="H1136" s="670"/>
      <c r="I1136" s="670"/>
      <c r="J1136" s="670"/>
      <c r="K1136" s="686"/>
      <c r="L1136" s="670"/>
      <c r="N1136" s="670"/>
      <c r="P1136" s="670"/>
      <c r="R1136" s="670"/>
      <c r="T1136" s="686"/>
    </row>
    <row r="1137" spans="4:20">
      <c r="D1137" s="670"/>
      <c r="E1137" s="670"/>
      <c r="F1137" s="670"/>
      <c r="G1137" s="670"/>
      <c r="H1137" s="670"/>
      <c r="I1137" s="670"/>
      <c r="J1137" s="670"/>
      <c r="K1137" s="686"/>
      <c r="L1137" s="670"/>
      <c r="N1137" s="670"/>
      <c r="P1137" s="670"/>
      <c r="R1137" s="670"/>
      <c r="T1137" s="686"/>
    </row>
    <row r="1138" spans="4:20">
      <c r="D1138" s="670"/>
      <c r="E1138" s="670"/>
      <c r="F1138" s="670"/>
      <c r="G1138" s="670"/>
      <c r="H1138" s="670"/>
      <c r="I1138" s="670"/>
      <c r="J1138" s="670"/>
      <c r="K1138" s="686"/>
      <c r="L1138" s="670"/>
      <c r="N1138" s="670"/>
      <c r="P1138" s="670"/>
      <c r="R1138" s="670"/>
      <c r="T1138" s="686"/>
    </row>
    <row r="1139" spans="4:20">
      <c r="D1139" s="670"/>
      <c r="E1139" s="670"/>
      <c r="F1139" s="670"/>
      <c r="G1139" s="670"/>
      <c r="H1139" s="670"/>
      <c r="I1139" s="670"/>
      <c r="J1139" s="670"/>
      <c r="K1139" s="686"/>
      <c r="L1139" s="670"/>
      <c r="N1139" s="670"/>
      <c r="P1139" s="670"/>
      <c r="R1139" s="670"/>
      <c r="T1139" s="686"/>
    </row>
    <row r="1140" spans="4:20">
      <c r="D1140" s="670"/>
      <c r="E1140" s="670"/>
      <c r="F1140" s="670"/>
      <c r="G1140" s="670"/>
      <c r="H1140" s="670"/>
      <c r="I1140" s="670"/>
      <c r="J1140" s="670"/>
      <c r="K1140" s="686"/>
      <c r="L1140" s="670"/>
      <c r="N1140" s="670"/>
      <c r="P1140" s="670"/>
      <c r="R1140" s="670"/>
      <c r="T1140" s="686"/>
    </row>
    <row r="1141" spans="4:20">
      <c r="D1141" s="670"/>
      <c r="E1141" s="670"/>
      <c r="F1141" s="670"/>
      <c r="G1141" s="670"/>
      <c r="H1141" s="670"/>
      <c r="I1141" s="670"/>
      <c r="J1141" s="670"/>
      <c r="K1141" s="686"/>
      <c r="L1141" s="670"/>
      <c r="N1141" s="670"/>
      <c r="P1141" s="670"/>
      <c r="R1141" s="670"/>
      <c r="T1141" s="686"/>
    </row>
    <row r="1142" spans="4:20">
      <c r="D1142" s="670"/>
      <c r="E1142" s="670"/>
      <c r="F1142" s="670"/>
      <c r="G1142" s="670"/>
      <c r="H1142" s="670"/>
      <c r="I1142" s="670"/>
      <c r="J1142" s="670"/>
      <c r="K1142" s="686"/>
      <c r="L1142" s="670"/>
      <c r="N1142" s="670"/>
      <c r="P1142" s="670"/>
      <c r="R1142" s="670"/>
      <c r="T1142" s="686"/>
    </row>
    <row r="1143" spans="4:20">
      <c r="D1143" s="670"/>
      <c r="E1143" s="670"/>
      <c r="F1143" s="670"/>
      <c r="G1143" s="670"/>
      <c r="H1143" s="670"/>
      <c r="I1143" s="670"/>
      <c r="J1143" s="670"/>
      <c r="K1143" s="686"/>
      <c r="L1143" s="670"/>
      <c r="N1143" s="670"/>
      <c r="P1143" s="670"/>
      <c r="R1143" s="670"/>
      <c r="T1143" s="686"/>
    </row>
    <row r="1144" spans="4:20">
      <c r="D1144" s="670"/>
      <c r="E1144" s="670"/>
      <c r="F1144" s="670"/>
      <c r="G1144" s="670"/>
      <c r="H1144" s="670"/>
      <c r="I1144" s="670"/>
      <c r="J1144" s="670"/>
      <c r="K1144" s="686"/>
      <c r="L1144" s="670"/>
      <c r="N1144" s="670"/>
      <c r="P1144" s="670"/>
      <c r="R1144" s="670"/>
      <c r="T1144" s="686"/>
    </row>
    <row r="1145" spans="4:20">
      <c r="D1145" s="670"/>
      <c r="E1145" s="670"/>
      <c r="F1145" s="670"/>
      <c r="G1145" s="670"/>
      <c r="H1145" s="670"/>
      <c r="I1145" s="670"/>
      <c r="J1145" s="670"/>
      <c r="K1145" s="686"/>
      <c r="L1145" s="670"/>
      <c r="N1145" s="670"/>
      <c r="P1145" s="670"/>
      <c r="R1145" s="670"/>
      <c r="T1145" s="686"/>
    </row>
    <row r="1146" spans="4:20">
      <c r="D1146" s="670"/>
      <c r="E1146" s="670"/>
      <c r="F1146" s="670"/>
      <c r="G1146" s="670"/>
      <c r="H1146" s="670"/>
      <c r="I1146" s="670"/>
      <c r="J1146" s="670"/>
      <c r="K1146" s="686"/>
      <c r="L1146" s="670"/>
      <c r="N1146" s="670"/>
      <c r="P1146" s="670"/>
      <c r="R1146" s="670"/>
      <c r="T1146" s="686"/>
    </row>
    <row r="1147" spans="4:20">
      <c r="D1147" s="670"/>
      <c r="E1147" s="670"/>
      <c r="F1147" s="670"/>
      <c r="G1147" s="670"/>
      <c r="H1147" s="670"/>
      <c r="I1147" s="670"/>
      <c r="J1147" s="670"/>
      <c r="K1147" s="686"/>
      <c r="L1147" s="670"/>
      <c r="N1147" s="670"/>
      <c r="P1147" s="670"/>
      <c r="R1147" s="670"/>
      <c r="T1147" s="686"/>
    </row>
    <row r="1148" spans="4:20">
      <c r="D1148" s="670"/>
      <c r="E1148" s="670"/>
      <c r="F1148" s="670"/>
      <c r="G1148" s="670"/>
      <c r="H1148" s="670"/>
      <c r="I1148" s="670"/>
      <c r="J1148" s="670"/>
      <c r="K1148" s="686"/>
      <c r="L1148" s="670"/>
      <c r="N1148" s="670"/>
      <c r="P1148" s="670"/>
      <c r="R1148" s="670"/>
      <c r="T1148" s="686"/>
    </row>
    <row r="1149" spans="4:20">
      <c r="D1149" s="670"/>
      <c r="E1149" s="670"/>
      <c r="F1149" s="670"/>
      <c r="G1149" s="670"/>
      <c r="H1149" s="670"/>
      <c r="I1149" s="670"/>
      <c r="J1149" s="670"/>
      <c r="K1149" s="686"/>
      <c r="L1149" s="670"/>
      <c r="N1149" s="670"/>
      <c r="P1149" s="670"/>
      <c r="R1149" s="670"/>
      <c r="T1149" s="686"/>
    </row>
    <row r="1150" spans="4:20">
      <c r="D1150" s="670"/>
      <c r="E1150" s="670"/>
      <c r="F1150" s="670"/>
      <c r="G1150" s="670"/>
      <c r="H1150" s="670"/>
      <c r="I1150" s="670"/>
      <c r="J1150" s="670"/>
      <c r="K1150" s="686"/>
      <c r="L1150" s="670"/>
      <c r="N1150" s="670"/>
      <c r="P1150" s="670"/>
      <c r="R1150" s="670"/>
      <c r="T1150" s="686"/>
    </row>
    <row r="1151" spans="4:20">
      <c r="D1151" s="670"/>
      <c r="E1151" s="670"/>
      <c r="F1151" s="670"/>
      <c r="G1151" s="670"/>
      <c r="H1151" s="670"/>
      <c r="I1151" s="670"/>
      <c r="J1151" s="670"/>
      <c r="K1151" s="686"/>
      <c r="L1151" s="670"/>
      <c r="N1151" s="670"/>
      <c r="P1151" s="670"/>
      <c r="R1151" s="670"/>
      <c r="T1151" s="686"/>
    </row>
    <row r="1152" spans="4:20">
      <c r="D1152" s="670"/>
      <c r="E1152" s="670"/>
      <c r="F1152" s="670"/>
      <c r="G1152" s="670"/>
      <c r="H1152" s="670"/>
      <c r="I1152" s="670"/>
      <c r="J1152" s="670"/>
      <c r="K1152" s="686"/>
      <c r="L1152" s="670"/>
      <c r="N1152" s="670"/>
      <c r="P1152" s="670"/>
      <c r="R1152" s="670"/>
      <c r="T1152" s="686"/>
    </row>
    <row r="1153" spans="4:20">
      <c r="D1153" s="670"/>
      <c r="E1153" s="670"/>
      <c r="F1153" s="670"/>
      <c r="G1153" s="670"/>
      <c r="H1153" s="670"/>
      <c r="I1153" s="670"/>
      <c r="J1153" s="670"/>
      <c r="K1153" s="686"/>
      <c r="L1153" s="670"/>
      <c r="N1153" s="670"/>
      <c r="P1153" s="670"/>
      <c r="R1153" s="670"/>
      <c r="T1153" s="686"/>
    </row>
    <row r="1154" spans="4:20">
      <c r="D1154" s="670"/>
      <c r="E1154" s="670"/>
      <c r="F1154" s="670"/>
      <c r="G1154" s="670"/>
      <c r="H1154" s="670"/>
      <c r="I1154" s="670"/>
      <c r="J1154" s="670"/>
      <c r="K1154" s="686"/>
      <c r="L1154" s="670"/>
      <c r="N1154" s="670"/>
      <c r="P1154" s="670"/>
      <c r="R1154" s="670"/>
      <c r="T1154" s="686"/>
    </row>
    <row r="1155" spans="4:20">
      <c r="D1155" s="670"/>
      <c r="E1155" s="670"/>
      <c r="F1155" s="670"/>
      <c r="G1155" s="670"/>
      <c r="H1155" s="670"/>
      <c r="I1155" s="670"/>
      <c r="J1155" s="670"/>
      <c r="K1155" s="686"/>
      <c r="L1155" s="670"/>
      <c r="N1155" s="670"/>
      <c r="P1155" s="670"/>
      <c r="R1155" s="670"/>
      <c r="T1155" s="686"/>
    </row>
    <row r="1156" spans="4:20">
      <c r="D1156" s="670"/>
      <c r="E1156" s="670"/>
      <c r="F1156" s="670"/>
      <c r="G1156" s="670"/>
      <c r="H1156" s="670"/>
      <c r="I1156" s="670"/>
      <c r="J1156" s="670"/>
      <c r="K1156" s="686"/>
      <c r="L1156" s="670"/>
      <c r="N1156" s="670"/>
      <c r="P1156" s="670"/>
      <c r="R1156" s="670"/>
      <c r="T1156" s="686"/>
    </row>
    <row r="1157" spans="4:20">
      <c r="D1157" s="670"/>
      <c r="E1157" s="670"/>
      <c r="F1157" s="670"/>
      <c r="G1157" s="670"/>
      <c r="H1157" s="670"/>
      <c r="I1157" s="670"/>
      <c r="J1157" s="670"/>
      <c r="K1157" s="686"/>
      <c r="L1157" s="670"/>
      <c r="N1157" s="670"/>
      <c r="P1157" s="670"/>
      <c r="R1157" s="670"/>
      <c r="T1157" s="686"/>
    </row>
    <row r="1158" spans="4:20">
      <c r="D1158" s="670"/>
      <c r="E1158" s="670"/>
      <c r="F1158" s="670"/>
      <c r="G1158" s="670"/>
      <c r="H1158" s="670"/>
      <c r="I1158" s="670"/>
      <c r="J1158" s="670"/>
      <c r="K1158" s="686"/>
      <c r="L1158" s="670"/>
      <c r="N1158" s="670"/>
      <c r="P1158" s="670"/>
      <c r="R1158" s="670"/>
      <c r="T1158" s="686"/>
    </row>
    <row r="1159" spans="4:20">
      <c r="D1159" s="670"/>
      <c r="E1159" s="670"/>
      <c r="F1159" s="670"/>
      <c r="G1159" s="670"/>
      <c r="H1159" s="670"/>
      <c r="I1159" s="670"/>
      <c r="J1159" s="670"/>
      <c r="K1159" s="686"/>
      <c r="L1159" s="670"/>
      <c r="N1159" s="670"/>
      <c r="P1159" s="670"/>
      <c r="R1159" s="670"/>
      <c r="T1159" s="686"/>
    </row>
    <row r="1160" spans="4:20">
      <c r="D1160" s="670"/>
      <c r="E1160" s="670"/>
      <c r="F1160" s="670"/>
      <c r="G1160" s="670"/>
      <c r="H1160" s="670"/>
      <c r="I1160" s="670"/>
      <c r="J1160" s="670"/>
      <c r="K1160" s="686"/>
      <c r="L1160" s="670"/>
      <c r="N1160" s="670"/>
      <c r="P1160" s="670"/>
      <c r="R1160" s="670"/>
      <c r="T1160" s="686"/>
    </row>
    <row r="1161" spans="4:20">
      <c r="D1161" s="670"/>
      <c r="E1161" s="670"/>
      <c r="F1161" s="670"/>
      <c r="G1161" s="670"/>
      <c r="H1161" s="670"/>
      <c r="I1161" s="670"/>
      <c r="J1161" s="670"/>
      <c r="K1161" s="686"/>
      <c r="L1161" s="670"/>
      <c r="N1161" s="670"/>
      <c r="P1161" s="670"/>
      <c r="R1161" s="670"/>
      <c r="T1161" s="686"/>
    </row>
    <row r="1162" spans="4:20">
      <c r="D1162" s="670"/>
      <c r="E1162" s="670"/>
      <c r="F1162" s="670"/>
      <c r="G1162" s="670"/>
      <c r="H1162" s="670"/>
      <c r="I1162" s="670"/>
      <c r="J1162" s="670"/>
      <c r="K1162" s="686"/>
      <c r="L1162" s="670"/>
      <c r="N1162" s="670"/>
      <c r="P1162" s="670"/>
      <c r="R1162" s="670"/>
      <c r="T1162" s="686"/>
    </row>
    <row r="1163" spans="4:20">
      <c r="D1163" s="670"/>
      <c r="E1163" s="670"/>
      <c r="F1163" s="670"/>
      <c r="G1163" s="670"/>
      <c r="H1163" s="670"/>
      <c r="I1163" s="670"/>
      <c r="J1163" s="670"/>
      <c r="K1163" s="686"/>
      <c r="L1163" s="670"/>
      <c r="N1163" s="670"/>
      <c r="P1163" s="670"/>
      <c r="R1163" s="670"/>
      <c r="T1163" s="686"/>
    </row>
    <row r="1164" spans="4:20">
      <c r="D1164" s="670"/>
      <c r="E1164" s="670"/>
      <c r="F1164" s="670"/>
      <c r="G1164" s="670"/>
      <c r="H1164" s="670"/>
      <c r="I1164" s="670"/>
      <c r="J1164" s="670"/>
      <c r="K1164" s="686"/>
      <c r="L1164" s="670"/>
      <c r="N1164" s="670"/>
      <c r="P1164" s="670"/>
      <c r="R1164" s="670"/>
      <c r="T1164" s="686"/>
    </row>
    <row r="1165" spans="4:20">
      <c r="D1165" s="670"/>
      <c r="E1165" s="670"/>
      <c r="F1165" s="670"/>
      <c r="G1165" s="670"/>
      <c r="H1165" s="670"/>
      <c r="I1165" s="670"/>
      <c r="J1165" s="670"/>
      <c r="K1165" s="686"/>
      <c r="L1165" s="670"/>
      <c r="N1165" s="670"/>
      <c r="P1165" s="670"/>
      <c r="R1165" s="670"/>
      <c r="T1165" s="686"/>
    </row>
    <row r="1166" spans="4:20">
      <c r="D1166" s="670"/>
      <c r="E1166" s="670"/>
      <c r="F1166" s="670"/>
      <c r="G1166" s="670"/>
      <c r="H1166" s="670"/>
      <c r="I1166" s="670"/>
      <c r="J1166" s="670"/>
      <c r="K1166" s="686"/>
      <c r="L1166" s="670"/>
      <c r="N1166" s="670"/>
      <c r="P1166" s="670"/>
      <c r="R1166" s="670"/>
      <c r="T1166" s="686"/>
    </row>
    <row r="1167" spans="4:20">
      <c r="D1167" s="670"/>
      <c r="E1167" s="670"/>
      <c r="F1167" s="670"/>
      <c r="G1167" s="670"/>
      <c r="H1167" s="670"/>
      <c r="I1167" s="670"/>
      <c r="J1167" s="670"/>
      <c r="K1167" s="686"/>
      <c r="L1167" s="670"/>
      <c r="N1167" s="670"/>
      <c r="P1167" s="670"/>
      <c r="R1167" s="670"/>
      <c r="T1167" s="686"/>
    </row>
    <row r="1168" spans="4:20">
      <c r="D1168" s="670"/>
      <c r="E1168" s="670"/>
      <c r="F1168" s="670"/>
      <c r="G1168" s="670"/>
      <c r="H1168" s="670"/>
      <c r="I1168" s="670"/>
      <c r="J1168" s="670"/>
      <c r="K1168" s="686"/>
      <c r="L1168" s="670"/>
      <c r="N1168" s="670"/>
      <c r="P1168" s="670"/>
      <c r="R1168" s="670"/>
      <c r="T1168" s="686"/>
    </row>
    <row r="1169" spans="4:20">
      <c r="D1169" s="670"/>
      <c r="E1169" s="670"/>
      <c r="F1169" s="670"/>
      <c r="G1169" s="670"/>
      <c r="H1169" s="670"/>
      <c r="I1169" s="670"/>
      <c r="J1169" s="670"/>
      <c r="K1169" s="686"/>
      <c r="L1169" s="670"/>
      <c r="N1169" s="670"/>
      <c r="P1169" s="670"/>
      <c r="R1169" s="670"/>
      <c r="T1169" s="686"/>
    </row>
    <row r="1170" spans="4:20">
      <c r="D1170" s="670"/>
      <c r="E1170" s="670"/>
      <c r="F1170" s="670"/>
      <c r="G1170" s="670"/>
      <c r="H1170" s="670"/>
      <c r="I1170" s="670"/>
      <c r="J1170" s="670"/>
      <c r="K1170" s="686"/>
      <c r="L1170" s="670"/>
      <c r="N1170" s="670"/>
      <c r="P1170" s="670"/>
      <c r="R1170" s="670"/>
      <c r="T1170" s="686"/>
    </row>
    <row r="1171" spans="4:20">
      <c r="D1171" s="670"/>
      <c r="E1171" s="670"/>
      <c r="F1171" s="670"/>
      <c r="G1171" s="670"/>
      <c r="H1171" s="670"/>
      <c r="I1171" s="670"/>
      <c r="J1171" s="670"/>
      <c r="K1171" s="686"/>
      <c r="L1171" s="670"/>
      <c r="N1171" s="670"/>
      <c r="P1171" s="670"/>
      <c r="R1171" s="670"/>
      <c r="T1171" s="686"/>
    </row>
    <row r="1172" spans="4:20">
      <c r="D1172" s="670"/>
      <c r="E1172" s="670"/>
      <c r="F1172" s="670"/>
      <c r="G1172" s="670"/>
      <c r="H1172" s="670"/>
      <c r="I1172" s="670"/>
      <c r="J1172" s="670"/>
      <c r="K1172" s="686"/>
      <c r="L1172" s="670"/>
      <c r="N1172" s="670"/>
      <c r="P1172" s="670"/>
      <c r="R1172" s="670"/>
      <c r="T1172" s="686"/>
    </row>
    <row r="1173" spans="4:20">
      <c r="D1173" s="670"/>
      <c r="E1173" s="670"/>
      <c r="F1173" s="670"/>
      <c r="G1173" s="670"/>
      <c r="H1173" s="670"/>
      <c r="I1173" s="670"/>
      <c r="J1173" s="670"/>
      <c r="K1173" s="686"/>
      <c r="L1173" s="670"/>
      <c r="N1173" s="670"/>
      <c r="P1173" s="670"/>
      <c r="R1173" s="670"/>
      <c r="T1173" s="686"/>
    </row>
    <row r="1174" spans="4:20">
      <c r="D1174" s="670"/>
      <c r="E1174" s="670"/>
      <c r="F1174" s="670"/>
      <c r="G1174" s="670"/>
      <c r="H1174" s="670"/>
      <c r="I1174" s="670"/>
      <c r="J1174" s="670"/>
      <c r="K1174" s="686"/>
      <c r="L1174" s="670"/>
      <c r="N1174" s="670"/>
      <c r="P1174" s="670"/>
      <c r="R1174" s="670"/>
      <c r="T1174" s="686"/>
    </row>
    <row r="1175" spans="4:20">
      <c r="D1175" s="670"/>
      <c r="E1175" s="670"/>
      <c r="F1175" s="670"/>
      <c r="G1175" s="670"/>
      <c r="H1175" s="670"/>
      <c r="I1175" s="670"/>
      <c r="J1175" s="670"/>
      <c r="K1175" s="686"/>
      <c r="L1175" s="670"/>
      <c r="N1175" s="670"/>
      <c r="P1175" s="670"/>
      <c r="R1175" s="670"/>
      <c r="T1175" s="686"/>
    </row>
    <row r="1176" spans="4:20">
      <c r="D1176" s="670"/>
      <c r="E1176" s="670"/>
      <c r="F1176" s="670"/>
      <c r="G1176" s="670"/>
      <c r="H1176" s="670"/>
      <c r="I1176" s="670"/>
      <c r="J1176" s="670"/>
      <c r="K1176" s="686"/>
      <c r="L1176" s="670"/>
      <c r="N1176" s="670"/>
      <c r="P1176" s="670"/>
      <c r="R1176" s="670"/>
      <c r="T1176" s="686"/>
    </row>
    <row r="1177" spans="4:20">
      <c r="D1177" s="670"/>
      <c r="E1177" s="670"/>
      <c r="F1177" s="670"/>
      <c r="G1177" s="670"/>
      <c r="H1177" s="670"/>
      <c r="I1177" s="670"/>
      <c r="J1177" s="670"/>
      <c r="K1177" s="686"/>
      <c r="L1177" s="670"/>
      <c r="N1177" s="670"/>
      <c r="P1177" s="670"/>
      <c r="R1177" s="670"/>
      <c r="T1177" s="686"/>
    </row>
    <row r="1178" spans="4:20">
      <c r="D1178" s="670"/>
      <c r="E1178" s="670"/>
      <c r="F1178" s="670"/>
      <c r="G1178" s="670"/>
      <c r="H1178" s="670"/>
      <c r="I1178" s="670"/>
      <c r="J1178" s="670"/>
      <c r="K1178" s="686"/>
      <c r="L1178" s="670"/>
      <c r="N1178" s="670"/>
      <c r="P1178" s="670"/>
      <c r="R1178" s="670"/>
      <c r="T1178" s="686"/>
    </row>
    <row r="1179" spans="4:20">
      <c r="D1179" s="670"/>
      <c r="E1179" s="670"/>
      <c r="F1179" s="670"/>
      <c r="G1179" s="670"/>
      <c r="H1179" s="670"/>
      <c r="I1179" s="670"/>
      <c r="J1179" s="670"/>
      <c r="K1179" s="686"/>
      <c r="L1179" s="670"/>
      <c r="N1179" s="670"/>
      <c r="P1179" s="670"/>
      <c r="R1179" s="670"/>
      <c r="T1179" s="686"/>
    </row>
    <row r="1180" spans="4:20">
      <c r="D1180" s="670"/>
      <c r="E1180" s="670"/>
      <c r="F1180" s="670"/>
      <c r="G1180" s="670"/>
      <c r="H1180" s="670"/>
      <c r="I1180" s="670"/>
      <c r="J1180" s="670"/>
      <c r="K1180" s="686"/>
      <c r="L1180" s="670"/>
      <c r="N1180" s="670"/>
      <c r="P1180" s="670"/>
      <c r="R1180" s="670"/>
      <c r="T1180" s="686"/>
    </row>
    <row r="1181" spans="4:20">
      <c r="D1181" s="670"/>
      <c r="E1181" s="670"/>
      <c r="F1181" s="670"/>
      <c r="G1181" s="670"/>
      <c r="H1181" s="670"/>
      <c r="I1181" s="670"/>
      <c r="J1181" s="670"/>
      <c r="K1181" s="686"/>
      <c r="L1181" s="670"/>
      <c r="N1181" s="670"/>
      <c r="P1181" s="670"/>
      <c r="R1181" s="670"/>
      <c r="T1181" s="686"/>
    </row>
    <row r="1182" spans="4:20">
      <c r="D1182" s="670"/>
      <c r="E1182" s="670"/>
      <c r="F1182" s="670"/>
      <c r="G1182" s="670"/>
      <c r="H1182" s="670"/>
      <c r="I1182" s="670"/>
      <c r="J1182" s="670"/>
      <c r="K1182" s="686"/>
      <c r="L1182" s="670"/>
      <c r="N1182" s="670"/>
      <c r="P1182" s="670"/>
      <c r="R1182" s="670"/>
      <c r="T1182" s="686"/>
    </row>
  </sheetData>
  <autoFilter ref="Z9:AA63" xr:uid="{3E799A8F-6055-4E05-8E1F-8C722C25E9E5}"/>
  <dataConsolidate/>
  <mergeCells count="31">
    <mergeCell ref="A1:U1"/>
    <mergeCell ref="A2:U2"/>
    <mergeCell ref="L3:M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Z4:Z6"/>
    <mergeCell ref="E5:G5"/>
    <mergeCell ref="H5:H6"/>
    <mergeCell ref="I5:I6"/>
    <mergeCell ref="J5:J6"/>
    <mergeCell ref="A86:X86"/>
    <mergeCell ref="P5:Q5"/>
    <mergeCell ref="R5:S5"/>
    <mergeCell ref="T5:U5"/>
    <mergeCell ref="A8:B8"/>
    <mergeCell ref="A64:B64"/>
    <mergeCell ref="A76:X76"/>
    <mergeCell ref="V4:X5"/>
    <mergeCell ref="K5:K6"/>
    <mergeCell ref="L5:M5"/>
    <mergeCell ref="N5:O5"/>
    <mergeCell ref="A77:X77"/>
    <mergeCell ref="A83:X83"/>
    <mergeCell ref="A7:B7"/>
  </mergeCells>
  <printOptions horizontalCentered="1"/>
  <pageMargins left="0.39370078740157483" right="0.39370078740157483" top="0.78740157480314965" bottom="0.27559055118110237" header="0.15748031496062992" footer="0.15748031496062992"/>
  <pageSetup paperSize="9" scale="50" fitToHeight="0" orientation="landscape" r:id="rId1"/>
  <headerFooter scaleWithDoc="0" alignWithMargins="0"/>
  <rowBreaks count="1" manualBreakCount="1">
    <brk id="68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268E9-35A6-468C-AB5C-6EB19379453A}">
  <sheetPr>
    <pageSetUpPr fitToPage="1"/>
  </sheetPr>
  <dimension ref="A1:BF1182"/>
  <sheetViews>
    <sheetView topLeftCell="J46" zoomScale="70" zoomScaleNormal="70" zoomScaleSheetLayoutView="80" workbookViewId="0">
      <selection activeCell="B22" sqref="B22"/>
    </sheetView>
  </sheetViews>
  <sheetFormatPr defaultRowHeight="21"/>
  <cols>
    <col min="1" max="1" width="10" style="276" customWidth="1"/>
    <col min="2" max="2" width="43.42578125" style="212" customWidth="1"/>
    <col min="3" max="3" width="11" style="276" customWidth="1"/>
    <col min="4" max="4" width="17.140625" style="277" customWidth="1"/>
    <col min="5" max="7" width="13.140625" style="277" hidden="1" customWidth="1"/>
    <col min="8" max="8" width="12.7109375" style="277" customWidth="1"/>
    <col min="9" max="9" width="14.140625" style="277" customWidth="1"/>
    <col min="10" max="11" width="12.7109375" style="277" customWidth="1"/>
    <col min="12" max="12" width="12" style="277" customWidth="1"/>
    <col min="13" max="13" width="16.28515625" style="212" customWidth="1"/>
    <col min="14" max="14" width="11.5703125" style="277" customWidth="1"/>
    <col min="15" max="15" width="16.28515625" style="212" customWidth="1"/>
    <col min="16" max="16" width="11.85546875" style="277" customWidth="1"/>
    <col min="17" max="17" width="16.28515625" style="212" customWidth="1"/>
    <col min="18" max="18" width="12.28515625" style="277" customWidth="1"/>
    <col min="19" max="19" width="16.28515625" style="212" customWidth="1"/>
    <col min="20" max="20" width="14.7109375" style="277" customWidth="1"/>
    <col min="21" max="21" width="18.7109375" style="212" bestFit="1" customWidth="1"/>
    <col min="22" max="22" width="18.7109375" style="369" customWidth="1"/>
    <col min="23" max="23" width="14.5703125" style="369" customWidth="1"/>
    <col min="24" max="24" width="61.28515625" style="349" customWidth="1"/>
    <col min="25" max="25" width="42.42578125" style="201" customWidth="1"/>
    <col min="26" max="26" width="30.42578125" style="276" hidden="1" customWidth="1"/>
    <col min="27" max="27" width="31.140625" style="211" hidden="1" customWidth="1"/>
    <col min="28" max="256" width="9.140625" style="212"/>
    <col min="257" max="257" width="10" style="212" customWidth="1"/>
    <col min="258" max="258" width="63.85546875" style="212" customWidth="1"/>
    <col min="259" max="259" width="11" style="212" customWidth="1"/>
    <col min="260" max="260" width="17.140625" style="212" customWidth="1"/>
    <col min="261" max="263" width="13.140625" style="212" customWidth="1"/>
    <col min="264" max="264" width="17" style="212" customWidth="1"/>
    <col min="265" max="265" width="17.28515625" style="212" customWidth="1"/>
    <col min="266" max="267" width="15.42578125" style="212" customWidth="1"/>
    <col min="268" max="268" width="12" style="212" customWidth="1"/>
    <col min="269" max="269" width="16.28515625" style="212" customWidth="1"/>
    <col min="270" max="270" width="11.5703125" style="212" customWidth="1"/>
    <col min="271" max="271" width="16.28515625" style="212" customWidth="1"/>
    <col min="272" max="272" width="11.85546875" style="212" customWidth="1"/>
    <col min="273" max="273" width="16.28515625" style="212" customWidth="1"/>
    <col min="274" max="274" width="12.28515625" style="212" customWidth="1"/>
    <col min="275" max="275" width="16.28515625" style="212" customWidth="1"/>
    <col min="276" max="276" width="14.7109375" style="212" customWidth="1"/>
    <col min="277" max="277" width="16.28515625" style="212" customWidth="1"/>
    <col min="278" max="278" width="18.7109375" style="212" customWidth="1"/>
    <col min="279" max="279" width="14.5703125" style="212" customWidth="1"/>
    <col min="280" max="280" width="61.28515625" style="212" customWidth="1"/>
    <col min="281" max="281" width="42.42578125" style="212" customWidth="1"/>
    <col min="282" max="283" width="0" style="212" hidden="1" customWidth="1"/>
    <col min="284" max="512" width="9.140625" style="212"/>
    <col min="513" max="513" width="10" style="212" customWidth="1"/>
    <col min="514" max="514" width="63.85546875" style="212" customWidth="1"/>
    <col min="515" max="515" width="11" style="212" customWidth="1"/>
    <col min="516" max="516" width="17.140625" style="212" customWidth="1"/>
    <col min="517" max="519" width="13.140625" style="212" customWidth="1"/>
    <col min="520" max="520" width="17" style="212" customWidth="1"/>
    <col min="521" max="521" width="17.28515625" style="212" customWidth="1"/>
    <col min="522" max="523" width="15.42578125" style="212" customWidth="1"/>
    <col min="524" max="524" width="12" style="212" customWidth="1"/>
    <col min="525" max="525" width="16.28515625" style="212" customWidth="1"/>
    <col min="526" max="526" width="11.5703125" style="212" customWidth="1"/>
    <col min="527" max="527" width="16.28515625" style="212" customWidth="1"/>
    <col min="528" max="528" width="11.85546875" style="212" customWidth="1"/>
    <col min="529" max="529" width="16.28515625" style="212" customWidth="1"/>
    <col min="530" max="530" width="12.28515625" style="212" customWidth="1"/>
    <col min="531" max="531" width="16.28515625" style="212" customWidth="1"/>
    <col min="532" max="532" width="14.7109375" style="212" customWidth="1"/>
    <col min="533" max="533" width="16.28515625" style="212" customWidth="1"/>
    <col min="534" max="534" width="18.7109375" style="212" customWidth="1"/>
    <col min="535" max="535" width="14.5703125" style="212" customWidth="1"/>
    <col min="536" max="536" width="61.28515625" style="212" customWidth="1"/>
    <col min="537" max="537" width="42.42578125" style="212" customWidth="1"/>
    <col min="538" max="539" width="0" style="212" hidden="1" customWidth="1"/>
    <col min="540" max="768" width="9.140625" style="212"/>
    <col min="769" max="769" width="10" style="212" customWidth="1"/>
    <col min="770" max="770" width="63.85546875" style="212" customWidth="1"/>
    <col min="771" max="771" width="11" style="212" customWidth="1"/>
    <col min="772" max="772" width="17.140625" style="212" customWidth="1"/>
    <col min="773" max="775" width="13.140625" style="212" customWidth="1"/>
    <col min="776" max="776" width="17" style="212" customWidth="1"/>
    <col min="777" max="777" width="17.28515625" style="212" customWidth="1"/>
    <col min="778" max="779" width="15.42578125" style="212" customWidth="1"/>
    <col min="780" max="780" width="12" style="212" customWidth="1"/>
    <col min="781" max="781" width="16.28515625" style="212" customWidth="1"/>
    <col min="782" max="782" width="11.5703125" style="212" customWidth="1"/>
    <col min="783" max="783" width="16.28515625" style="212" customWidth="1"/>
    <col min="784" max="784" width="11.85546875" style="212" customWidth="1"/>
    <col min="785" max="785" width="16.28515625" style="212" customWidth="1"/>
    <col min="786" max="786" width="12.28515625" style="212" customWidth="1"/>
    <col min="787" max="787" width="16.28515625" style="212" customWidth="1"/>
    <col min="788" max="788" width="14.7109375" style="212" customWidth="1"/>
    <col min="789" max="789" width="16.28515625" style="212" customWidth="1"/>
    <col min="790" max="790" width="18.7109375" style="212" customWidth="1"/>
    <col min="791" max="791" width="14.5703125" style="212" customWidth="1"/>
    <col min="792" max="792" width="61.28515625" style="212" customWidth="1"/>
    <col min="793" max="793" width="42.42578125" style="212" customWidth="1"/>
    <col min="794" max="795" width="0" style="212" hidden="1" customWidth="1"/>
    <col min="796" max="1024" width="9.140625" style="212"/>
    <col min="1025" max="1025" width="10" style="212" customWidth="1"/>
    <col min="1026" max="1026" width="63.85546875" style="212" customWidth="1"/>
    <col min="1027" max="1027" width="11" style="212" customWidth="1"/>
    <col min="1028" max="1028" width="17.140625" style="212" customWidth="1"/>
    <col min="1029" max="1031" width="13.140625" style="212" customWidth="1"/>
    <col min="1032" max="1032" width="17" style="212" customWidth="1"/>
    <col min="1033" max="1033" width="17.28515625" style="212" customWidth="1"/>
    <col min="1034" max="1035" width="15.42578125" style="212" customWidth="1"/>
    <col min="1036" max="1036" width="12" style="212" customWidth="1"/>
    <col min="1037" max="1037" width="16.28515625" style="212" customWidth="1"/>
    <col min="1038" max="1038" width="11.5703125" style="212" customWidth="1"/>
    <col min="1039" max="1039" width="16.28515625" style="212" customWidth="1"/>
    <col min="1040" max="1040" width="11.85546875" style="212" customWidth="1"/>
    <col min="1041" max="1041" width="16.28515625" style="212" customWidth="1"/>
    <col min="1042" max="1042" width="12.28515625" style="212" customWidth="1"/>
    <col min="1043" max="1043" width="16.28515625" style="212" customWidth="1"/>
    <col min="1044" max="1044" width="14.7109375" style="212" customWidth="1"/>
    <col min="1045" max="1045" width="16.28515625" style="212" customWidth="1"/>
    <col min="1046" max="1046" width="18.7109375" style="212" customWidth="1"/>
    <col min="1047" max="1047" width="14.5703125" style="212" customWidth="1"/>
    <col min="1048" max="1048" width="61.28515625" style="212" customWidth="1"/>
    <col min="1049" max="1049" width="42.42578125" style="212" customWidth="1"/>
    <col min="1050" max="1051" width="0" style="212" hidden="1" customWidth="1"/>
    <col min="1052" max="1280" width="9.140625" style="212"/>
    <col min="1281" max="1281" width="10" style="212" customWidth="1"/>
    <col min="1282" max="1282" width="63.85546875" style="212" customWidth="1"/>
    <col min="1283" max="1283" width="11" style="212" customWidth="1"/>
    <col min="1284" max="1284" width="17.140625" style="212" customWidth="1"/>
    <col min="1285" max="1287" width="13.140625" style="212" customWidth="1"/>
    <col min="1288" max="1288" width="17" style="212" customWidth="1"/>
    <col min="1289" max="1289" width="17.28515625" style="212" customWidth="1"/>
    <col min="1290" max="1291" width="15.42578125" style="212" customWidth="1"/>
    <col min="1292" max="1292" width="12" style="212" customWidth="1"/>
    <col min="1293" max="1293" width="16.28515625" style="212" customWidth="1"/>
    <col min="1294" max="1294" width="11.5703125" style="212" customWidth="1"/>
    <col min="1295" max="1295" width="16.28515625" style="212" customWidth="1"/>
    <col min="1296" max="1296" width="11.85546875" style="212" customWidth="1"/>
    <col min="1297" max="1297" width="16.28515625" style="212" customWidth="1"/>
    <col min="1298" max="1298" width="12.28515625" style="212" customWidth="1"/>
    <col min="1299" max="1299" width="16.28515625" style="212" customWidth="1"/>
    <col min="1300" max="1300" width="14.7109375" style="212" customWidth="1"/>
    <col min="1301" max="1301" width="16.28515625" style="212" customWidth="1"/>
    <col min="1302" max="1302" width="18.7109375" style="212" customWidth="1"/>
    <col min="1303" max="1303" width="14.5703125" style="212" customWidth="1"/>
    <col min="1304" max="1304" width="61.28515625" style="212" customWidth="1"/>
    <col min="1305" max="1305" width="42.42578125" style="212" customWidth="1"/>
    <col min="1306" max="1307" width="0" style="212" hidden="1" customWidth="1"/>
    <col min="1308" max="1536" width="9.140625" style="212"/>
    <col min="1537" max="1537" width="10" style="212" customWidth="1"/>
    <col min="1538" max="1538" width="63.85546875" style="212" customWidth="1"/>
    <col min="1539" max="1539" width="11" style="212" customWidth="1"/>
    <col min="1540" max="1540" width="17.140625" style="212" customWidth="1"/>
    <col min="1541" max="1543" width="13.140625" style="212" customWidth="1"/>
    <col min="1544" max="1544" width="17" style="212" customWidth="1"/>
    <col min="1545" max="1545" width="17.28515625" style="212" customWidth="1"/>
    <col min="1546" max="1547" width="15.42578125" style="212" customWidth="1"/>
    <col min="1548" max="1548" width="12" style="212" customWidth="1"/>
    <col min="1549" max="1549" width="16.28515625" style="212" customWidth="1"/>
    <col min="1550" max="1550" width="11.5703125" style="212" customWidth="1"/>
    <col min="1551" max="1551" width="16.28515625" style="212" customWidth="1"/>
    <col min="1552" max="1552" width="11.85546875" style="212" customWidth="1"/>
    <col min="1553" max="1553" width="16.28515625" style="212" customWidth="1"/>
    <col min="1554" max="1554" width="12.28515625" style="212" customWidth="1"/>
    <col min="1555" max="1555" width="16.28515625" style="212" customWidth="1"/>
    <col min="1556" max="1556" width="14.7109375" style="212" customWidth="1"/>
    <col min="1557" max="1557" width="16.28515625" style="212" customWidth="1"/>
    <col min="1558" max="1558" width="18.7109375" style="212" customWidth="1"/>
    <col min="1559" max="1559" width="14.5703125" style="212" customWidth="1"/>
    <col min="1560" max="1560" width="61.28515625" style="212" customWidth="1"/>
    <col min="1561" max="1561" width="42.42578125" style="212" customWidth="1"/>
    <col min="1562" max="1563" width="0" style="212" hidden="1" customWidth="1"/>
    <col min="1564" max="1792" width="9.140625" style="212"/>
    <col min="1793" max="1793" width="10" style="212" customWidth="1"/>
    <col min="1794" max="1794" width="63.85546875" style="212" customWidth="1"/>
    <col min="1795" max="1795" width="11" style="212" customWidth="1"/>
    <col min="1796" max="1796" width="17.140625" style="212" customWidth="1"/>
    <col min="1797" max="1799" width="13.140625" style="212" customWidth="1"/>
    <col min="1800" max="1800" width="17" style="212" customWidth="1"/>
    <col min="1801" max="1801" width="17.28515625" style="212" customWidth="1"/>
    <col min="1802" max="1803" width="15.42578125" style="212" customWidth="1"/>
    <col min="1804" max="1804" width="12" style="212" customWidth="1"/>
    <col min="1805" max="1805" width="16.28515625" style="212" customWidth="1"/>
    <col min="1806" max="1806" width="11.5703125" style="212" customWidth="1"/>
    <col min="1807" max="1807" width="16.28515625" style="212" customWidth="1"/>
    <col min="1808" max="1808" width="11.85546875" style="212" customWidth="1"/>
    <col min="1809" max="1809" width="16.28515625" style="212" customWidth="1"/>
    <col min="1810" max="1810" width="12.28515625" style="212" customWidth="1"/>
    <col min="1811" max="1811" width="16.28515625" style="212" customWidth="1"/>
    <col min="1812" max="1812" width="14.7109375" style="212" customWidth="1"/>
    <col min="1813" max="1813" width="16.28515625" style="212" customWidth="1"/>
    <col min="1814" max="1814" width="18.7109375" style="212" customWidth="1"/>
    <col min="1815" max="1815" width="14.5703125" style="212" customWidth="1"/>
    <col min="1816" max="1816" width="61.28515625" style="212" customWidth="1"/>
    <col min="1817" max="1817" width="42.42578125" style="212" customWidth="1"/>
    <col min="1818" max="1819" width="0" style="212" hidden="1" customWidth="1"/>
    <col min="1820" max="2048" width="9.140625" style="212"/>
    <col min="2049" max="2049" width="10" style="212" customWidth="1"/>
    <col min="2050" max="2050" width="63.85546875" style="212" customWidth="1"/>
    <col min="2051" max="2051" width="11" style="212" customWidth="1"/>
    <col min="2052" max="2052" width="17.140625" style="212" customWidth="1"/>
    <col min="2053" max="2055" width="13.140625" style="212" customWidth="1"/>
    <col min="2056" max="2056" width="17" style="212" customWidth="1"/>
    <col min="2057" max="2057" width="17.28515625" style="212" customWidth="1"/>
    <col min="2058" max="2059" width="15.42578125" style="212" customWidth="1"/>
    <col min="2060" max="2060" width="12" style="212" customWidth="1"/>
    <col min="2061" max="2061" width="16.28515625" style="212" customWidth="1"/>
    <col min="2062" max="2062" width="11.5703125" style="212" customWidth="1"/>
    <col min="2063" max="2063" width="16.28515625" style="212" customWidth="1"/>
    <col min="2064" max="2064" width="11.85546875" style="212" customWidth="1"/>
    <col min="2065" max="2065" width="16.28515625" style="212" customWidth="1"/>
    <col min="2066" max="2066" width="12.28515625" style="212" customWidth="1"/>
    <col min="2067" max="2067" width="16.28515625" style="212" customWidth="1"/>
    <col min="2068" max="2068" width="14.7109375" style="212" customWidth="1"/>
    <col min="2069" max="2069" width="16.28515625" style="212" customWidth="1"/>
    <col min="2070" max="2070" width="18.7109375" style="212" customWidth="1"/>
    <col min="2071" max="2071" width="14.5703125" style="212" customWidth="1"/>
    <col min="2072" max="2072" width="61.28515625" style="212" customWidth="1"/>
    <col min="2073" max="2073" width="42.42578125" style="212" customWidth="1"/>
    <col min="2074" max="2075" width="0" style="212" hidden="1" customWidth="1"/>
    <col min="2076" max="2304" width="9.140625" style="212"/>
    <col min="2305" max="2305" width="10" style="212" customWidth="1"/>
    <col min="2306" max="2306" width="63.85546875" style="212" customWidth="1"/>
    <col min="2307" max="2307" width="11" style="212" customWidth="1"/>
    <col min="2308" max="2308" width="17.140625" style="212" customWidth="1"/>
    <col min="2309" max="2311" width="13.140625" style="212" customWidth="1"/>
    <col min="2312" max="2312" width="17" style="212" customWidth="1"/>
    <col min="2313" max="2313" width="17.28515625" style="212" customWidth="1"/>
    <col min="2314" max="2315" width="15.42578125" style="212" customWidth="1"/>
    <col min="2316" max="2316" width="12" style="212" customWidth="1"/>
    <col min="2317" max="2317" width="16.28515625" style="212" customWidth="1"/>
    <col min="2318" max="2318" width="11.5703125" style="212" customWidth="1"/>
    <col min="2319" max="2319" width="16.28515625" style="212" customWidth="1"/>
    <col min="2320" max="2320" width="11.85546875" style="212" customWidth="1"/>
    <col min="2321" max="2321" width="16.28515625" style="212" customWidth="1"/>
    <col min="2322" max="2322" width="12.28515625" style="212" customWidth="1"/>
    <col min="2323" max="2323" width="16.28515625" style="212" customWidth="1"/>
    <col min="2324" max="2324" width="14.7109375" style="212" customWidth="1"/>
    <col min="2325" max="2325" width="16.28515625" style="212" customWidth="1"/>
    <col min="2326" max="2326" width="18.7109375" style="212" customWidth="1"/>
    <col min="2327" max="2327" width="14.5703125" style="212" customWidth="1"/>
    <col min="2328" max="2328" width="61.28515625" style="212" customWidth="1"/>
    <col min="2329" max="2329" width="42.42578125" style="212" customWidth="1"/>
    <col min="2330" max="2331" width="0" style="212" hidden="1" customWidth="1"/>
    <col min="2332" max="2560" width="9.140625" style="212"/>
    <col min="2561" max="2561" width="10" style="212" customWidth="1"/>
    <col min="2562" max="2562" width="63.85546875" style="212" customWidth="1"/>
    <col min="2563" max="2563" width="11" style="212" customWidth="1"/>
    <col min="2564" max="2564" width="17.140625" style="212" customWidth="1"/>
    <col min="2565" max="2567" width="13.140625" style="212" customWidth="1"/>
    <col min="2568" max="2568" width="17" style="212" customWidth="1"/>
    <col min="2569" max="2569" width="17.28515625" style="212" customWidth="1"/>
    <col min="2570" max="2571" width="15.42578125" style="212" customWidth="1"/>
    <col min="2572" max="2572" width="12" style="212" customWidth="1"/>
    <col min="2573" max="2573" width="16.28515625" style="212" customWidth="1"/>
    <col min="2574" max="2574" width="11.5703125" style="212" customWidth="1"/>
    <col min="2575" max="2575" width="16.28515625" style="212" customWidth="1"/>
    <col min="2576" max="2576" width="11.85546875" style="212" customWidth="1"/>
    <col min="2577" max="2577" width="16.28515625" style="212" customWidth="1"/>
    <col min="2578" max="2578" width="12.28515625" style="212" customWidth="1"/>
    <col min="2579" max="2579" width="16.28515625" style="212" customWidth="1"/>
    <col min="2580" max="2580" width="14.7109375" style="212" customWidth="1"/>
    <col min="2581" max="2581" width="16.28515625" style="212" customWidth="1"/>
    <col min="2582" max="2582" width="18.7109375" style="212" customWidth="1"/>
    <col min="2583" max="2583" width="14.5703125" style="212" customWidth="1"/>
    <col min="2584" max="2584" width="61.28515625" style="212" customWidth="1"/>
    <col min="2585" max="2585" width="42.42578125" style="212" customWidth="1"/>
    <col min="2586" max="2587" width="0" style="212" hidden="1" customWidth="1"/>
    <col min="2588" max="2816" width="9.140625" style="212"/>
    <col min="2817" max="2817" width="10" style="212" customWidth="1"/>
    <col min="2818" max="2818" width="63.85546875" style="212" customWidth="1"/>
    <col min="2819" max="2819" width="11" style="212" customWidth="1"/>
    <col min="2820" max="2820" width="17.140625" style="212" customWidth="1"/>
    <col min="2821" max="2823" width="13.140625" style="212" customWidth="1"/>
    <col min="2824" max="2824" width="17" style="212" customWidth="1"/>
    <col min="2825" max="2825" width="17.28515625" style="212" customWidth="1"/>
    <col min="2826" max="2827" width="15.42578125" style="212" customWidth="1"/>
    <col min="2828" max="2828" width="12" style="212" customWidth="1"/>
    <col min="2829" max="2829" width="16.28515625" style="212" customWidth="1"/>
    <col min="2830" max="2830" width="11.5703125" style="212" customWidth="1"/>
    <col min="2831" max="2831" width="16.28515625" style="212" customWidth="1"/>
    <col min="2832" max="2832" width="11.85546875" style="212" customWidth="1"/>
    <col min="2833" max="2833" width="16.28515625" style="212" customWidth="1"/>
    <col min="2834" max="2834" width="12.28515625" style="212" customWidth="1"/>
    <col min="2835" max="2835" width="16.28515625" style="212" customWidth="1"/>
    <col min="2836" max="2836" width="14.7109375" style="212" customWidth="1"/>
    <col min="2837" max="2837" width="16.28515625" style="212" customWidth="1"/>
    <col min="2838" max="2838" width="18.7109375" style="212" customWidth="1"/>
    <col min="2839" max="2839" width="14.5703125" style="212" customWidth="1"/>
    <col min="2840" max="2840" width="61.28515625" style="212" customWidth="1"/>
    <col min="2841" max="2841" width="42.42578125" style="212" customWidth="1"/>
    <col min="2842" max="2843" width="0" style="212" hidden="1" customWidth="1"/>
    <col min="2844" max="3072" width="9.140625" style="212"/>
    <col min="3073" max="3073" width="10" style="212" customWidth="1"/>
    <col min="3074" max="3074" width="63.85546875" style="212" customWidth="1"/>
    <col min="3075" max="3075" width="11" style="212" customWidth="1"/>
    <col min="3076" max="3076" width="17.140625" style="212" customWidth="1"/>
    <col min="3077" max="3079" width="13.140625" style="212" customWidth="1"/>
    <col min="3080" max="3080" width="17" style="212" customWidth="1"/>
    <col min="3081" max="3081" width="17.28515625" style="212" customWidth="1"/>
    <col min="3082" max="3083" width="15.42578125" style="212" customWidth="1"/>
    <col min="3084" max="3084" width="12" style="212" customWidth="1"/>
    <col min="3085" max="3085" width="16.28515625" style="212" customWidth="1"/>
    <col min="3086" max="3086" width="11.5703125" style="212" customWidth="1"/>
    <col min="3087" max="3087" width="16.28515625" style="212" customWidth="1"/>
    <col min="3088" max="3088" width="11.85546875" style="212" customWidth="1"/>
    <col min="3089" max="3089" width="16.28515625" style="212" customWidth="1"/>
    <col min="3090" max="3090" width="12.28515625" style="212" customWidth="1"/>
    <col min="3091" max="3091" width="16.28515625" style="212" customWidth="1"/>
    <col min="3092" max="3092" width="14.7109375" style="212" customWidth="1"/>
    <col min="3093" max="3093" width="16.28515625" style="212" customWidth="1"/>
    <col min="3094" max="3094" width="18.7109375" style="212" customWidth="1"/>
    <col min="3095" max="3095" width="14.5703125" style="212" customWidth="1"/>
    <col min="3096" max="3096" width="61.28515625" style="212" customWidth="1"/>
    <col min="3097" max="3097" width="42.42578125" style="212" customWidth="1"/>
    <col min="3098" max="3099" width="0" style="212" hidden="1" customWidth="1"/>
    <col min="3100" max="3328" width="9.140625" style="212"/>
    <col min="3329" max="3329" width="10" style="212" customWidth="1"/>
    <col min="3330" max="3330" width="63.85546875" style="212" customWidth="1"/>
    <col min="3331" max="3331" width="11" style="212" customWidth="1"/>
    <col min="3332" max="3332" width="17.140625" style="212" customWidth="1"/>
    <col min="3333" max="3335" width="13.140625" style="212" customWidth="1"/>
    <col min="3336" max="3336" width="17" style="212" customWidth="1"/>
    <col min="3337" max="3337" width="17.28515625" style="212" customWidth="1"/>
    <col min="3338" max="3339" width="15.42578125" style="212" customWidth="1"/>
    <col min="3340" max="3340" width="12" style="212" customWidth="1"/>
    <col min="3341" max="3341" width="16.28515625" style="212" customWidth="1"/>
    <col min="3342" max="3342" width="11.5703125" style="212" customWidth="1"/>
    <col min="3343" max="3343" width="16.28515625" style="212" customWidth="1"/>
    <col min="3344" max="3344" width="11.85546875" style="212" customWidth="1"/>
    <col min="3345" max="3345" width="16.28515625" style="212" customWidth="1"/>
    <col min="3346" max="3346" width="12.28515625" style="212" customWidth="1"/>
    <col min="3347" max="3347" width="16.28515625" style="212" customWidth="1"/>
    <col min="3348" max="3348" width="14.7109375" style="212" customWidth="1"/>
    <col min="3349" max="3349" width="16.28515625" style="212" customWidth="1"/>
    <col min="3350" max="3350" width="18.7109375" style="212" customWidth="1"/>
    <col min="3351" max="3351" width="14.5703125" style="212" customWidth="1"/>
    <col min="3352" max="3352" width="61.28515625" style="212" customWidth="1"/>
    <col min="3353" max="3353" width="42.42578125" style="212" customWidth="1"/>
    <col min="3354" max="3355" width="0" style="212" hidden="1" customWidth="1"/>
    <col min="3356" max="3584" width="9.140625" style="212"/>
    <col min="3585" max="3585" width="10" style="212" customWidth="1"/>
    <col min="3586" max="3586" width="63.85546875" style="212" customWidth="1"/>
    <col min="3587" max="3587" width="11" style="212" customWidth="1"/>
    <col min="3588" max="3588" width="17.140625" style="212" customWidth="1"/>
    <col min="3589" max="3591" width="13.140625" style="212" customWidth="1"/>
    <col min="3592" max="3592" width="17" style="212" customWidth="1"/>
    <col min="3593" max="3593" width="17.28515625" style="212" customWidth="1"/>
    <col min="3594" max="3595" width="15.42578125" style="212" customWidth="1"/>
    <col min="3596" max="3596" width="12" style="212" customWidth="1"/>
    <col min="3597" max="3597" width="16.28515625" style="212" customWidth="1"/>
    <col min="3598" max="3598" width="11.5703125" style="212" customWidth="1"/>
    <col min="3599" max="3599" width="16.28515625" style="212" customWidth="1"/>
    <col min="3600" max="3600" width="11.85546875" style="212" customWidth="1"/>
    <col min="3601" max="3601" width="16.28515625" style="212" customWidth="1"/>
    <col min="3602" max="3602" width="12.28515625" style="212" customWidth="1"/>
    <col min="3603" max="3603" width="16.28515625" style="212" customWidth="1"/>
    <col min="3604" max="3604" width="14.7109375" style="212" customWidth="1"/>
    <col min="3605" max="3605" width="16.28515625" style="212" customWidth="1"/>
    <col min="3606" max="3606" width="18.7109375" style="212" customWidth="1"/>
    <col min="3607" max="3607" width="14.5703125" style="212" customWidth="1"/>
    <col min="3608" max="3608" width="61.28515625" style="212" customWidth="1"/>
    <col min="3609" max="3609" width="42.42578125" style="212" customWidth="1"/>
    <col min="3610" max="3611" width="0" style="212" hidden="1" customWidth="1"/>
    <col min="3612" max="3840" width="9.140625" style="212"/>
    <col min="3841" max="3841" width="10" style="212" customWidth="1"/>
    <col min="3842" max="3842" width="63.85546875" style="212" customWidth="1"/>
    <col min="3843" max="3843" width="11" style="212" customWidth="1"/>
    <col min="3844" max="3844" width="17.140625" style="212" customWidth="1"/>
    <col min="3845" max="3847" width="13.140625" style="212" customWidth="1"/>
    <col min="3848" max="3848" width="17" style="212" customWidth="1"/>
    <col min="3849" max="3849" width="17.28515625" style="212" customWidth="1"/>
    <col min="3850" max="3851" width="15.42578125" style="212" customWidth="1"/>
    <col min="3852" max="3852" width="12" style="212" customWidth="1"/>
    <col min="3853" max="3853" width="16.28515625" style="212" customWidth="1"/>
    <col min="3854" max="3854" width="11.5703125" style="212" customWidth="1"/>
    <col min="3855" max="3855" width="16.28515625" style="212" customWidth="1"/>
    <col min="3856" max="3856" width="11.85546875" style="212" customWidth="1"/>
    <col min="3857" max="3857" width="16.28515625" style="212" customWidth="1"/>
    <col min="3858" max="3858" width="12.28515625" style="212" customWidth="1"/>
    <col min="3859" max="3859" width="16.28515625" style="212" customWidth="1"/>
    <col min="3860" max="3860" width="14.7109375" style="212" customWidth="1"/>
    <col min="3861" max="3861" width="16.28515625" style="212" customWidth="1"/>
    <col min="3862" max="3862" width="18.7109375" style="212" customWidth="1"/>
    <col min="3863" max="3863" width="14.5703125" style="212" customWidth="1"/>
    <col min="3864" max="3864" width="61.28515625" style="212" customWidth="1"/>
    <col min="3865" max="3865" width="42.42578125" style="212" customWidth="1"/>
    <col min="3866" max="3867" width="0" style="212" hidden="1" customWidth="1"/>
    <col min="3868" max="4096" width="9.140625" style="212"/>
    <col min="4097" max="4097" width="10" style="212" customWidth="1"/>
    <col min="4098" max="4098" width="63.85546875" style="212" customWidth="1"/>
    <col min="4099" max="4099" width="11" style="212" customWidth="1"/>
    <col min="4100" max="4100" width="17.140625" style="212" customWidth="1"/>
    <col min="4101" max="4103" width="13.140625" style="212" customWidth="1"/>
    <col min="4104" max="4104" width="17" style="212" customWidth="1"/>
    <col min="4105" max="4105" width="17.28515625" style="212" customWidth="1"/>
    <col min="4106" max="4107" width="15.42578125" style="212" customWidth="1"/>
    <col min="4108" max="4108" width="12" style="212" customWidth="1"/>
    <col min="4109" max="4109" width="16.28515625" style="212" customWidth="1"/>
    <col min="4110" max="4110" width="11.5703125" style="212" customWidth="1"/>
    <col min="4111" max="4111" width="16.28515625" style="212" customWidth="1"/>
    <col min="4112" max="4112" width="11.85546875" style="212" customWidth="1"/>
    <col min="4113" max="4113" width="16.28515625" style="212" customWidth="1"/>
    <col min="4114" max="4114" width="12.28515625" style="212" customWidth="1"/>
    <col min="4115" max="4115" width="16.28515625" style="212" customWidth="1"/>
    <col min="4116" max="4116" width="14.7109375" style="212" customWidth="1"/>
    <col min="4117" max="4117" width="16.28515625" style="212" customWidth="1"/>
    <col min="4118" max="4118" width="18.7109375" style="212" customWidth="1"/>
    <col min="4119" max="4119" width="14.5703125" style="212" customWidth="1"/>
    <col min="4120" max="4120" width="61.28515625" style="212" customWidth="1"/>
    <col min="4121" max="4121" width="42.42578125" style="212" customWidth="1"/>
    <col min="4122" max="4123" width="0" style="212" hidden="1" customWidth="1"/>
    <col min="4124" max="4352" width="9.140625" style="212"/>
    <col min="4353" max="4353" width="10" style="212" customWidth="1"/>
    <col min="4354" max="4354" width="63.85546875" style="212" customWidth="1"/>
    <col min="4355" max="4355" width="11" style="212" customWidth="1"/>
    <col min="4356" max="4356" width="17.140625" style="212" customWidth="1"/>
    <col min="4357" max="4359" width="13.140625" style="212" customWidth="1"/>
    <col min="4360" max="4360" width="17" style="212" customWidth="1"/>
    <col min="4361" max="4361" width="17.28515625" style="212" customWidth="1"/>
    <col min="4362" max="4363" width="15.42578125" style="212" customWidth="1"/>
    <col min="4364" max="4364" width="12" style="212" customWidth="1"/>
    <col min="4365" max="4365" width="16.28515625" style="212" customWidth="1"/>
    <col min="4366" max="4366" width="11.5703125" style="212" customWidth="1"/>
    <col min="4367" max="4367" width="16.28515625" style="212" customWidth="1"/>
    <col min="4368" max="4368" width="11.85546875" style="212" customWidth="1"/>
    <col min="4369" max="4369" width="16.28515625" style="212" customWidth="1"/>
    <col min="4370" max="4370" width="12.28515625" style="212" customWidth="1"/>
    <col min="4371" max="4371" width="16.28515625" style="212" customWidth="1"/>
    <col min="4372" max="4372" width="14.7109375" style="212" customWidth="1"/>
    <col min="4373" max="4373" width="16.28515625" style="212" customWidth="1"/>
    <col min="4374" max="4374" width="18.7109375" style="212" customWidth="1"/>
    <col min="4375" max="4375" width="14.5703125" style="212" customWidth="1"/>
    <col min="4376" max="4376" width="61.28515625" style="212" customWidth="1"/>
    <col min="4377" max="4377" width="42.42578125" style="212" customWidth="1"/>
    <col min="4378" max="4379" width="0" style="212" hidden="1" customWidth="1"/>
    <col min="4380" max="4608" width="9.140625" style="212"/>
    <col min="4609" max="4609" width="10" style="212" customWidth="1"/>
    <col min="4610" max="4610" width="63.85546875" style="212" customWidth="1"/>
    <col min="4611" max="4611" width="11" style="212" customWidth="1"/>
    <col min="4612" max="4612" width="17.140625" style="212" customWidth="1"/>
    <col min="4613" max="4615" width="13.140625" style="212" customWidth="1"/>
    <col min="4616" max="4616" width="17" style="212" customWidth="1"/>
    <col min="4617" max="4617" width="17.28515625" style="212" customWidth="1"/>
    <col min="4618" max="4619" width="15.42578125" style="212" customWidth="1"/>
    <col min="4620" max="4620" width="12" style="212" customWidth="1"/>
    <col min="4621" max="4621" width="16.28515625" style="212" customWidth="1"/>
    <col min="4622" max="4622" width="11.5703125" style="212" customWidth="1"/>
    <col min="4623" max="4623" width="16.28515625" style="212" customWidth="1"/>
    <col min="4624" max="4624" width="11.85546875" style="212" customWidth="1"/>
    <col min="4625" max="4625" width="16.28515625" style="212" customWidth="1"/>
    <col min="4626" max="4626" width="12.28515625" style="212" customWidth="1"/>
    <col min="4627" max="4627" width="16.28515625" style="212" customWidth="1"/>
    <col min="4628" max="4628" width="14.7109375" style="212" customWidth="1"/>
    <col min="4629" max="4629" width="16.28515625" style="212" customWidth="1"/>
    <col min="4630" max="4630" width="18.7109375" style="212" customWidth="1"/>
    <col min="4631" max="4631" width="14.5703125" style="212" customWidth="1"/>
    <col min="4632" max="4632" width="61.28515625" style="212" customWidth="1"/>
    <col min="4633" max="4633" width="42.42578125" style="212" customWidth="1"/>
    <col min="4634" max="4635" width="0" style="212" hidden="1" customWidth="1"/>
    <col min="4636" max="4864" width="9.140625" style="212"/>
    <col min="4865" max="4865" width="10" style="212" customWidth="1"/>
    <col min="4866" max="4866" width="63.85546875" style="212" customWidth="1"/>
    <col min="4867" max="4867" width="11" style="212" customWidth="1"/>
    <col min="4868" max="4868" width="17.140625" style="212" customWidth="1"/>
    <col min="4869" max="4871" width="13.140625" style="212" customWidth="1"/>
    <col min="4872" max="4872" width="17" style="212" customWidth="1"/>
    <col min="4873" max="4873" width="17.28515625" style="212" customWidth="1"/>
    <col min="4874" max="4875" width="15.42578125" style="212" customWidth="1"/>
    <col min="4876" max="4876" width="12" style="212" customWidth="1"/>
    <col min="4877" max="4877" width="16.28515625" style="212" customWidth="1"/>
    <col min="4878" max="4878" width="11.5703125" style="212" customWidth="1"/>
    <col min="4879" max="4879" width="16.28515625" style="212" customWidth="1"/>
    <col min="4880" max="4880" width="11.85546875" style="212" customWidth="1"/>
    <col min="4881" max="4881" width="16.28515625" style="212" customWidth="1"/>
    <col min="4882" max="4882" width="12.28515625" style="212" customWidth="1"/>
    <col min="4883" max="4883" width="16.28515625" style="212" customWidth="1"/>
    <col min="4884" max="4884" width="14.7109375" style="212" customWidth="1"/>
    <col min="4885" max="4885" width="16.28515625" style="212" customWidth="1"/>
    <col min="4886" max="4886" width="18.7109375" style="212" customWidth="1"/>
    <col min="4887" max="4887" width="14.5703125" style="212" customWidth="1"/>
    <col min="4888" max="4888" width="61.28515625" style="212" customWidth="1"/>
    <col min="4889" max="4889" width="42.42578125" style="212" customWidth="1"/>
    <col min="4890" max="4891" width="0" style="212" hidden="1" customWidth="1"/>
    <col min="4892" max="5120" width="9.140625" style="212"/>
    <col min="5121" max="5121" width="10" style="212" customWidth="1"/>
    <col min="5122" max="5122" width="63.85546875" style="212" customWidth="1"/>
    <col min="5123" max="5123" width="11" style="212" customWidth="1"/>
    <col min="5124" max="5124" width="17.140625" style="212" customWidth="1"/>
    <col min="5125" max="5127" width="13.140625" style="212" customWidth="1"/>
    <col min="5128" max="5128" width="17" style="212" customWidth="1"/>
    <col min="5129" max="5129" width="17.28515625" style="212" customWidth="1"/>
    <col min="5130" max="5131" width="15.42578125" style="212" customWidth="1"/>
    <col min="5132" max="5132" width="12" style="212" customWidth="1"/>
    <col min="5133" max="5133" width="16.28515625" style="212" customWidth="1"/>
    <col min="5134" max="5134" width="11.5703125" style="212" customWidth="1"/>
    <col min="5135" max="5135" width="16.28515625" style="212" customWidth="1"/>
    <col min="5136" max="5136" width="11.85546875" style="212" customWidth="1"/>
    <col min="5137" max="5137" width="16.28515625" style="212" customWidth="1"/>
    <col min="5138" max="5138" width="12.28515625" style="212" customWidth="1"/>
    <col min="5139" max="5139" width="16.28515625" style="212" customWidth="1"/>
    <col min="5140" max="5140" width="14.7109375" style="212" customWidth="1"/>
    <col min="5141" max="5141" width="16.28515625" style="212" customWidth="1"/>
    <col min="5142" max="5142" width="18.7109375" style="212" customWidth="1"/>
    <col min="5143" max="5143" width="14.5703125" style="212" customWidth="1"/>
    <col min="5144" max="5144" width="61.28515625" style="212" customWidth="1"/>
    <col min="5145" max="5145" width="42.42578125" style="212" customWidth="1"/>
    <col min="5146" max="5147" width="0" style="212" hidden="1" customWidth="1"/>
    <col min="5148" max="5376" width="9.140625" style="212"/>
    <col min="5377" max="5377" width="10" style="212" customWidth="1"/>
    <col min="5378" max="5378" width="63.85546875" style="212" customWidth="1"/>
    <col min="5379" max="5379" width="11" style="212" customWidth="1"/>
    <col min="5380" max="5380" width="17.140625" style="212" customWidth="1"/>
    <col min="5381" max="5383" width="13.140625" style="212" customWidth="1"/>
    <col min="5384" max="5384" width="17" style="212" customWidth="1"/>
    <col min="5385" max="5385" width="17.28515625" style="212" customWidth="1"/>
    <col min="5386" max="5387" width="15.42578125" style="212" customWidth="1"/>
    <col min="5388" max="5388" width="12" style="212" customWidth="1"/>
    <col min="5389" max="5389" width="16.28515625" style="212" customWidth="1"/>
    <col min="5390" max="5390" width="11.5703125" style="212" customWidth="1"/>
    <col min="5391" max="5391" width="16.28515625" style="212" customWidth="1"/>
    <col min="5392" max="5392" width="11.85546875" style="212" customWidth="1"/>
    <col min="5393" max="5393" width="16.28515625" style="212" customWidth="1"/>
    <col min="5394" max="5394" width="12.28515625" style="212" customWidth="1"/>
    <col min="5395" max="5395" width="16.28515625" style="212" customWidth="1"/>
    <col min="5396" max="5396" width="14.7109375" style="212" customWidth="1"/>
    <col min="5397" max="5397" width="16.28515625" style="212" customWidth="1"/>
    <col min="5398" max="5398" width="18.7109375" style="212" customWidth="1"/>
    <col min="5399" max="5399" width="14.5703125" style="212" customWidth="1"/>
    <col min="5400" max="5400" width="61.28515625" style="212" customWidth="1"/>
    <col min="5401" max="5401" width="42.42578125" style="212" customWidth="1"/>
    <col min="5402" max="5403" width="0" style="212" hidden="1" customWidth="1"/>
    <col min="5404" max="5632" width="9.140625" style="212"/>
    <col min="5633" max="5633" width="10" style="212" customWidth="1"/>
    <col min="5634" max="5634" width="63.85546875" style="212" customWidth="1"/>
    <col min="5635" max="5635" width="11" style="212" customWidth="1"/>
    <col min="5636" max="5636" width="17.140625" style="212" customWidth="1"/>
    <col min="5637" max="5639" width="13.140625" style="212" customWidth="1"/>
    <col min="5640" max="5640" width="17" style="212" customWidth="1"/>
    <col min="5641" max="5641" width="17.28515625" style="212" customWidth="1"/>
    <col min="5642" max="5643" width="15.42578125" style="212" customWidth="1"/>
    <col min="5644" max="5644" width="12" style="212" customWidth="1"/>
    <col min="5645" max="5645" width="16.28515625" style="212" customWidth="1"/>
    <col min="5646" max="5646" width="11.5703125" style="212" customWidth="1"/>
    <col min="5647" max="5647" width="16.28515625" style="212" customWidth="1"/>
    <col min="5648" max="5648" width="11.85546875" style="212" customWidth="1"/>
    <col min="5649" max="5649" width="16.28515625" style="212" customWidth="1"/>
    <col min="5650" max="5650" width="12.28515625" style="212" customWidth="1"/>
    <col min="5651" max="5651" width="16.28515625" style="212" customWidth="1"/>
    <col min="5652" max="5652" width="14.7109375" style="212" customWidth="1"/>
    <col min="5653" max="5653" width="16.28515625" style="212" customWidth="1"/>
    <col min="5654" max="5654" width="18.7109375" style="212" customWidth="1"/>
    <col min="5655" max="5655" width="14.5703125" style="212" customWidth="1"/>
    <col min="5656" max="5656" width="61.28515625" style="212" customWidth="1"/>
    <col min="5657" max="5657" width="42.42578125" style="212" customWidth="1"/>
    <col min="5658" max="5659" width="0" style="212" hidden="1" customWidth="1"/>
    <col min="5660" max="5888" width="9.140625" style="212"/>
    <col min="5889" max="5889" width="10" style="212" customWidth="1"/>
    <col min="5890" max="5890" width="63.85546875" style="212" customWidth="1"/>
    <col min="5891" max="5891" width="11" style="212" customWidth="1"/>
    <col min="5892" max="5892" width="17.140625" style="212" customWidth="1"/>
    <col min="5893" max="5895" width="13.140625" style="212" customWidth="1"/>
    <col min="5896" max="5896" width="17" style="212" customWidth="1"/>
    <col min="5897" max="5897" width="17.28515625" style="212" customWidth="1"/>
    <col min="5898" max="5899" width="15.42578125" style="212" customWidth="1"/>
    <col min="5900" max="5900" width="12" style="212" customWidth="1"/>
    <col min="5901" max="5901" width="16.28515625" style="212" customWidth="1"/>
    <col min="5902" max="5902" width="11.5703125" style="212" customWidth="1"/>
    <col min="5903" max="5903" width="16.28515625" style="212" customWidth="1"/>
    <col min="5904" max="5904" width="11.85546875" style="212" customWidth="1"/>
    <col min="5905" max="5905" width="16.28515625" style="212" customWidth="1"/>
    <col min="5906" max="5906" width="12.28515625" style="212" customWidth="1"/>
    <col min="5907" max="5907" width="16.28515625" style="212" customWidth="1"/>
    <col min="5908" max="5908" width="14.7109375" style="212" customWidth="1"/>
    <col min="5909" max="5909" width="16.28515625" style="212" customWidth="1"/>
    <col min="5910" max="5910" width="18.7109375" style="212" customWidth="1"/>
    <col min="5911" max="5911" width="14.5703125" style="212" customWidth="1"/>
    <col min="5912" max="5912" width="61.28515625" style="212" customWidth="1"/>
    <col min="5913" max="5913" width="42.42578125" style="212" customWidth="1"/>
    <col min="5914" max="5915" width="0" style="212" hidden="1" customWidth="1"/>
    <col min="5916" max="6144" width="9.140625" style="212"/>
    <col min="6145" max="6145" width="10" style="212" customWidth="1"/>
    <col min="6146" max="6146" width="63.85546875" style="212" customWidth="1"/>
    <col min="6147" max="6147" width="11" style="212" customWidth="1"/>
    <col min="6148" max="6148" width="17.140625" style="212" customWidth="1"/>
    <col min="6149" max="6151" width="13.140625" style="212" customWidth="1"/>
    <col min="6152" max="6152" width="17" style="212" customWidth="1"/>
    <col min="6153" max="6153" width="17.28515625" style="212" customWidth="1"/>
    <col min="6154" max="6155" width="15.42578125" style="212" customWidth="1"/>
    <col min="6156" max="6156" width="12" style="212" customWidth="1"/>
    <col min="6157" max="6157" width="16.28515625" style="212" customWidth="1"/>
    <col min="6158" max="6158" width="11.5703125" style="212" customWidth="1"/>
    <col min="6159" max="6159" width="16.28515625" style="212" customWidth="1"/>
    <col min="6160" max="6160" width="11.85546875" style="212" customWidth="1"/>
    <col min="6161" max="6161" width="16.28515625" style="212" customWidth="1"/>
    <col min="6162" max="6162" width="12.28515625" style="212" customWidth="1"/>
    <col min="6163" max="6163" width="16.28515625" style="212" customWidth="1"/>
    <col min="6164" max="6164" width="14.7109375" style="212" customWidth="1"/>
    <col min="6165" max="6165" width="16.28515625" style="212" customWidth="1"/>
    <col min="6166" max="6166" width="18.7109375" style="212" customWidth="1"/>
    <col min="6167" max="6167" width="14.5703125" style="212" customWidth="1"/>
    <col min="6168" max="6168" width="61.28515625" style="212" customWidth="1"/>
    <col min="6169" max="6169" width="42.42578125" style="212" customWidth="1"/>
    <col min="6170" max="6171" width="0" style="212" hidden="1" customWidth="1"/>
    <col min="6172" max="6400" width="9.140625" style="212"/>
    <col min="6401" max="6401" width="10" style="212" customWidth="1"/>
    <col min="6402" max="6402" width="63.85546875" style="212" customWidth="1"/>
    <col min="6403" max="6403" width="11" style="212" customWidth="1"/>
    <col min="6404" max="6404" width="17.140625" style="212" customWidth="1"/>
    <col min="6405" max="6407" width="13.140625" style="212" customWidth="1"/>
    <col min="6408" max="6408" width="17" style="212" customWidth="1"/>
    <col min="6409" max="6409" width="17.28515625" style="212" customWidth="1"/>
    <col min="6410" max="6411" width="15.42578125" style="212" customWidth="1"/>
    <col min="6412" max="6412" width="12" style="212" customWidth="1"/>
    <col min="6413" max="6413" width="16.28515625" style="212" customWidth="1"/>
    <col min="6414" max="6414" width="11.5703125" style="212" customWidth="1"/>
    <col min="6415" max="6415" width="16.28515625" style="212" customWidth="1"/>
    <col min="6416" max="6416" width="11.85546875" style="212" customWidth="1"/>
    <col min="6417" max="6417" width="16.28515625" style="212" customWidth="1"/>
    <col min="6418" max="6418" width="12.28515625" style="212" customWidth="1"/>
    <col min="6419" max="6419" width="16.28515625" style="212" customWidth="1"/>
    <col min="6420" max="6420" width="14.7109375" style="212" customWidth="1"/>
    <col min="6421" max="6421" width="16.28515625" style="212" customWidth="1"/>
    <col min="6422" max="6422" width="18.7109375" style="212" customWidth="1"/>
    <col min="6423" max="6423" width="14.5703125" style="212" customWidth="1"/>
    <col min="6424" max="6424" width="61.28515625" style="212" customWidth="1"/>
    <col min="6425" max="6425" width="42.42578125" style="212" customWidth="1"/>
    <col min="6426" max="6427" width="0" style="212" hidden="1" customWidth="1"/>
    <col min="6428" max="6656" width="9.140625" style="212"/>
    <col min="6657" max="6657" width="10" style="212" customWidth="1"/>
    <col min="6658" max="6658" width="63.85546875" style="212" customWidth="1"/>
    <col min="6659" max="6659" width="11" style="212" customWidth="1"/>
    <col min="6660" max="6660" width="17.140625" style="212" customWidth="1"/>
    <col min="6661" max="6663" width="13.140625" style="212" customWidth="1"/>
    <col min="6664" max="6664" width="17" style="212" customWidth="1"/>
    <col min="6665" max="6665" width="17.28515625" style="212" customWidth="1"/>
    <col min="6666" max="6667" width="15.42578125" style="212" customWidth="1"/>
    <col min="6668" max="6668" width="12" style="212" customWidth="1"/>
    <col min="6669" max="6669" width="16.28515625" style="212" customWidth="1"/>
    <col min="6670" max="6670" width="11.5703125" style="212" customWidth="1"/>
    <col min="6671" max="6671" width="16.28515625" style="212" customWidth="1"/>
    <col min="6672" max="6672" width="11.85546875" style="212" customWidth="1"/>
    <col min="6673" max="6673" width="16.28515625" style="212" customWidth="1"/>
    <col min="6674" max="6674" width="12.28515625" style="212" customWidth="1"/>
    <col min="6675" max="6675" width="16.28515625" style="212" customWidth="1"/>
    <col min="6676" max="6676" width="14.7109375" style="212" customWidth="1"/>
    <col min="6677" max="6677" width="16.28515625" style="212" customWidth="1"/>
    <col min="6678" max="6678" width="18.7109375" style="212" customWidth="1"/>
    <col min="6679" max="6679" width="14.5703125" style="212" customWidth="1"/>
    <col min="6680" max="6680" width="61.28515625" style="212" customWidth="1"/>
    <col min="6681" max="6681" width="42.42578125" style="212" customWidth="1"/>
    <col min="6682" max="6683" width="0" style="212" hidden="1" customWidth="1"/>
    <col min="6684" max="6912" width="9.140625" style="212"/>
    <col min="6913" max="6913" width="10" style="212" customWidth="1"/>
    <col min="6914" max="6914" width="63.85546875" style="212" customWidth="1"/>
    <col min="6915" max="6915" width="11" style="212" customWidth="1"/>
    <col min="6916" max="6916" width="17.140625" style="212" customWidth="1"/>
    <col min="6917" max="6919" width="13.140625" style="212" customWidth="1"/>
    <col min="6920" max="6920" width="17" style="212" customWidth="1"/>
    <col min="6921" max="6921" width="17.28515625" style="212" customWidth="1"/>
    <col min="6922" max="6923" width="15.42578125" style="212" customWidth="1"/>
    <col min="6924" max="6924" width="12" style="212" customWidth="1"/>
    <col min="6925" max="6925" width="16.28515625" style="212" customWidth="1"/>
    <col min="6926" max="6926" width="11.5703125" style="212" customWidth="1"/>
    <col min="6927" max="6927" width="16.28515625" style="212" customWidth="1"/>
    <col min="6928" max="6928" width="11.85546875" style="212" customWidth="1"/>
    <col min="6929" max="6929" width="16.28515625" style="212" customWidth="1"/>
    <col min="6930" max="6930" width="12.28515625" style="212" customWidth="1"/>
    <col min="6931" max="6931" width="16.28515625" style="212" customWidth="1"/>
    <col min="6932" max="6932" width="14.7109375" style="212" customWidth="1"/>
    <col min="6933" max="6933" width="16.28515625" style="212" customWidth="1"/>
    <col min="6934" max="6934" width="18.7109375" style="212" customWidth="1"/>
    <col min="6935" max="6935" width="14.5703125" style="212" customWidth="1"/>
    <col min="6936" max="6936" width="61.28515625" style="212" customWidth="1"/>
    <col min="6937" max="6937" width="42.42578125" style="212" customWidth="1"/>
    <col min="6938" max="6939" width="0" style="212" hidden="1" customWidth="1"/>
    <col min="6940" max="7168" width="9.140625" style="212"/>
    <col min="7169" max="7169" width="10" style="212" customWidth="1"/>
    <col min="7170" max="7170" width="63.85546875" style="212" customWidth="1"/>
    <col min="7171" max="7171" width="11" style="212" customWidth="1"/>
    <col min="7172" max="7172" width="17.140625" style="212" customWidth="1"/>
    <col min="7173" max="7175" width="13.140625" style="212" customWidth="1"/>
    <col min="7176" max="7176" width="17" style="212" customWidth="1"/>
    <col min="7177" max="7177" width="17.28515625" style="212" customWidth="1"/>
    <col min="7178" max="7179" width="15.42578125" style="212" customWidth="1"/>
    <col min="7180" max="7180" width="12" style="212" customWidth="1"/>
    <col min="7181" max="7181" width="16.28515625" style="212" customWidth="1"/>
    <col min="7182" max="7182" width="11.5703125" style="212" customWidth="1"/>
    <col min="7183" max="7183" width="16.28515625" style="212" customWidth="1"/>
    <col min="7184" max="7184" width="11.85546875" style="212" customWidth="1"/>
    <col min="7185" max="7185" width="16.28515625" style="212" customWidth="1"/>
    <col min="7186" max="7186" width="12.28515625" style="212" customWidth="1"/>
    <col min="7187" max="7187" width="16.28515625" style="212" customWidth="1"/>
    <col min="7188" max="7188" width="14.7109375" style="212" customWidth="1"/>
    <col min="7189" max="7189" width="16.28515625" style="212" customWidth="1"/>
    <col min="7190" max="7190" width="18.7109375" style="212" customWidth="1"/>
    <col min="7191" max="7191" width="14.5703125" style="212" customWidth="1"/>
    <col min="7192" max="7192" width="61.28515625" style="212" customWidth="1"/>
    <col min="7193" max="7193" width="42.42578125" style="212" customWidth="1"/>
    <col min="7194" max="7195" width="0" style="212" hidden="1" customWidth="1"/>
    <col min="7196" max="7424" width="9.140625" style="212"/>
    <col min="7425" max="7425" width="10" style="212" customWidth="1"/>
    <col min="7426" max="7426" width="63.85546875" style="212" customWidth="1"/>
    <col min="7427" max="7427" width="11" style="212" customWidth="1"/>
    <col min="7428" max="7428" width="17.140625" style="212" customWidth="1"/>
    <col min="7429" max="7431" width="13.140625" style="212" customWidth="1"/>
    <col min="7432" max="7432" width="17" style="212" customWidth="1"/>
    <col min="7433" max="7433" width="17.28515625" style="212" customWidth="1"/>
    <col min="7434" max="7435" width="15.42578125" style="212" customWidth="1"/>
    <col min="7436" max="7436" width="12" style="212" customWidth="1"/>
    <col min="7437" max="7437" width="16.28515625" style="212" customWidth="1"/>
    <col min="7438" max="7438" width="11.5703125" style="212" customWidth="1"/>
    <col min="7439" max="7439" width="16.28515625" style="212" customWidth="1"/>
    <col min="7440" max="7440" width="11.85546875" style="212" customWidth="1"/>
    <col min="7441" max="7441" width="16.28515625" style="212" customWidth="1"/>
    <col min="7442" max="7442" width="12.28515625" style="212" customWidth="1"/>
    <col min="7443" max="7443" width="16.28515625" style="212" customWidth="1"/>
    <col min="7444" max="7444" width="14.7109375" style="212" customWidth="1"/>
    <col min="7445" max="7445" width="16.28515625" style="212" customWidth="1"/>
    <col min="7446" max="7446" width="18.7109375" style="212" customWidth="1"/>
    <col min="7447" max="7447" width="14.5703125" style="212" customWidth="1"/>
    <col min="7448" max="7448" width="61.28515625" style="212" customWidth="1"/>
    <col min="7449" max="7449" width="42.42578125" style="212" customWidth="1"/>
    <col min="7450" max="7451" width="0" style="212" hidden="1" customWidth="1"/>
    <col min="7452" max="7680" width="9.140625" style="212"/>
    <col min="7681" max="7681" width="10" style="212" customWidth="1"/>
    <col min="7682" max="7682" width="63.85546875" style="212" customWidth="1"/>
    <col min="7683" max="7683" width="11" style="212" customWidth="1"/>
    <col min="7684" max="7684" width="17.140625" style="212" customWidth="1"/>
    <col min="7685" max="7687" width="13.140625" style="212" customWidth="1"/>
    <col min="7688" max="7688" width="17" style="212" customWidth="1"/>
    <col min="7689" max="7689" width="17.28515625" style="212" customWidth="1"/>
    <col min="7690" max="7691" width="15.42578125" style="212" customWidth="1"/>
    <col min="7692" max="7692" width="12" style="212" customWidth="1"/>
    <col min="7693" max="7693" width="16.28515625" style="212" customWidth="1"/>
    <col min="7694" max="7694" width="11.5703125" style="212" customWidth="1"/>
    <col min="7695" max="7695" width="16.28515625" style="212" customWidth="1"/>
    <col min="7696" max="7696" width="11.85546875" style="212" customWidth="1"/>
    <col min="7697" max="7697" width="16.28515625" style="212" customWidth="1"/>
    <col min="7698" max="7698" width="12.28515625" style="212" customWidth="1"/>
    <col min="7699" max="7699" width="16.28515625" style="212" customWidth="1"/>
    <col min="7700" max="7700" width="14.7109375" style="212" customWidth="1"/>
    <col min="7701" max="7701" width="16.28515625" style="212" customWidth="1"/>
    <col min="7702" max="7702" width="18.7109375" style="212" customWidth="1"/>
    <col min="7703" max="7703" width="14.5703125" style="212" customWidth="1"/>
    <col min="7704" max="7704" width="61.28515625" style="212" customWidth="1"/>
    <col min="7705" max="7705" width="42.42578125" style="212" customWidth="1"/>
    <col min="7706" max="7707" width="0" style="212" hidden="1" customWidth="1"/>
    <col min="7708" max="7936" width="9.140625" style="212"/>
    <col min="7937" max="7937" width="10" style="212" customWidth="1"/>
    <col min="7938" max="7938" width="63.85546875" style="212" customWidth="1"/>
    <col min="7939" max="7939" width="11" style="212" customWidth="1"/>
    <col min="7940" max="7940" width="17.140625" style="212" customWidth="1"/>
    <col min="7941" max="7943" width="13.140625" style="212" customWidth="1"/>
    <col min="7944" max="7944" width="17" style="212" customWidth="1"/>
    <col min="7945" max="7945" width="17.28515625" style="212" customWidth="1"/>
    <col min="7946" max="7947" width="15.42578125" style="212" customWidth="1"/>
    <col min="7948" max="7948" width="12" style="212" customWidth="1"/>
    <col min="7949" max="7949" width="16.28515625" style="212" customWidth="1"/>
    <col min="7950" max="7950" width="11.5703125" style="212" customWidth="1"/>
    <col min="7951" max="7951" width="16.28515625" style="212" customWidth="1"/>
    <col min="7952" max="7952" width="11.85546875" style="212" customWidth="1"/>
    <col min="7953" max="7953" width="16.28515625" style="212" customWidth="1"/>
    <col min="7954" max="7954" width="12.28515625" style="212" customWidth="1"/>
    <col min="7955" max="7955" width="16.28515625" style="212" customWidth="1"/>
    <col min="7956" max="7956" width="14.7109375" style="212" customWidth="1"/>
    <col min="7957" max="7957" width="16.28515625" style="212" customWidth="1"/>
    <col min="7958" max="7958" width="18.7109375" style="212" customWidth="1"/>
    <col min="7959" max="7959" width="14.5703125" style="212" customWidth="1"/>
    <col min="7960" max="7960" width="61.28515625" style="212" customWidth="1"/>
    <col min="7961" max="7961" width="42.42578125" style="212" customWidth="1"/>
    <col min="7962" max="7963" width="0" style="212" hidden="1" customWidth="1"/>
    <col min="7964" max="8192" width="9.140625" style="212"/>
    <col min="8193" max="8193" width="10" style="212" customWidth="1"/>
    <col min="8194" max="8194" width="63.85546875" style="212" customWidth="1"/>
    <col min="8195" max="8195" width="11" style="212" customWidth="1"/>
    <col min="8196" max="8196" width="17.140625" style="212" customWidth="1"/>
    <col min="8197" max="8199" width="13.140625" style="212" customWidth="1"/>
    <col min="8200" max="8200" width="17" style="212" customWidth="1"/>
    <col min="8201" max="8201" width="17.28515625" style="212" customWidth="1"/>
    <col min="8202" max="8203" width="15.42578125" style="212" customWidth="1"/>
    <col min="8204" max="8204" width="12" style="212" customWidth="1"/>
    <col min="8205" max="8205" width="16.28515625" style="212" customWidth="1"/>
    <col min="8206" max="8206" width="11.5703125" style="212" customWidth="1"/>
    <col min="8207" max="8207" width="16.28515625" style="212" customWidth="1"/>
    <col min="8208" max="8208" width="11.85546875" style="212" customWidth="1"/>
    <col min="8209" max="8209" width="16.28515625" style="212" customWidth="1"/>
    <col min="8210" max="8210" width="12.28515625" style="212" customWidth="1"/>
    <col min="8211" max="8211" width="16.28515625" style="212" customWidth="1"/>
    <col min="8212" max="8212" width="14.7109375" style="212" customWidth="1"/>
    <col min="8213" max="8213" width="16.28515625" style="212" customWidth="1"/>
    <col min="8214" max="8214" width="18.7109375" style="212" customWidth="1"/>
    <col min="8215" max="8215" width="14.5703125" style="212" customWidth="1"/>
    <col min="8216" max="8216" width="61.28515625" style="212" customWidth="1"/>
    <col min="8217" max="8217" width="42.42578125" style="212" customWidth="1"/>
    <col min="8218" max="8219" width="0" style="212" hidden="1" customWidth="1"/>
    <col min="8220" max="8448" width="9.140625" style="212"/>
    <col min="8449" max="8449" width="10" style="212" customWidth="1"/>
    <col min="8450" max="8450" width="63.85546875" style="212" customWidth="1"/>
    <col min="8451" max="8451" width="11" style="212" customWidth="1"/>
    <col min="8452" max="8452" width="17.140625" style="212" customWidth="1"/>
    <col min="8453" max="8455" width="13.140625" style="212" customWidth="1"/>
    <col min="8456" max="8456" width="17" style="212" customWidth="1"/>
    <col min="8457" max="8457" width="17.28515625" style="212" customWidth="1"/>
    <col min="8458" max="8459" width="15.42578125" style="212" customWidth="1"/>
    <col min="8460" max="8460" width="12" style="212" customWidth="1"/>
    <col min="8461" max="8461" width="16.28515625" style="212" customWidth="1"/>
    <col min="8462" max="8462" width="11.5703125" style="212" customWidth="1"/>
    <col min="8463" max="8463" width="16.28515625" style="212" customWidth="1"/>
    <col min="8464" max="8464" width="11.85546875" style="212" customWidth="1"/>
    <col min="8465" max="8465" width="16.28515625" style="212" customWidth="1"/>
    <col min="8466" max="8466" width="12.28515625" style="212" customWidth="1"/>
    <col min="8467" max="8467" width="16.28515625" style="212" customWidth="1"/>
    <col min="8468" max="8468" width="14.7109375" style="212" customWidth="1"/>
    <col min="8469" max="8469" width="16.28515625" style="212" customWidth="1"/>
    <col min="8470" max="8470" width="18.7109375" style="212" customWidth="1"/>
    <col min="8471" max="8471" width="14.5703125" style="212" customWidth="1"/>
    <col min="8472" max="8472" width="61.28515625" style="212" customWidth="1"/>
    <col min="8473" max="8473" width="42.42578125" style="212" customWidth="1"/>
    <col min="8474" max="8475" width="0" style="212" hidden="1" customWidth="1"/>
    <col min="8476" max="8704" width="9.140625" style="212"/>
    <col min="8705" max="8705" width="10" style="212" customWidth="1"/>
    <col min="8706" max="8706" width="63.85546875" style="212" customWidth="1"/>
    <col min="8707" max="8707" width="11" style="212" customWidth="1"/>
    <col min="8708" max="8708" width="17.140625" style="212" customWidth="1"/>
    <col min="8709" max="8711" width="13.140625" style="212" customWidth="1"/>
    <col min="8712" max="8712" width="17" style="212" customWidth="1"/>
    <col min="8713" max="8713" width="17.28515625" style="212" customWidth="1"/>
    <col min="8714" max="8715" width="15.42578125" style="212" customWidth="1"/>
    <col min="8716" max="8716" width="12" style="212" customWidth="1"/>
    <col min="8717" max="8717" width="16.28515625" style="212" customWidth="1"/>
    <col min="8718" max="8718" width="11.5703125" style="212" customWidth="1"/>
    <col min="8719" max="8719" width="16.28515625" style="212" customWidth="1"/>
    <col min="8720" max="8720" width="11.85546875" style="212" customWidth="1"/>
    <col min="8721" max="8721" width="16.28515625" style="212" customWidth="1"/>
    <col min="8722" max="8722" width="12.28515625" style="212" customWidth="1"/>
    <col min="8723" max="8723" width="16.28515625" style="212" customWidth="1"/>
    <col min="8724" max="8724" width="14.7109375" style="212" customWidth="1"/>
    <col min="8725" max="8725" width="16.28515625" style="212" customWidth="1"/>
    <col min="8726" max="8726" width="18.7109375" style="212" customWidth="1"/>
    <col min="8727" max="8727" width="14.5703125" style="212" customWidth="1"/>
    <col min="8728" max="8728" width="61.28515625" style="212" customWidth="1"/>
    <col min="8729" max="8729" width="42.42578125" style="212" customWidth="1"/>
    <col min="8730" max="8731" width="0" style="212" hidden="1" customWidth="1"/>
    <col min="8732" max="8960" width="9.140625" style="212"/>
    <col min="8961" max="8961" width="10" style="212" customWidth="1"/>
    <col min="8962" max="8962" width="63.85546875" style="212" customWidth="1"/>
    <col min="8963" max="8963" width="11" style="212" customWidth="1"/>
    <col min="8964" max="8964" width="17.140625" style="212" customWidth="1"/>
    <col min="8965" max="8967" width="13.140625" style="212" customWidth="1"/>
    <col min="8968" max="8968" width="17" style="212" customWidth="1"/>
    <col min="8969" max="8969" width="17.28515625" style="212" customWidth="1"/>
    <col min="8970" max="8971" width="15.42578125" style="212" customWidth="1"/>
    <col min="8972" max="8972" width="12" style="212" customWidth="1"/>
    <col min="8973" max="8973" width="16.28515625" style="212" customWidth="1"/>
    <col min="8974" max="8974" width="11.5703125" style="212" customWidth="1"/>
    <col min="8975" max="8975" width="16.28515625" style="212" customWidth="1"/>
    <col min="8976" max="8976" width="11.85546875" style="212" customWidth="1"/>
    <col min="8977" max="8977" width="16.28515625" style="212" customWidth="1"/>
    <col min="8978" max="8978" width="12.28515625" style="212" customWidth="1"/>
    <col min="8979" max="8979" width="16.28515625" style="212" customWidth="1"/>
    <col min="8980" max="8980" width="14.7109375" style="212" customWidth="1"/>
    <col min="8981" max="8981" width="16.28515625" style="212" customWidth="1"/>
    <col min="8982" max="8982" width="18.7109375" style="212" customWidth="1"/>
    <col min="8983" max="8983" width="14.5703125" style="212" customWidth="1"/>
    <col min="8984" max="8984" width="61.28515625" style="212" customWidth="1"/>
    <col min="8985" max="8985" width="42.42578125" style="212" customWidth="1"/>
    <col min="8986" max="8987" width="0" style="212" hidden="1" customWidth="1"/>
    <col min="8988" max="9216" width="9.140625" style="212"/>
    <col min="9217" max="9217" width="10" style="212" customWidth="1"/>
    <col min="9218" max="9218" width="63.85546875" style="212" customWidth="1"/>
    <col min="9219" max="9219" width="11" style="212" customWidth="1"/>
    <col min="9220" max="9220" width="17.140625" style="212" customWidth="1"/>
    <col min="9221" max="9223" width="13.140625" style="212" customWidth="1"/>
    <col min="9224" max="9224" width="17" style="212" customWidth="1"/>
    <col min="9225" max="9225" width="17.28515625" style="212" customWidth="1"/>
    <col min="9226" max="9227" width="15.42578125" style="212" customWidth="1"/>
    <col min="9228" max="9228" width="12" style="212" customWidth="1"/>
    <col min="9229" max="9229" width="16.28515625" style="212" customWidth="1"/>
    <col min="9230" max="9230" width="11.5703125" style="212" customWidth="1"/>
    <col min="9231" max="9231" width="16.28515625" style="212" customWidth="1"/>
    <col min="9232" max="9232" width="11.85546875" style="212" customWidth="1"/>
    <col min="9233" max="9233" width="16.28515625" style="212" customWidth="1"/>
    <col min="9234" max="9234" width="12.28515625" style="212" customWidth="1"/>
    <col min="9235" max="9235" width="16.28515625" style="212" customWidth="1"/>
    <col min="9236" max="9236" width="14.7109375" style="212" customWidth="1"/>
    <col min="9237" max="9237" width="16.28515625" style="212" customWidth="1"/>
    <col min="9238" max="9238" width="18.7109375" style="212" customWidth="1"/>
    <col min="9239" max="9239" width="14.5703125" style="212" customWidth="1"/>
    <col min="9240" max="9240" width="61.28515625" style="212" customWidth="1"/>
    <col min="9241" max="9241" width="42.42578125" style="212" customWidth="1"/>
    <col min="9242" max="9243" width="0" style="212" hidden="1" customWidth="1"/>
    <col min="9244" max="9472" width="9.140625" style="212"/>
    <col min="9473" max="9473" width="10" style="212" customWidth="1"/>
    <col min="9474" max="9474" width="63.85546875" style="212" customWidth="1"/>
    <col min="9475" max="9475" width="11" style="212" customWidth="1"/>
    <col min="9476" max="9476" width="17.140625" style="212" customWidth="1"/>
    <col min="9477" max="9479" width="13.140625" style="212" customWidth="1"/>
    <col min="9480" max="9480" width="17" style="212" customWidth="1"/>
    <col min="9481" max="9481" width="17.28515625" style="212" customWidth="1"/>
    <col min="9482" max="9483" width="15.42578125" style="212" customWidth="1"/>
    <col min="9484" max="9484" width="12" style="212" customWidth="1"/>
    <col min="9485" max="9485" width="16.28515625" style="212" customWidth="1"/>
    <col min="9486" max="9486" width="11.5703125" style="212" customWidth="1"/>
    <col min="9487" max="9487" width="16.28515625" style="212" customWidth="1"/>
    <col min="9488" max="9488" width="11.85546875" style="212" customWidth="1"/>
    <col min="9489" max="9489" width="16.28515625" style="212" customWidth="1"/>
    <col min="9490" max="9490" width="12.28515625" style="212" customWidth="1"/>
    <col min="9491" max="9491" width="16.28515625" style="212" customWidth="1"/>
    <col min="9492" max="9492" width="14.7109375" style="212" customWidth="1"/>
    <col min="9493" max="9493" width="16.28515625" style="212" customWidth="1"/>
    <col min="9494" max="9494" width="18.7109375" style="212" customWidth="1"/>
    <col min="9495" max="9495" width="14.5703125" style="212" customWidth="1"/>
    <col min="9496" max="9496" width="61.28515625" style="212" customWidth="1"/>
    <col min="9497" max="9497" width="42.42578125" style="212" customWidth="1"/>
    <col min="9498" max="9499" width="0" style="212" hidden="1" customWidth="1"/>
    <col min="9500" max="9728" width="9.140625" style="212"/>
    <col min="9729" max="9729" width="10" style="212" customWidth="1"/>
    <col min="9730" max="9730" width="63.85546875" style="212" customWidth="1"/>
    <col min="9731" max="9731" width="11" style="212" customWidth="1"/>
    <col min="9732" max="9732" width="17.140625" style="212" customWidth="1"/>
    <col min="9733" max="9735" width="13.140625" style="212" customWidth="1"/>
    <col min="9736" max="9736" width="17" style="212" customWidth="1"/>
    <col min="9737" max="9737" width="17.28515625" style="212" customWidth="1"/>
    <col min="9738" max="9739" width="15.42578125" style="212" customWidth="1"/>
    <col min="9740" max="9740" width="12" style="212" customWidth="1"/>
    <col min="9741" max="9741" width="16.28515625" style="212" customWidth="1"/>
    <col min="9742" max="9742" width="11.5703125" style="212" customWidth="1"/>
    <col min="9743" max="9743" width="16.28515625" style="212" customWidth="1"/>
    <col min="9744" max="9744" width="11.85546875" style="212" customWidth="1"/>
    <col min="9745" max="9745" width="16.28515625" style="212" customWidth="1"/>
    <col min="9746" max="9746" width="12.28515625" style="212" customWidth="1"/>
    <col min="9747" max="9747" width="16.28515625" style="212" customWidth="1"/>
    <col min="9748" max="9748" width="14.7109375" style="212" customWidth="1"/>
    <col min="9749" max="9749" width="16.28515625" style="212" customWidth="1"/>
    <col min="9750" max="9750" width="18.7109375" style="212" customWidth="1"/>
    <col min="9751" max="9751" width="14.5703125" style="212" customWidth="1"/>
    <col min="9752" max="9752" width="61.28515625" style="212" customWidth="1"/>
    <col min="9753" max="9753" width="42.42578125" style="212" customWidth="1"/>
    <col min="9754" max="9755" width="0" style="212" hidden="1" customWidth="1"/>
    <col min="9756" max="9984" width="9.140625" style="212"/>
    <col min="9985" max="9985" width="10" style="212" customWidth="1"/>
    <col min="9986" max="9986" width="63.85546875" style="212" customWidth="1"/>
    <col min="9987" max="9987" width="11" style="212" customWidth="1"/>
    <col min="9988" max="9988" width="17.140625" style="212" customWidth="1"/>
    <col min="9989" max="9991" width="13.140625" style="212" customWidth="1"/>
    <col min="9992" max="9992" width="17" style="212" customWidth="1"/>
    <col min="9993" max="9993" width="17.28515625" style="212" customWidth="1"/>
    <col min="9994" max="9995" width="15.42578125" style="212" customWidth="1"/>
    <col min="9996" max="9996" width="12" style="212" customWidth="1"/>
    <col min="9997" max="9997" width="16.28515625" style="212" customWidth="1"/>
    <col min="9998" max="9998" width="11.5703125" style="212" customWidth="1"/>
    <col min="9999" max="9999" width="16.28515625" style="212" customWidth="1"/>
    <col min="10000" max="10000" width="11.85546875" style="212" customWidth="1"/>
    <col min="10001" max="10001" width="16.28515625" style="212" customWidth="1"/>
    <col min="10002" max="10002" width="12.28515625" style="212" customWidth="1"/>
    <col min="10003" max="10003" width="16.28515625" style="212" customWidth="1"/>
    <col min="10004" max="10004" width="14.7109375" style="212" customWidth="1"/>
    <col min="10005" max="10005" width="16.28515625" style="212" customWidth="1"/>
    <col min="10006" max="10006" width="18.7109375" style="212" customWidth="1"/>
    <col min="10007" max="10007" width="14.5703125" style="212" customWidth="1"/>
    <col min="10008" max="10008" width="61.28515625" style="212" customWidth="1"/>
    <col min="10009" max="10009" width="42.42578125" style="212" customWidth="1"/>
    <col min="10010" max="10011" width="0" style="212" hidden="1" customWidth="1"/>
    <col min="10012" max="10240" width="9.140625" style="212"/>
    <col min="10241" max="10241" width="10" style="212" customWidth="1"/>
    <col min="10242" max="10242" width="63.85546875" style="212" customWidth="1"/>
    <col min="10243" max="10243" width="11" style="212" customWidth="1"/>
    <col min="10244" max="10244" width="17.140625" style="212" customWidth="1"/>
    <col min="10245" max="10247" width="13.140625" style="212" customWidth="1"/>
    <col min="10248" max="10248" width="17" style="212" customWidth="1"/>
    <col min="10249" max="10249" width="17.28515625" style="212" customWidth="1"/>
    <col min="10250" max="10251" width="15.42578125" style="212" customWidth="1"/>
    <col min="10252" max="10252" width="12" style="212" customWidth="1"/>
    <col min="10253" max="10253" width="16.28515625" style="212" customWidth="1"/>
    <col min="10254" max="10254" width="11.5703125" style="212" customWidth="1"/>
    <col min="10255" max="10255" width="16.28515625" style="212" customWidth="1"/>
    <col min="10256" max="10256" width="11.85546875" style="212" customWidth="1"/>
    <col min="10257" max="10257" width="16.28515625" style="212" customWidth="1"/>
    <col min="10258" max="10258" width="12.28515625" style="212" customWidth="1"/>
    <col min="10259" max="10259" width="16.28515625" style="212" customWidth="1"/>
    <col min="10260" max="10260" width="14.7109375" style="212" customWidth="1"/>
    <col min="10261" max="10261" width="16.28515625" style="212" customWidth="1"/>
    <col min="10262" max="10262" width="18.7109375" style="212" customWidth="1"/>
    <col min="10263" max="10263" width="14.5703125" style="212" customWidth="1"/>
    <col min="10264" max="10264" width="61.28515625" style="212" customWidth="1"/>
    <col min="10265" max="10265" width="42.42578125" style="212" customWidth="1"/>
    <col min="10266" max="10267" width="0" style="212" hidden="1" customWidth="1"/>
    <col min="10268" max="10496" width="9.140625" style="212"/>
    <col min="10497" max="10497" width="10" style="212" customWidth="1"/>
    <col min="10498" max="10498" width="63.85546875" style="212" customWidth="1"/>
    <col min="10499" max="10499" width="11" style="212" customWidth="1"/>
    <col min="10500" max="10500" width="17.140625" style="212" customWidth="1"/>
    <col min="10501" max="10503" width="13.140625" style="212" customWidth="1"/>
    <col min="10504" max="10504" width="17" style="212" customWidth="1"/>
    <col min="10505" max="10505" width="17.28515625" style="212" customWidth="1"/>
    <col min="10506" max="10507" width="15.42578125" style="212" customWidth="1"/>
    <col min="10508" max="10508" width="12" style="212" customWidth="1"/>
    <col min="10509" max="10509" width="16.28515625" style="212" customWidth="1"/>
    <col min="10510" max="10510" width="11.5703125" style="212" customWidth="1"/>
    <col min="10511" max="10511" width="16.28515625" style="212" customWidth="1"/>
    <col min="10512" max="10512" width="11.85546875" style="212" customWidth="1"/>
    <col min="10513" max="10513" width="16.28515625" style="212" customWidth="1"/>
    <col min="10514" max="10514" width="12.28515625" style="212" customWidth="1"/>
    <col min="10515" max="10515" width="16.28515625" style="212" customWidth="1"/>
    <col min="10516" max="10516" width="14.7109375" style="212" customWidth="1"/>
    <col min="10517" max="10517" width="16.28515625" style="212" customWidth="1"/>
    <col min="10518" max="10518" width="18.7109375" style="212" customWidth="1"/>
    <col min="10519" max="10519" width="14.5703125" style="212" customWidth="1"/>
    <col min="10520" max="10520" width="61.28515625" style="212" customWidth="1"/>
    <col min="10521" max="10521" width="42.42578125" style="212" customWidth="1"/>
    <col min="10522" max="10523" width="0" style="212" hidden="1" customWidth="1"/>
    <col min="10524" max="10752" width="9.140625" style="212"/>
    <col min="10753" max="10753" width="10" style="212" customWidth="1"/>
    <col min="10754" max="10754" width="63.85546875" style="212" customWidth="1"/>
    <col min="10755" max="10755" width="11" style="212" customWidth="1"/>
    <col min="10756" max="10756" width="17.140625" style="212" customWidth="1"/>
    <col min="10757" max="10759" width="13.140625" style="212" customWidth="1"/>
    <col min="10760" max="10760" width="17" style="212" customWidth="1"/>
    <col min="10761" max="10761" width="17.28515625" style="212" customWidth="1"/>
    <col min="10762" max="10763" width="15.42578125" style="212" customWidth="1"/>
    <col min="10764" max="10764" width="12" style="212" customWidth="1"/>
    <col min="10765" max="10765" width="16.28515625" style="212" customWidth="1"/>
    <col min="10766" max="10766" width="11.5703125" style="212" customWidth="1"/>
    <col min="10767" max="10767" width="16.28515625" style="212" customWidth="1"/>
    <col min="10768" max="10768" width="11.85546875" style="212" customWidth="1"/>
    <col min="10769" max="10769" width="16.28515625" style="212" customWidth="1"/>
    <col min="10770" max="10770" width="12.28515625" style="212" customWidth="1"/>
    <col min="10771" max="10771" width="16.28515625" style="212" customWidth="1"/>
    <col min="10772" max="10772" width="14.7109375" style="212" customWidth="1"/>
    <col min="10773" max="10773" width="16.28515625" style="212" customWidth="1"/>
    <col min="10774" max="10774" width="18.7109375" style="212" customWidth="1"/>
    <col min="10775" max="10775" width="14.5703125" style="212" customWidth="1"/>
    <col min="10776" max="10776" width="61.28515625" style="212" customWidth="1"/>
    <col min="10777" max="10777" width="42.42578125" style="212" customWidth="1"/>
    <col min="10778" max="10779" width="0" style="212" hidden="1" customWidth="1"/>
    <col min="10780" max="11008" width="9.140625" style="212"/>
    <col min="11009" max="11009" width="10" style="212" customWidth="1"/>
    <col min="11010" max="11010" width="63.85546875" style="212" customWidth="1"/>
    <col min="11011" max="11011" width="11" style="212" customWidth="1"/>
    <col min="11012" max="11012" width="17.140625" style="212" customWidth="1"/>
    <col min="11013" max="11015" width="13.140625" style="212" customWidth="1"/>
    <col min="11016" max="11016" width="17" style="212" customWidth="1"/>
    <col min="11017" max="11017" width="17.28515625" style="212" customWidth="1"/>
    <col min="11018" max="11019" width="15.42578125" style="212" customWidth="1"/>
    <col min="11020" max="11020" width="12" style="212" customWidth="1"/>
    <col min="11021" max="11021" width="16.28515625" style="212" customWidth="1"/>
    <col min="11022" max="11022" width="11.5703125" style="212" customWidth="1"/>
    <col min="11023" max="11023" width="16.28515625" style="212" customWidth="1"/>
    <col min="11024" max="11024" width="11.85546875" style="212" customWidth="1"/>
    <col min="11025" max="11025" width="16.28515625" style="212" customWidth="1"/>
    <col min="11026" max="11026" width="12.28515625" style="212" customWidth="1"/>
    <col min="11027" max="11027" width="16.28515625" style="212" customWidth="1"/>
    <col min="11028" max="11028" width="14.7109375" style="212" customWidth="1"/>
    <col min="11029" max="11029" width="16.28515625" style="212" customWidth="1"/>
    <col min="11030" max="11030" width="18.7109375" style="212" customWidth="1"/>
    <col min="11031" max="11031" width="14.5703125" style="212" customWidth="1"/>
    <col min="11032" max="11032" width="61.28515625" style="212" customWidth="1"/>
    <col min="11033" max="11033" width="42.42578125" style="212" customWidth="1"/>
    <col min="11034" max="11035" width="0" style="212" hidden="1" customWidth="1"/>
    <col min="11036" max="11264" width="9.140625" style="212"/>
    <col min="11265" max="11265" width="10" style="212" customWidth="1"/>
    <col min="11266" max="11266" width="63.85546875" style="212" customWidth="1"/>
    <col min="11267" max="11267" width="11" style="212" customWidth="1"/>
    <col min="11268" max="11268" width="17.140625" style="212" customWidth="1"/>
    <col min="11269" max="11271" width="13.140625" style="212" customWidth="1"/>
    <col min="11272" max="11272" width="17" style="212" customWidth="1"/>
    <col min="11273" max="11273" width="17.28515625" style="212" customWidth="1"/>
    <col min="11274" max="11275" width="15.42578125" style="212" customWidth="1"/>
    <col min="11276" max="11276" width="12" style="212" customWidth="1"/>
    <col min="11277" max="11277" width="16.28515625" style="212" customWidth="1"/>
    <col min="11278" max="11278" width="11.5703125" style="212" customWidth="1"/>
    <col min="11279" max="11279" width="16.28515625" style="212" customWidth="1"/>
    <col min="11280" max="11280" width="11.85546875" style="212" customWidth="1"/>
    <col min="11281" max="11281" width="16.28515625" style="212" customWidth="1"/>
    <col min="11282" max="11282" width="12.28515625" style="212" customWidth="1"/>
    <col min="11283" max="11283" width="16.28515625" style="212" customWidth="1"/>
    <col min="11284" max="11284" width="14.7109375" style="212" customWidth="1"/>
    <col min="11285" max="11285" width="16.28515625" style="212" customWidth="1"/>
    <col min="11286" max="11286" width="18.7109375" style="212" customWidth="1"/>
    <col min="11287" max="11287" width="14.5703125" style="212" customWidth="1"/>
    <col min="11288" max="11288" width="61.28515625" style="212" customWidth="1"/>
    <col min="11289" max="11289" width="42.42578125" style="212" customWidth="1"/>
    <col min="11290" max="11291" width="0" style="212" hidden="1" customWidth="1"/>
    <col min="11292" max="11520" width="9.140625" style="212"/>
    <col min="11521" max="11521" width="10" style="212" customWidth="1"/>
    <col min="11522" max="11522" width="63.85546875" style="212" customWidth="1"/>
    <col min="11523" max="11523" width="11" style="212" customWidth="1"/>
    <col min="11524" max="11524" width="17.140625" style="212" customWidth="1"/>
    <col min="11525" max="11527" width="13.140625" style="212" customWidth="1"/>
    <col min="11528" max="11528" width="17" style="212" customWidth="1"/>
    <col min="11529" max="11529" width="17.28515625" style="212" customWidth="1"/>
    <col min="11530" max="11531" width="15.42578125" style="212" customWidth="1"/>
    <col min="11532" max="11532" width="12" style="212" customWidth="1"/>
    <col min="11533" max="11533" width="16.28515625" style="212" customWidth="1"/>
    <col min="11534" max="11534" width="11.5703125" style="212" customWidth="1"/>
    <col min="11535" max="11535" width="16.28515625" style="212" customWidth="1"/>
    <col min="11536" max="11536" width="11.85546875" style="212" customWidth="1"/>
    <col min="11537" max="11537" width="16.28515625" style="212" customWidth="1"/>
    <col min="11538" max="11538" width="12.28515625" style="212" customWidth="1"/>
    <col min="11539" max="11539" width="16.28515625" style="212" customWidth="1"/>
    <col min="11540" max="11540" width="14.7109375" style="212" customWidth="1"/>
    <col min="11541" max="11541" width="16.28515625" style="212" customWidth="1"/>
    <col min="11542" max="11542" width="18.7109375" style="212" customWidth="1"/>
    <col min="11543" max="11543" width="14.5703125" style="212" customWidth="1"/>
    <col min="11544" max="11544" width="61.28515625" style="212" customWidth="1"/>
    <col min="11545" max="11545" width="42.42578125" style="212" customWidth="1"/>
    <col min="11546" max="11547" width="0" style="212" hidden="1" customWidth="1"/>
    <col min="11548" max="11776" width="9.140625" style="212"/>
    <col min="11777" max="11777" width="10" style="212" customWidth="1"/>
    <col min="11778" max="11778" width="63.85546875" style="212" customWidth="1"/>
    <col min="11779" max="11779" width="11" style="212" customWidth="1"/>
    <col min="11780" max="11780" width="17.140625" style="212" customWidth="1"/>
    <col min="11781" max="11783" width="13.140625" style="212" customWidth="1"/>
    <col min="11784" max="11784" width="17" style="212" customWidth="1"/>
    <col min="11785" max="11785" width="17.28515625" style="212" customWidth="1"/>
    <col min="11786" max="11787" width="15.42578125" style="212" customWidth="1"/>
    <col min="11788" max="11788" width="12" style="212" customWidth="1"/>
    <col min="11789" max="11789" width="16.28515625" style="212" customWidth="1"/>
    <col min="11790" max="11790" width="11.5703125" style="212" customWidth="1"/>
    <col min="11791" max="11791" width="16.28515625" style="212" customWidth="1"/>
    <col min="11792" max="11792" width="11.85546875" style="212" customWidth="1"/>
    <col min="11793" max="11793" width="16.28515625" style="212" customWidth="1"/>
    <col min="11794" max="11794" width="12.28515625" style="212" customWidth="1"/>
    <col min="11795" max="11795" width="16.28515625" style="212" customWidth="1"/>
    <col min="11796" max="11796" width="14.7109375" style="212" customWidth="1"/>
    <col min="11797" max="11797" width="16.28515625" style="212" customWidth="1"/>
    <col min="11798" max="11798" width="18.7109375" style="212" customWidth="1"/>
    <col min="11799" max="11799" width="14.5703125" style="212" customWidth="1"/>
    <col min="11800" max="11800" width="61.28515625" style="212" customWidth="1"/>
    <col min="11801" max="11801" width="42.42578125" style="212" customWidth="1"/>
    <col min="11802" max="11803" width="0" style="212" hidden="1" customWidth="1"/>
    <col min="11804" max="12032" width="9.140625" style="212"/>
    <col min="12033" max="12033" width="10" style="212" customWidth="1"/>
    <col min="12034" max="12034" width="63.85546875" style="212" customWidth="1"/>
    <col min="12035" max="12035" width="11" style="212" customWidth="1"/>
    <col min="12036" max="12036" width="17.140625" style="212" customWidth="1"/>
    <col min="12037" max="12039" width="13.140625" style="212" customWidth="1"/>
    <col min="12040" max="12040" width="17" style="212" customWidth="1"/>
    <col min="12041" max="12041" width="17.28515625" style="212" customWidth="1"/>
    <col min="12042" max="12043" width="15.42578125" style="212" customWidth="1"/>
    <col min="12044" max="12044" width="12" style="212" customWidth="1"/>
    <col min="12045" max="12045" width="16.28515625" style="212" customWidth="1"/>
    <col min="12046" max="12046" width="11.5703125" style="212" customWidth="1"/>
    <col min="12047" max="12047" width="16.28515625" style="212" customWidth="1"/>
    <col min="12048" max="12048" width="11.85546875" style="212" customWidth="1"/>
    <col min="12049" max="12049" width="16.28515625" style="212" customWidth="1"/>
    <col min="12050" max="12050" width="12.28515625" style="212" customWidth="1"/>
    <col min="12051" max="12051" width="16.28515625" style="212" customWidth="1"/>
    <col min="12052" max="12052" width="14.7109375" style="212" customWidth="1"/>
    <col min="12053" max="12053" width="16.28515625" style="212" customWidth="1"/>
    <col min="12054" max="12054" width="18.7109375" style="212" customWidth="1"/>
    <col min="12055" max="12055" width="14.5703125" style="212" customWidth="1"/>
    <col min="12056" max="12056" width="61.28515625" style="212" customWidth="1"/>
    <col min="12057" max="12057" width="42.42578125" style="212" customWidth="1"/>
    <col min="12058" max="12059" width="0" style="212" hidden="1" customWidth="1"/>
    <col min="12060" max="12288" width="9.140625" style="212"/>
    <col min="12289" max="12289" width="10" style="212" customWidth="1"/>
    <col min="12290" max="12290" width="63.85546875" style="212" customWidth="1"/>
    <col min="12291" max="12291" width="11" style="212" customWidth="1"/>
    <col min="12292" max="12292" width="17.140625" style="212" customWidth="1"/>
    <col min="12293" max="12295" width="13.140625" style="212" customWidth="1"/>
    <col min="12296" max="12296" width="17" style="212" customWidth="1"/>
    <col min="12297" max="12297" width="17.28515625" style="212" customWidth="1"/>
    <col min="12298" max="12299" width="15.42578125" style="212" customWidth="1"/>
    <col min="12300" max="12300" width="12" style="212" customWidth="1"/>
    <col min="12301" max="12301" width="16.28515625" style="212" customWidth="1"/>
    <col min="12302" max="12302" width="11.5703125" style="212" customWidth="1"/>
    <col min="12303" max="12303" width="16.28515625" style="212" customWidth="1"/>
    <col min="12304" max="12304" width="11.85546875" style="212" customWidth="1"/>
    <col min="12305" max="12305" width="16.28515625" style="212" customWidth="1"/>
    <col min="12306" max="12306" width="12.28515625" style="212" customWidth="1"/>
    <col min="12307" max="12307" width="16.28515625" style="212" customWidth="1"/>
    <col min="12308" max="12308" width="14.7109375" style="212" customWidth="1"/>
    <col min="12309" max="12309" width="16.28515625" style="212" customWidth="1"/>
    <col min="12310" max="12310" width="18.7109375" style="212" customWidth="1"/>
    <col min="12311" max="12311" width="14.5703125" style="212" customWidth="1"/>
    <col min="12312" max="12312" width="61.28515625" style="212" customWidth="1"/>
    <col min="12313" max="12313" width="42.42578125" style="212" customWidth="1"/>
    <col min="12314" max="12315" width="0" style="212" hidden="1" customWidth="1"/>
    <col min="12316" max="12544" width="9.140625" style="212"/>
    <col min="12545" max="12545" width="10" style="212" customWidth="1"/>
    <col min="12546" max="12546" width="63.85546875" style="212" customWidth="1"/>
    <col min="12547" max="12547" width="11" style="212" customWidth="1"/>
    <col min="12548" max="12548" width="17.140625" style="212" customWidth="1"/>
    <col min="12549" max="12551" width="13.140625" style="212" customWidth="1"/>
    <col min="12552" max="12552" width="17" style="212" customWidth="1"/>
    <col min="12553" max="12553" width="17.28515625" style="212" customWidth="1"/>
    <col min="12554" max="12555" width="15.42578125" style="212" customWidth="1"/>
    <col min="12556" max="12556" width="12" style="212" customWidth="1"/>
    <col min="12557" max="12557" width="16.28515625" style="212" customWidth="1"/>
    <col min="12558" max="12558" width="11.5703125" style="212" customWidth="1"/>
    <col min="12559" max="12559" width="16.28515625" style="212" customWidth="1"/>
    <col min="12560" max="12560" width="11.85546875" style="212" customWidth="1"/>
    <col min="12561" max="12561" width="16.28515625" style="212" customWidth="1"/>
    <col min="12562" max="12562" width="12.28515625" style="212" customWidth="1"/>
    <col min="12563" max="12563" width="16.28515625" style="212" customWidth="1"/>
    <col min="12564" max="12564" width="14.7109375" style="212" customWidth="1"/>
    <col min="12565" max="12565" width="16.28515625" style="212" customWidth="1"/>
    <col min="12566" max="12566" width="18.7109375" style="212" customWidth="1"/>
    <col min="12567" max="12567" width="14.5703125" style="212" customWidth="1"/>
    <col min="12568" max="12568" width="61.28515625" style="212" customWidth="1"/>
    <col min="12569" max="12569" width="42.42578125" style="212" customWidth="1"/>
    <col min="12570" max="12571" width="0" style="212" hidden="1" customWidth="1"/>
    <col min="12572" max="12800" width="9.140625" style="212"/>
    <col min="12801" max="12801" width="10" style="212" customWidth="1"/>
    <col min="12802" max="12802" width="63.85546875" style="212" customWidth="1"/>
    <col min="12803" max="12803" width="11" style="212" customWidth="1"/>
    <col min="12804" max="12804" width="17.140625" style="212" customWidth="1"/>
    <col min="12805" max="12807" width="13.140625" style="212" customWidth="1"/>
    <col min="12808" max="12808" width="17" style="212" customWidth="1"/>
    <col min="12809" max="12809" width="17.28515625" style="212" customWidth="1"/>
    <col min="12810" max="12811" width="15.42578125" style="212" customWidth="1"/>
    <col min="12812" max="12812" width="12" style="212" customWidth="1"/>
    <col min="12813" max="12813" width="16.28515625" style="212" customWidth="1"/>
    <col min="12814" max="12814" width="11.5703125" style="212" customWidth="1"/>
    <col min="12815" max="12815" width="16.28515625" style="212" customWidth="1"/>
    <col min="12816" max="12816" width="11.85546875" style="212" customWidth="1"/>
    <col min="12817" max="12817" width="16.28515625" style="212" customWidth="1"/>
    <col min="12818" max="12818" width="12.28515625" style="212" customWidth="1"/>
    <col min="12819" max="12819" width="16.28515625" style="212" customWidth="1"/>
    <col min="12820" max="12820" width="14.7109375" style="212" customWidth="1"/>
    <col min="12821" max="12821" width="16.28515625" style="212" customWidth="1"/>
    <col min="12822" max="12822" width="18.7109375" style="212" customWidth="1"/>
    <col min="12823" max="12823" width="14.5703125" style="212" customWidth="1"/>
    <col min="12824" max="12824" width="61.28515625" style="212" customWidth="1"/>
    <col min="12825" max="12825" width="42.42578125" style="212" customWidth="1"/>
    <col min="12826" max="12827" width="0" style="212" hidden="1" customWidth="1"/>
    <col min="12828" max="13056" width="9.140625" style="212"/>
    <col min="13057" max="13057" width="10" style="212" customWidth="1"/>
    <col min="13058" max="13058" width="63.85546875" style="212" customWidth="1"/>
    <col min="13059" max="13059" width="11" style="212" customWidth="1"/>
    <col min="13060" max="13060" width="17.140625" style="212" customWidth="1"/>
    <col min="13061" max="13063" width="13.140625" style="212" customWidth="1"/>
    <col min="13064" max="13064" width="17" style="212" customWidth="1"/>
    <col min="13065" max="13065" width="17.28515625" style="212" customWidth="1"/>
    <col min="13066" max="13067" width="15.42578125" style="212" customWidth="1"/>
    <col min="13068" max="13068" width="12" style="212" customWidth="1"/>
    <col min="13069" max="13069" width="16.28515625" style="212" customWidth="1"/>
    <col min="13070" max="13070" width="11.5703125" style="212" customWidth="1"/>
    <col min="13071" max="13071" width="16.28515625" style="212" customWidth="1"/>
    <col min="13072" max="13072" width="11.85546875" style="212" customWidth="1"/>
    <col min="13073" max="13073" width="16.28515625" style="212" customWidth="1"/>
    <col min="13074" max="13074" width="12.28515625" style="212" customWidth="1"/>
    <col min="13075" max="13075" width="16.28515625" style="212" customWidth="1"/>
    <col min="13076" max="13076" width="14.7109375" style="212" customWidth="1"/>
    <col min="13077" max="13077" width="16.28515625" style="212" customWidth="1"/>
    <col min="13078" max="13078" width="18.7109375" style="212" customWidth="1"/>
    <col min="13079" max="13079" width="14.5703125" style="212" customWidth="1"/>
    <col min="13080" max="13080" width="61.28515625" style="212" customWidth="1"/>
    <col min="13081" max="13081" width="42.42578125" style="212" customWidth="1"/>
    <col min="13082" max="13083" width="0" style="212" hidden="1" customWidth="1"/>
    <col min="13084" max="13312" width="9.140625" style="212"/>
    <col min="13313" max="13313" width="10" style="212" customWidth="1"/>
    <col min="13314" max="13314" width="63.85546875" style="212" customWidth="1"/>
    <col min="13315" max="13315" width="11" style="212" customWidth="1"/>
    <col min="13316" max="13316" width="17.140625" style="212" customWidth="1"/>
    <col min="13317" max="13319" width="13.140625" style="212" customWidth="1"/>
    <col min="13320" max="13320" width="17" style="212" customWidth="1"/>
    <col min="13321" max="13321" width="17.28515625" style="212" customWidth="1"/>
    <col min="13322" max="13323" width="15.42578125" style="212" customWidth="1"/>
    <col min="13324" max="13324" width="12" style="212" customWidth="1"/>
    <col min="13325" max="13325" width="16.28515625" style="212" customWidth="1"/>
    <col min="13326" max="13326" width="11.5703125" style="212" customWidth="1"/>
    <col min="13327" max="13327" width="16.28515625" style="212" customWidth="1"/>
    <col min="13328" max="13328" width="11.85546875" style="212" customWidth="1"/>
    <col min="13329" max="13329" width="16.28515625" style="212" customWidth="1"/>
    <col min="13330" max="13330" width="12.28515625" style="212" customWidth="1"/>
    <col min="13331" max="13331" width="16.28515625" style="212" customWidth="1"/>
    <col min="13332" max="13332" width="14.7109375" style="212" customWidth="1"/>
    <col min="13333" max="13333" width="16.28515625" style="212" customWidth="1"/>
    <col min="13334" max="13334" width="18.7109375" style="212" customWidth="1"/>
    <col min="13335" max="13335" width="14.5703125" style="212" customWidth="1"/>
    <col min="13336" max="13336" width="61.28515625" style="212" customWidth="1"/>
    <col min="13337" max="13337" width="42.42578125" style="212" customWidth="1"/>
    <col min="13338" max="13339" width="0" style="212" hidden="1" customWidth="1"/>
    <col min="13340" max="13568" width="9.140625" style="212"/>
    <col min="13569" max="13569" width="10" style="212" customWidth="1"/>
    <col min="13570" max="13570" width="63.85546875" style="212" customWidth="1"/>
    <col min="13571" max="13571" width="11" style="212" customWidth="1"/>
    <col min="13572" max="13572" width="17.140625" style="212" customWidth="1"/>
    <col min="13573" max="13575" width="13.140625" style="212" customWidth="1"/>
    <col min="13576" max="13576" width="17" style="212" customWidth="1"/>
    <col min="13577" max="13577" width="17.28515625" style="212" customWidth="1"/>
    <col min="13578" max="13579" width="15.42578125" style="212" customWidth="1"/>
    <col min="13580" max="13580" width="12" style="212" customWidth="1"/>
    <col min="13581" max="13581" width="16.28515625" style="212" customWidth="1"/>
    <col min="13582" max="13582" width="11.5703125" style="212" customWidth="1"/>
    <col min="13583" max="13583" width="16.28515625" style="212" customWidth="1"/>
    <col min="13584" max="13584" width="11.85546875" style="212" customWidth="1"/>
    <col min="13585" max="13585" width="16.28515625" style="212" customWidth="1"/>
    <col min="13586" max="13586" width="12.28515625" style="212" customWidth="1"/>
    <col min="13587" max="13587" width="16.28515625" style="212" customWidth="1"/>
    <col min="13588" max="13588" width="14.7109375" style="212" customWidth="1"/>
    <col min="13589" max="13589" width="16.28515625" style="212" customWidth="1"/>
    <col min="13590" max="13590" width="18.7109375" style="212" customWidth="1"/>
    <col min="13591" max="13591" width="14.5703125" style="212" customWidth="1"/>
    <col min="13592" max="13592" width="61.28515625" style="212" customWidth="1"/>
    <col min="13593" max="13593" width="42.42578125" style="212" customWidth="1"/>
    <col min="13594" max="13595" width="0" style="212" hidden="1" customWidth="1"/>
    <col min="13596" max="13824" width="9.140625" style="212"/>
    <col min="13825" max="13825" width="10" style="212" customWidth="1"/>
    <col min="13826" max="13826" width="63.85546875" style="212" customWidth="1"/>
    <col min="13827" max="13827" width="11" style="212" customWidth="1"/>
    <col min="13828" max="13828" width="17.140625" style="212" customWidth="1"/>
    <col min="13829" max="13831" width="13.140625" style="212" customWidth="1"/>
    <col min="13832" max="13832" width="17" style="212" customWidth="1"/>
    <col min="13833" max="13833" width="17.28515625" style="212" customWidth="1"/>
    <col min="13834" max="13835" width="15.42578125" style="212" customWidth="1"/>
    <col min="13836" max="13836" width="12" style="212" customWidth="1"/>
    <col min="13837" max="13837" width="16.28515625" style="212" customWidth="1"/>
    <col min="13838" max="13838" width="11.5703125" style="212" customWidth="1"/>
    <col min="13839" max="13839" width="16.28515625" style="212" customWidth="1"/>
    <col min="13840" max="13840" width="11.85546875" style="212" customWidth="1"/>
    <col min="13841" max="13841" width="16.28515625" style="212" customWidth="1"/>
    <col min="13842" max="13842" width="12.28515625" style="212" customWidth="1"/>
    <col min="13843" max="13843" width="16.28515625" style="212" customWidth="1"/>
    <col min="13844" max="13844" width="14.7109375" style="212" customWidth="1"/>
    <col min="13845" max="13845" width="16.28515625" style="212" customWidth="1"/>
    <col min="13846" max="13846" width="18.7109375" style="212" customWidth="1"/>
    <col min="13847" max="13847" width="14.5703125" style="212" customWidth="1"/>
    <col min="13848" max="13848" width="61.28515625" style="212" customWidth="1"/>
    <col min="13849" max="13849" width="42.42578125" style="212" customWidth="1"/>
    <col min="13850" max="13851" width="0" style="212" hidden="1" customWidth="1"/>
    <col min="13852" max="14080" width="9.140625" style="212"/>
    <col min="14081" max="14081" width="10" style="212" customWidth="1"/>
    <col min="14082" max="14082" width="63.85546875" style="212" customWidth="1"/>
    <col min="14083" max="14083" width="11" style="212" customWidth="1"/>
    <col min="14084" max="14084" width="17.140625" style="212" customWidth="1"/>
    <col min="14085" max="14087" width="13.140625" style="212" customWidth="1"/>
    <col min="14088" max="14088" width="17" style="212" customWidth="1"/>
    <col min="14089" max="14089" width="17.28515625" style="212" customWidth="1"/>
    <col min="14090" max="14091" width="15.42578125" style="212" customWidth="1"/>
    <col min="14092" max="14092" width="12" style="212" customWidth="1"/>
    <col min="14093" max="14093" width="16.28515625" style="212" customWidth="1"/>
    <col min="14094" max="14094" width="11.5703125" style="212" customWidth="1"/>
    <col min="14095" max="14095" width="16.28515625" style="212" customWidth="1"/>
    <col min="14096" max="14096" width="11.85546875" style="212" customWidth="1"/>
    <col min="14097" max="14097" width="16.28515625" style="212" customWidth="1"/>
    <col min="14098" max="14098" width="12.28515625" style="212" customWidth="1"/>
    <col min="14099" max="14099" width="16.28515625" style="212" customWidth="1"/>
    <col min="14100" max="14100" width="14.7109375" style="212" customWidth="1"/>
    <col min="14101" max="14101" width="16.28515625" style="212" customWidth="1"/>
    <col min="14102" max="14102" width="18.7109375" style="212" customWidth="1"/>
    <col min="14103" max="14103" width="14.5703125" style="212" customWidth="1"/>
    <col min="14104" max="14104" width="61.28515625" style="212" customWidth="1"/>
    <col min="14105" max="14105" width="42.42578125" style="212" customWidth="1"/>
    <col min="14106" max="14107" width="0" style="212" hidden="1" customWidth="1"/>
    <col min="14108" max="14336" width="9.140625" style="212"/>
    <col min="14337" max="14337" width="10" style="212" customWidth="1"/>
    <col min="14338" max="14338" width="63.85546875" style="212" customWidth="1"/>
    <col min="14339" max="14339" width="11" style="212" customWidth="1"/>
    <col min="14340" max="14340" width="17.140625" style="212" customWidth="1"/>
    <col min="14341" max="14343" width="13.140625" style="212" customWidth="1"/>
    <col min="14344" max="14344" width="17" style="212" customWidth="1"/>
    <col min="14345" max="14345" width="17.28515625" style="212" customWidth="1"/>
    <col min="14346" max="14347" width="15.42578125" style="212" customWidth="1"/>
    <col min="14348" max="14348" width="12" style="212" customWidth="1"/>
    <col min="14349" max="14349" width="16.28515625" style="212" customWidth="1"/>
    <col min="14350" max="14350" width="11.5703125" style="212" customWidth="1"/>
    <col min="14351" max="14351" width="16.28515625" style="212" customWidth="1"/>
    <col min="14352" max="14352" width="11.85546875" style="212" customWidth="1"/>
    <col min="14353" max="14353" width="16.28515625" style="212" customWidth="1"/>
    <col min="14354" max="14354" width="12.28515625" style="212" customWidth="1"/>
    <col min="14355" max="14355" width="16.28515625" style="212" customWidth="1"/>
    <col min="14356" max="14356" width="14.7109375" style="212" customWidth="1"/>
    <col min="14357" max="14357" width="16.28515625" style="212" customWidth="1"/>
    <col min="14358" max="14358" width="18.7109375" style="212" customWidth="1"/>
    <col min="14359" max="14359" width="14.5703125" style="212" customWidth="1"/>
    <col min="14360" max="14360" width="61.28515625" style="212" customWidth="1"/>
    <col min="14361" max="14361" width="42.42578125" style="212" customWidth="1"/>
    <col min="14362" max="14363" width="0" style="212" hidden="1" customWidth="1"/>
    <col min="14364" max="14592" width="9.140625" style="212"/>
    <col min="14593" max="14593" width="10" style="212" customWidth="1"/>
    <col min="14594" max="14594" width="63.85546875" style="212" customWidth="1"/>
    <col min="14595" max="14595" width="11" style="212" customWidth="1"/>
    <col min="14596" max="14596" width="17.140625" style="212" customWidth="1"/>
    <col min="14597" max="14599" width="13.140625" style="212" customWidth="1"/>
    <col min="14600" max="14600" width="17" style="212" customWidth="1"/>
    <col min="14601" max="14601" width="17.28515625" style="212" customWidth="1"/>
    <col min="14602" max="14603" width="15.42578125" style="212" customWidth="1"/>
    <col min="14604" max="14604" width="12" style="212" customWidth="1"/>
    <col min="14605" max="14605" width="16.28515625" style="212" customWidth="1"/>
    <col min="14606" max="14606" width="11.5703125" style="212" customWidth="1"/>
    <col min="14607" max="14607" width="16.28515625" style="212" customWidth="1"/>
    <col min="14608" max="14608" width="11.85546875" style="212" customWidth="1"/>
    <col min="14609" max="14609" width="16.28515625" style="212" customWidth="1"/>
    <col min="14610" max="14610" width="12.28515625" style="212" customWidth="1"/>
    <col min="14611" max="14611" width="16.28515625" style="212" customWidth="1"/>
    <col min="14612" max="14612" width="14.7109375" style="212" customWidth="1"/>
    <col min="14613" max="14613" width="16.28515625" style="212" customWidth="1"/>
    <col min="14614" max="14614" width="18.7109375" style="212" customWidth="1"/>
    <col min="14615" max="14615" width="14.5703125" style="212" customWidth="1"/>
    <col min="14616" max="14616" width="61.28515625" style="212" customWidth="1"/>
    <col min="14617" max="14617" width="42.42578125" style="212" customWidth="1"/>
    <col min="14618" max="14619" width="0" style="212" hidden="1" customWidth="1"/>
    <col min="14620" max="14848" width="9.140625" style="212"/>
    <col min="14849" max="14849" width="10" style="212" customWidth="1"/>
    <col min="14850" max="14850" width="63.85546875" style="212" customWidth="1"/>
    <col min="14851" max="14851" width="11" style="212" customWidth="1"/>
    <col min="14852" max="14852" width="17.140625" style="212" customWidth="1"/>
    <col min="14853" max="14855" width="13.140625" style="212" customWidth="1"/>
    <col min="14856" max="14856" width="17" style="212" customWidth="1"/>
    <col min="14857" max="14857" width="17.28515625" style="212" customWidth="1"/>
    <col min="14858" max="14859" width="15.42578125" style="212" customWidth="1"/>
    <col min="14860" max="14860" width="12" style="212" customWidth="1"/>
    <col min="14861" max="14861" width="16.28515625" style="212" customWidth="1"/>
    <col min="14862" max="14862" width="11.5703125" style="212" customWidth="1"/>
    <col min="14863" max="14863" width="16.28515625" style="212" customWidth="1"/>
    <col min="14864" max="14864" width="11.85546875" style="212" customWidth="1"/>
    <col min="14865" max="14865" width="16.28515625" style="212" customWidth="1"/>
    <col min="14866" max="14866" width="12.28515625" style="212" customWidth="1"/>
    <col min="14867" max="14867" width="16.28515625" style="212" customWidth="1"/>
    <col min="14868" max="14868" width="14.7109375" style="212" customWidth="1"/>
    <col min="14869" max="14869" width="16.28515625" style="212" customWidth="1"/>
    <col min="14870" max="14870" width="18.7109375" style="212" customWidth="1"/>
    <col min="14871" max="14871" width="14.5703125" style="212" customWidth="1"/>
    <col min="14872" max="14872" width="61.28515625" style="212" customWidth="1"/>
    <col min="14873" max="14873" width="42.42578125" style="212" customWidth="1"/>
    <col min="14874" max="14875" width="0" style="212" hidden="1" customWidth="1"/>
    <col min="14876" max="15104" width="9.140625" style="212"/>
    <col min="15105" max="15105" width="10" style="212" customWidth="1"/>
    <col min="15106" max="15106" width="63.85546875" style="212" customWidth="1"/>
    <col min="15107" max="15107" width="11" style="212" customWidth="1"/>
    <col min="15108" max="15108" width="17.140625" style="212" customWidth="1"/>
    <col min="15109" max="15111" width="13.140625" style="212" customWidth="1"/>
    <col min="15112" max="15112" width="17" style="212" customWidth="1"/>
    <col min="15113" max="15113" width="17.28515625" style="212" customWidth="1"/>
    <col min="15114" max="15115" width="15.42578125" style="212" customWidth="1"/>
    <col min="15116" max="15116" width="12" style="212" customWidth="1"/>
    <col min="15117" max="15117" width="16.28515625" style="212" customWidth="1"/>
    <col min="15118" max="15118" width="11.5703125" style="212" customWidth="1"/>
    <col min="15119" max="15119" width="16.28515625" style="212" customWidth="1"/>
    <col min="15120" max="15120" width="11.85546875" style="212" customWidth="1"/>
    <col min="15121" max="15121" width="16.28515625" style="212" customWidth="1"/>
    <col min="15122" max="15122" width="12.28515625" style="212" customWidth="1"/>
    <col min="15123" max="15123" width="16.28515625" style="212" customWidth="1"/>
    <col min="15124" max="15124" width="14.7109375" style="212" customWidth="1"/>
    <col min="15125" max="15125" width="16.28515625" style="212" customWidth="1"/>
    <col min="15126" max="15126" width="18.7109375" style="212" customWidth="1"/>
    <col min="15127" max="15127" width="14.5703125" style="212" customWidth="1"/>
    <col min="15128" max="15128" width="61.28515625" style="212" customWidth="1"/>
    <col min="15129" max="15129" width="42.42578125" style="212" customWidth="1"/>
    <col min="15130" max="15131" width="0" style="212" hidden="1" customWidth="1"/>
    <col min="15132" max="15360" width="9.140625" style="212"/>
    <col min="15361" max="15361" width="10" style="212" customWidth="1"/>
    <col min="15362" max="15362" width="63.85546875" style="212" customWidth="1"/>
    <col min="15363" max="15363" width="11" style="212" customWidth="1"/>
    <col min="15364" max="15364" width="17.140625" style="212" customWidth="1"/>
    <col min="15365" max="15367" width="13.140625" style="212" customWidth="1"/>
    <col min="15368" max="15368" width="17" style="212" customWidth="1"/>
    <col min="15369" max="15369" width="17.28515625" style="212" customWidth="1"/>
    <col min="15370" max="15371" width="15.42578125" style="212" customWidth="1"/>
    <col min="15372" max="15372" width="12" style="212" customWidth="1"/>
    <col min="15373" max="15373" width="16.28515625" style="212" customWidth="1"/>
    <col min="15374" max="15374" width="11.5703125" style="212" customWidth="1"/>
    <col min="15375" max="15375" width="16.28515625" style="212" customWidth="1"/>
    <col min="15376" max="15376" width="11.85546875" style="212" customWidth="1"/>
    <col min="15377" max="15377" width="16.28515625" style="212" customWidth="1"/>
    <col min="15378" max="15378" width="12.28515625" style="212" customWidth="1"/>
    <col min="15379" max="15379" width="16.28515625" style="212" customWidth="1"/>
    <col min="15380" max="15380" width="14.7109375" style="212" customWidth="1"/>
    <col min="15381" max="15381" width="16.28515625" style="212" customWidth="1"/>
    <col min="15382" max="15382" width="18.7109375" style="212" customWidth="1"/>
    <col min="15383" max="15383" width="14.5703125" style="212" customWidth="1"/>
    <col min="15384" max="15384" width="61.28515625" style="212" customWidth="1"/>
    <col min="15385" max="15385" width="42.42578125" style="212" customWidth="1"/>
    <col min="15386" max="15387" width="0" style="212" hidden="1" customWidth="1"/>
    <col min="15388" max="15616" width="9.140625" style="212"/>
    <col min="15617" max="15617" width="10" style="212" customWidth="1"/>
    <col min="15618" max="15618" width="63.85546875" style="212" customWidth="1"/>
    <col min="15619" max="15619" width="11" style="212" customWidth="1"/>
    <col min="15620" max="15620" width="17.140625" style="212" customWidth="1"/>
    <col min="15621" max="15623" width="13.140625" style="212" customWidth="1"/>
    <col min="15624" max="15624" width="17" style="212" customWidth="1"/>
    <col min="15625" max="15625" width="17.28515625" style="212" customWidth="1"/>
    <col min="15626" max="15627" width="15.42578125" style="212" customWidth="1"/>
    <col min="15628" max="15628" width="12" style="212" customWidth="1"/>
    <col min="15629" max="15629" width="16.28515625" style="212" customWidth="1"/>
    <col min="15630" max="15630" width="11.5703125" style="212" customWidth="1"/>
    <col min="15631" max="15631" width="16.28515625" style="212" customWidth="1"/>
    <col min="15632" max="15632" width="11.85546875" style="212" customWidth="1"/>
    <col min="15633" max="15633" width="16.28515625" style="212" customWidth="1"/>
    <col min="15634" max="15634" width="12.28515625" style="212" customWidth="1"/>
    <col min="15635" max="15635" width="16.28515625" style="212" customWidth="1"/>
    <col min="15636" max="15636" width="14.7109375" style="212" customWidth="1"/>
    <col min="15637" max="15637" width="16.28515625" style="212" customWidth="1"/>
    <col min="15638" max="15638" width="18.7109375" style="212" customWidth="1"/>
    <col min="15639" max="15639" width="14.5703125" style="212" customWidth="1"/>
    <col min="15640" max="15640" width="61.28515625" style="212" customWidth="1"/>
    <col min="15641" max="15641" width="42.42578125" style="212" customWidth="1"/>
    <col min="15642" max="15643" width="0" style="212" hidden="1" customWidth="1"/>
    <col min="15644" max="15872" width="9.140625" style="212"/>
    <col min="15873" max="15873" width="10" style="212" customWidth="1"/>
    <col min="15874" max="15874" width="63.85546875" style="212" customWidth="1"/>
    <col min="15875" max="15875" width="11" style="212" customWidth="1"/>
    <col min="15876" max="15876" width="17.140625" style="212" customWidth="1"/>
    <col min="15877" max="15879" width="13.140625" style="212" customWidth="1"/>
    <col min="15880" max="15880" width="17" style="212" customWidth="1"/>
    <col min="15881" max="15881" width="17.28515625" style="212" customWidth="1"/>
    <col min="15882" max="15883" width="15.42578125" style="212" customWidth="1"/>
    <col min="15884" max="15884" width="12" style="212" customWidth="1"/>
    <col min="15885" max="15885" width="16.28515625" style="212" customWidth="1"/>
    <col min="15886" max="15886" width="11.5703125" style="212" customWidth="1"/>
    <col min="15887" max="15887" width="16.28515625" style="212" customWidth="1"/>
    <col min="15888" max="15888" width="11.85546875" style="212" customWidth="1"/>
    <col min="15889" max="15889" width="16.28515625" style="212" customWidth="1"/>
    <col min="15890" max="15890" width="12.28515625" style="212" customWidth="1"/>
    <col min="15891" max="15891" width="16.28515625" style="212" customWidth="1"/>
    <col min="15892" max="15892" width="14.7109375" style="212" customWidth="1"/>
    <col min="15893" max="15893" width="16.28515625" style="212" customWidth="1"/>
    <col min="15894" max="15894" width="18.7109375" style="212" customWidth="1"/>
    <col min="15895" max="15895" width="14.5703125" style="212" customWidth="1"/>
    <col min="15896" max="15896" width="61.28515625" style="212" customWidth="1"/>
    <col min="15897" max="15897" width="42.42578125" style="212" customWidth="1"/>
    <col min="15898" max="15899" width="0" style="212" hidden="1" customWidth="1"/>
    <col min="15900" max="16128" width="9.140625" style="212"/>
    <col min="16129" max="16129" width="10" style="212" customWidth="1"/>
    <col min="16130" max="16130" width="63.85546875" style="212" customWidth="1"/>
    <col min="16131" max="16131" width="11" style="212" customWidth="1"/>
    <col min="16132" max="16132" width="17.140625" style="212" customWidth="1"/>
    <col min="16133" max="16135" width="13.140625" style="212" customWidth="1"/>
    <col min="16136" max="16136" width="17" style="212" customWidth="1"/>
    <col min="16137" max="16137" width="17.28515625" style="212" customWidth="1"/>
    <col min="16138" max="16139" width="15.42578125" style="212" customWidth="1"/>
    <col min="16140" max="16140" width="12" style="212" customWidth="1"/>
    <col min="16141" max="16141" width="16.28515625" style="212" customWidth="1"/>
    <col min="16142" max="16142" width="11.5703125" style="212" customWidth="1"/>
    <col min="16143" max="16143" width="16.28515625" style="212" customWidth="1"/>
    <col min="16144" max="16144" width="11.85546875" style="212" customWidth="1"/>
    <col min="16145" max="16145" width="16.28515625" style="212" customWidth="1"/>
    <col min="16146" max="16146" width="12.28515625" style="212" customWidth="1"/>
    <col min="16147" max="16147" width="16.28515625" style="212" customWidth="1"/>
    <col min="16148" max="16148" width="14.7109375" style="212" customWidth="1"/>
    <col min="16149" max="16149" width="16.28515625" style="212" customWidth="1"/>
    <col min="16150" max="16150" width="18.7109375" style="212" customWidth="1"/>
    <col min="16151" max="16151" width="14.5703125" style="212" customWidth="1"/>
    <col min="16152" max="16152" width="61.28515625" style="212" customWidth="1"/>
    <col min="16153" max="16153" width="42.42578125" style="212" customWidth="1"/>
    <col min="16154" max="16155" width="0" style="212" hidden="1" customWidth="1"/>
    <col min="16156" max="16384" width="9.140625" style="212"/>
  </cols>
  <sheetData>
    <row r="1" spans="1:58" ht="39" customHeight="1">
      <c r="A1" s="1105" t="s">
        <v>41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  <c r="T1" s="1105"/>
      <c r="U1" s="1105"/>
      <c r="V1" s="553"/>
      <c r="W1" s="553"/>
      <c r="X1" s="553"/>
      <c r="Y1" s="553"/>
      <c r="Z1" s="553"/>
    </row>
    <row r="2" spans="1:58" ht="39" customHeight="1">
      <c r="A2" s="1106" t="s">
        <v>1163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214"/>
      <c r="W2" s="214"/>
      <c r="X2" s="215"/>
      <c r="Y2" s="216"/>
      <c r="Z2" s="217"/>
    </row>
    <row r="3" spans="1:58" ht="39" customHeight="1">
      <c r="A3" s="217"/>
      <c r="B3" s="217"/>
      <c r="C3" s="217"/>
      <c r="D3" s="217"/>
      <c r="E3" s="217"/>
      <c r="F3" s="217"/>
      <c r="G3" s="217"/>
      <c r="H3" s="217"/>
      <c r="I3" s="217"/>
      <c r="L3" s="1141"/>
      <c r="M3" s="1141"/>
      <c r="N3" s="213"/>
      <c r="O3" s="213"/>
      <c r="P3" s="213"/>
      <c r="Q3" s="213"/>
      <c r="R3" s="213"/>
      <c r="S3" s="217"/>
      <c r="T3" s="217"/>
      <c r="U3" s="217"/>
      <c r="V3" s="218"/>
      <c r="W3" s="218"/>
      <c r="X3" s="215"/>
      <c r="Y3" s="219"/>
      <c r="Z3" s="217"/>
    </row>
    <row r="4" spans="1:58" ht="24" customHeight="1">
      <c r="A4" s="1142" t="s">
        <v>31</v>
      </c>
      <c r="B4" s="1142" t="s">
        <v>24</v>
      </c>
      <c r="C4" s="1142" t="s">
        <v>25</v>
      </c>
      <c r="D4" s="1142" t="s">
        <v>30</v>
      </c>
      <c r="E4" s="1129" t="s">
        <v>4</v>
      </c>
      <c r="F4" s="1130"/>
      <c r="G4" s="1130"/>
      <c r="H4" s="1129" t="s">
        <v>9</v>
      </c>
      <c r="I4" s="1130"/>
      <c r="J4" s="1130"/>
      <c r="K4" s="1145"/>
      <c r="L4" s="1146" t="s">
        <v>23</v>
      </c>
      <c r="M4" s="1147"/>
      <c r="N4" s="1135" t="s">
        <v>29</v>
      </c>
      <c r="O4" s="1136"/>
      <c r="P4" s="1136"/>
      <c r="Q4" s="1136"/>
      <c r="R4" s="1136"/>
      <c r="S4" s="1136"/>
      <c r="T4" s="1136"/>
      <c r="U4" s="1137"/>
      <c r="V4" s="1120" t="s">
        <v>15</v>
      </c>
      <c r="W4" s="1121"/>
      <c r="X4" s="1122"/>
      <c r="Y4" s="220" t="s">
        <v>695</v>
      </c>
      <c r="Z4" s="1138" t="s">
        <v>696</v>
      </c>
      <c r="AA4" s="1128" t="s">
        <v>697</v>
      </c>
    </row>
    <row r="5" spans="1:58" ht="25.5" customHeight="1">
      <c r="A5" s="1143"/>
      <c r="B5" s="1143"/>
      <c r="C5" s="1143"/>
      <c r="D5" s="1143"/>
      <c r="E5" s="1129" t="s">
        <v>5</v>
      </c>
      <c r="F5" s="1130"/>
      <c r="G5" s="1130"/>
      <c r="H5" s="1131" t="s">
        <v>21</v>
      </c>
      <c r="I5" s="1131" t="s">
        <v>22</v>
      </c>
      <c r="J5" s="1131" t="s">
        <v>16</v>
      </c>
      <c r="K5" s="1131" t="s">
        <v>10</v>
      </c>
      <c r="L5" s="1133">
        <v>2567</v>
      </c>
      <c r="M5" s="1134"/>
      <c r="N5" s="1112">
        <v>2568</v>
      </c>
      <c r="O5" s="1113"/>
      <c r="P5" s="1112">
        <v>2569</v>
      </c>
      <c r="Q5" s="1113"/>
      <c r="R5" s="1112">
        <v>2570</v>
      </c>
      <c r="S5" s="1113"/>
      <c r="T5" s="1112" t="s">
        <v>42</v>
      </c>
      <c r="U5" s="1113"/>
      <c r="V5" s="1123"/>
      <c r="W5" s="1124"/>
      <c r="X5" s="1125"/>
      <c r="Y5" s="221"/>
      <c r="Z5" s="1139"/>
      <c r="AA5" s="1128"/>
    </row>
    <row r="6" spans="1:58" ht="42" customHeight="1">
      <c r="A6" s="1144"/>
      <c r="B6" s="1144"/>
      <c r="C6" s="1144"/>
      <c r="D6" s="1144"/>
      <c r="E6" s="516" t="s">
        <v>6</v>
      </c>
      <c r="F6" s="517" t="s">
        <v>7</v>
      </c>
      <c r="G6" s="517" t="s">
        <v>8</v>
      </c>
      <c r="H6" s="1132"/>
      <c r="I6" s="1132"/>
      <c r="J6" s="1132"/>
      <c r="K6" s="1132"/>
      <c r="L6" s="222" t="s">
        <v>1</v>
      </c>
      <c r="M6" s="222" t="s">
        <v>2</v>
      </c>
      <c r="N6" s="222" t="s">
        <v>1</v>
      </c>
      <c r="O6" s="222" t="s">
        <v>2</v>
      </c>
      <c r="P6" s="222" t="s">
        <v>1</v>
      </c>
      <c r="Q6" s="222" t="s">
        <v>2</v>
      </c>
      <c r="R6" s="222" t="s">
        <v>1</v>
      </c>
      <c r="S6" s="222" t="s">
        <v>2</v>
      </c>
      <c r="T6" s="222" t="s">
        <v>1</v>
      </c>
      <c r="U6" s="222" t="s">
        <v>2</v>
      </c>
      <c r="V6" s="223" t="s">
        <v>13</v>
      </c>
      <c r="W6" s="223" t="s">
        <v>14</v>
      </c>
      <c r="X6" s="224" t="s">
        <v>12</v>
      </c>
      <c r="Y6" s="225"/>
      <c r="Z6" s="1140"/>
      <c r="AA6" s="1128"/>
    </row>
    <row r="7" spans="1:58" ht="27.75" customHeight="1">
      <c r="A7" s="1126" t="s">
        <v>1169</v>
      </c>
      <c r="B7" s="1127"/>
      <c r="C7" s="596"/>
      <c r="D7" s="717"/>
      <c r="E7" s="718">
        <f t="shared" ref="E7:U7" si="0">+E8+E153+E198</f>
        <v>38</v>
      </c>
      <c r="F7" s="718">
        <f t="shared" si="0"/>
        <v>2</v>
      </c>
      <c r="G7" s="718">
        <f t="shared" si="0"/>
        <v>4</v>
      </c>
      <c r="H7" s="718">
        <f t="shared" si="0"/>
        <v>52</v>
      </c>
      <c r="I7" s="718">
        <f t="shared" si="0"/>
        <v>996</v>
      </c>
      <c r="J7" s="718">
        <f t="shared" si="0"/>
        <v>4</v>
      </c>
      <c r="K7" s="718">
        <f t="shared" si="0"/>
        <v>1052</v>
      </c>
      <c r="L7" s="718">
        <f t="shared" si="0"/>
        <v>591</v>
      </c>
      <c r="M7" s="718">
        <f t="shared" si="0"/>
        <v>148189381.58000001</v>
      </c>
      <c r="N7" s="718">
        <f t="shared" si="0"/>
        <v>244</v>
      </c>
      <c r="O7" s="718">
        <f t="shared" si="0"/>
        <v>77856743.349999994</v>
      </c>
      <c r="P7" s="718">
        <f t="shared" si="0"/>
        <v>127</v>
      </c>
      <c r="Q7" s="718">
        <f t="shared" si="0"/>
        <v>36953500</v>
      </c>
      <c r="R7" s="718">
        <f t="shared" si="0"/>
        <v>90</v>
      </c>
      <c r="S7" s="718">
        <f t="shared" si="0"/>
        <v>47207840</v>
      </c>
      <c r="T7" s="718">
        <f t="shared" si="0"/>
        <v>1052</v>
      </c>
      <c r="U7" s="718">
        <f t="shared" si="0"/>
        <v>310207464.93000001</v>
      </c>
      <c r="V7" s="223"/>
      <c r="W7" s="223"/>
      <c r="X7" s="224"/>
      <c r="Y7" s="225"/>
      <c r="Z7" s="451"/>
      <c r="AA7" s="452"/>
    </row>
    <row r="8" spans="1:58" s="230" customFormat="1" ht="24" customHeight="1">
      <c r="A8" s="1114" t="s">
        <v>17</v>
      </c>
      <c r="B8" s="1115"/>
      <c r="C8" s="518"/>
      <c r="D8" s="719"/>
      <c r="E8" s="719">
        <f t="shared" ref="E8:U8" si="1">+E9+E121</f>
        <v>35</v>
      </c>
      <c r="F8" s="719">
        <f t="shared" si="1"/>
        <v>2</v>
      </c>
      <c r="G8" s="719">
        <f t="shared" si="1"/>
        <v>4</v>
      </c>
      <c r="H8" s="719">
        <f t="shared" si="1"/>
        <v>22</v>
      </c>
      <c r="I8" s="719">
        <f t="shared" si="1"/>
        <v>798</v>
      </c>
      <c r="J8" s="719">
        <f t="shared" si="1"/>
        <v>2</v>
      </c>
      <c r="K8" s="719">
        <f t="shared" si="1"/>
        <v>822</v>
      </c>
      <c r="L8" s="719">
        <f t="shared" si="1"/>
        <v>555</v>
      </c>
      <c r="M8" s="719">
        <f t="shared" si="1"/>
        <v>133847140.5</v>
      </c>
      <c r="N8" s="719">
        <f t="shared" si="1"/>
        <v>110</v>
      </c>
      <c r="O8" s="719">
        <f t="shared" si="1"/>
        <v>28730693.350000001</v>
      </c>
      <c r="P8" s="719">
        <f t="shared" si="1"/>
        <v>91</v>
      </c>
      <c r="Q8" s="719">
        <f t="shared" si="1"/>
        <v>10922500</v>
      </c>
      <c r="R8" s="719">
        <f t="shared" si="1"/>
        <v>66</v>
      </c>
      <c r="S8" s="719">
        <f t="shared" si="1"/>
        <v>25193840</v>
      </c>
      <c r="T8" s="719">
        <f t="shared" si="1"/>
        <v>822</v>
      </c>
      <c r="U8" s="719">
        <f t="shared" si="1"/>
        <v>198694173.84999999</v>
      </c>
      <c r="V8" s="226" t="s">
        <v>698</v>
      </c>
      <c r="W8" s="226" t="s">
        <v>698</v>
      </c>
      <c r="X8" s="227"/>
      <c r="Y8" s="228"/>
      <c r="Z8" s="229"/>
      <c r="AA8" s="211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</row>
    <row r="9" spans="1:58" ht="22.5" customHeight="1">
      <c r="A9" s="231" t="s">
        <v>3</v>
      </c>
      <c r="B9" s="232"/>
      <c r="C9" s="233"/>
      <c r="D9" s="720"/>
      <c r="E9" s="720">
        <f t="shared" ref="E9:U9" si="2">SUM(E10:E120)</f>
        <v>34</v>
      </c>
      <c r="F9" s="720">
        <f t="shared" si="2"/>
        <v>2</v>
      </c>
      <c r="G9" s="720">
        <f t="shared" si="2"/>
        <v>4</v>
      </c>
      <c r="H9" s="720">
        <f t="shared" si="2"/>
        <v>22</v>
      </c>
      <c r="I9" s="720">
        <f t="shared" si="2"/>
        <v>764</v>
      </c>
      <c r="J9" s="720">
        <f t="shared" si="2"/>
        <v>2</v>
      </c>
      <c r="K9" s="720">
        <f t="shared" si="2"/>
        <v>788</v>
      </c>
      <c r="L9" s="720">
        <f t="shared" si="2"/>
        <v>529</v>
      </c>
      <c r="M9" s="720">
        <f t="shared" si="2"/>
        <v>37802424.5</v>
      </c>
      <c r="N9" s="720">
        <f t="shared" si="2"/>
        <v>107</v>
      </c>
      <c r="O9" s="720">
        <f t="shared" si="2"/>
        <v>23630693.350000001</v>
      </c>
      <c r="P9" s="720">
        <f t="shared" si="2"/>
        <v>90</v>
      </c>
      <c r="Q9" s="720">
        <f t="shared" si="2"/>
        <v>8322500</v>
      </c>
      <c r="R9" s="720">
        <f t="shared" si="2"/>
        <v>62</v>
      </c>
      <c r="S9" s="720">
        <f t="shared" si="2"/>
        <v>9393840</v>
      </c>
      <c r="T9" s="720">
        <f t="shared" si="2"/>
        <v>788</v>
      </c>
      <c r="U9" s="720">
        <f t="shared" si="2"/>
        <v>79149457.849999994</v>
      </c>
      <c r="V9" s="234"/>
      <c r="W9" s="234"/>
      <c r="X9" s="235"/>
      <c r="Y9" s="236"/>
      <c r="Z9" s="237"/>
    </row>
    <row r="10" spans="1:58" ht="24" customHeight="1">
      <c r="A10" s="238">
        <v>1</v>
      </c>
      <c r="B10" s="174" t="s">
        <v>699</v>
      </c>
      <c r="C10" s="204" t="s">
        <v>700</v>
      </c>
      <c r="D10" s="239">
        <v>15490</v>
      </c>
      <c r="E10" s="721">
        <v>0</v>
      </c>
      <c r="F10" s="721">
        <v>0</v>
      </c>
      <c r="G10" s="721">
        <v>0</v>
      </c>
      <c r="H10" s="721">
        <v>0</v>
      </c>
      <c r="I10" s="245">
        <v>2</v>
      </c>
      <c r="J10" s="721">
        <v>0</v>
      </c>
      <c r="K10" s="721">
        <f>SUM(H10:J10)</f>
        <v>2</v>
      </c>
      <c r="L10" s="245">
        <v>2</v>
      </c>
      <c r="M10" s="239">
        <f>L10*D10</f>
        <v>30980</v>
      </c>
      <c r="N10" s="722">
        <v>0</v>
      </c>
      <c r="O10" s="722">
        <v>0</v>
      </c>
      <c r="P10" s="722">
        <v>0</v>
      </c>
      <c r="Q10" s="722">
        <v>0</v>
      </c>
      <c r="R10" s="723">
        <v>0</v>
      </c>
      <c r="S10" s="722">
        <v>0</v>
      </c>
      <c r="T10" s="722">
        <f t="shared" ref="T10:U72" si="3">SUM(L10+N10+P10+R10)</f>
        <v>2</v>
      </c>
      <c r="U10" s="722">
        <f t="shared" si="3"/>
        <v>30980</v>
      </c>
      <c r="V10" s="241" t="s">
        <v>497</v>
      </c>
      <c r="W10" s="241" t="s">
        <v>497</v>
      </c>
      <c r="X10" s="242" t="s">
        <v>701</v>
      </c>
      <c r="Y10" s="164" t="s">
        <v>702</v>
      </c>
      <c r="Z10" s="204" t="s">
        <v>703</v>
      </c>
      <c r="AA10" s="211" t="s">
        <v>704</v>
      </c>
    </row>
    <row r="11" spans="1:58" ht="24" customHeight="1">
      <c r="A11" s="238">
        <v>2</v>
      </c>
      <c r="B11" s="243" t="s">
        <v>705</v>
      </c>
      <c r="C11" s="204" t="s">
        <v>44</v>
      </c>
      <c r="D11" s="239">
        <v>1610</v>
      </c>
      <c r="E11" s="721">
        <v>0</v>
      </c>
      <c r="F11" s="721">
        <v>0</v>
      </c>
      <c r="G11" s="721">
        <v>0</v>
      </c>
      <c r="H11" s="721">
        <v>0</v>
      </c>
      <c r="I11" s="245">
        <v>369</v>
      </c>
      <c r="J11" s="721">
        <v>0</v>
      </c>
      <c r="K11" s="721">
        <f t="shared" ref="K11:K73" si="4">SUM(H11:J11)</f>
        <v>369</v>
      </c>
      <c r="L11" s="245">
        <v>369</v>
      </c>
      <c r="M11" s="239">
        <f t="shared" ref="M11:M66" si="5">L11*D11</f>
        <v>594090</v>
      </c>
      <c r="N11" s="722">
        <v>0</v>
      </c>
      <c r="O11" s="722">
        <v>0</v>
      </c>
      <c r="P11" s="722">
        <v>0</v>
      </c>
      <c r="Q11" s="722">
        <v>0</v>
      </c>
      <c r="R11" s="723">
        <v>0</v>
      </c>
      <c r="S11" s="722">
        <v>0</v>
      </c>
      <c r="T11" s="722">
        <f t="shared" si="3"/>
        <v>369</v>
      </c>
      <c r="U11" s="722">
        <f t="shared" si="3"/>
        <v>594090</v>
      </c>
      <c r="V11" s="241" t="s">
        <v>497</v>
      </c>
      <c r="W11" s="241" t="s">
        <v>497</v>
      </c>
      <c r="X11" s="242" t="s">
        <v>706</v>
      </c>
      <c r="Y11" s="164" t="s">
        <v>707</v>
      </c>
      <c r="Z11" s="204" t="s">
        <v>708</v>
      </c>
      <c r="AA11" s="211" t="s">
        <v>704</v>
      </c>
    </row>
    <row r="12" spans="1:58" ht="24.95" customHeight="1">
      <c r="A12" s="238">
        <v>3</v>
      </c>
      <c r="B12" s="244" t="s">
        <v>709</v>
      </c>
      <c r="C12" s="245" t="s">
        <v>311</v>
      </c>
      <c r="D12" s="239">
        <v>30000</v>
      </c>
      <c r="E12" s="721">
        <v>0</v>
      </c>
      <c r="F12" s="721">
        <v>0</v>
      </c>
      <c r="G12" s="721">
        <v>0</v>
      </c>
      <c r="H12" s="721">
        <v>0</v>
      </c>
      <c r="I12" s="245">
        <v>8</v>
      </c>
      <c r="J12" s="721">
        <v>0</v>
      </c>
      <c r="K12" s="721">
        <f t="shared" si="4"/>
        <v>8</v>
      </c>
      <c r="L12" s="245">
        <v>8</v>
      </c>
      <c r="M12" s="239">
        <f t="shared" si="5"/>
        <v>240000</v>
      </c>
      <c r="N12" s="722">
        <v>0</v>
      </c>
      <c r="O12" s="722">
        <v>0</v>
      </c>
      <c r="P12" s="722">
        <v>0</v>
      </c>
      <c r="Q12" s="722">
        <v>0</v>
      </c>
      <c r="R12" s="723">
        <v>0</v>
      </c>
      <c r="S12" s="722">
        <v>0</v>
      </c>
      <c r="T12" s="722">
        <f t="shared" si="3"/>
        <v>8</v>
      </c>
      <c r="U12" s="722">
        <f t="shared" si="3"/>
        <v>240000</v>
      </c>
      <c r="V12" s="241" t="s">
        <v>497</v>
      </c>
      <c r="W12" s="241" t="s">
        <v>497</v>
      </c>
      <c r="X12" s="242" t="s">
        <v>710</v>
      </c>
      <c r="Y12" s="164" t="s">
        <v>711</v>
      </c>
      <c r="Z12" s="204" t="s">
        <v>712</v>
      </c>
      <c r="AA12" s="211" t="s">
        <v>704</v>
      </c>
    </row>
    <row r="13" spans="1:58" ht="24" customHeight="1">
      <c r="A13" s="238">
        <v>4</v>
      </c>
      <c r="B13" s="164" t="s">
        <v>544</v>
      </c>
      <c r="C13" s="204" t="s">
        <v>311</v>
      </c>
      <c r="D13" s="239">
        <v>34990</v>
      </c>
      <c r="E13" s="721">
        <v>0</v>
      </c>
      <c r="F13" s="721">
        <v>0</v>
      </c>
      <c r="G13" s="721">
        <v>0</v>
      </c>
      <c r="H13" s="721">
        <v>0</v>
      </c>
      <c r="I13" s="245">
        <v>8</v>
      </c>
      <c r="J13" s="721">
        <v>0</v>
      </c>
      <c r="K13" s="721">
        <f t="shared" si="4"/>
        <v>8</v>
      </c>
      <c r="L13" s="245">
        <v>8</v>
      </c>
      <c r="M13" s="239">
        <f t="shared" si="5"/>
        <v>279920</v>
      </c>
      <c r="N13" s="722">
        <v>0</v>
      </c>
      <c r="O13" s="722">
        <v>0</v>
      </c>
      <c r="P13" s="722">
        <v>0</v>
      </c>
      <c r="Q13" s="722">
        <v>0</v>
      </c>
      <c r="R13" s="723">
        <v>0</v>
      </c>
      <c r="S13" s="722">
        <v>0</v>
      </c>
      <c r="T13" s="722">
        <f t="shared" si="3"/>
        <v>8</v>
      </c>
      <c r="U13" s="722">
        <f t="shared" si="3"/>
        <v>279920</v>
      </c>
      <c r="V13" s="241" t="s">
        <v>497</v>
      </c>
      <c r="W13" s="241" t="s">
        <v>497</v>
      </c>
      <c r="X13" s="242" t="s">
        <v>713</v>
      </c>
      <c r="Y13" s="164" t="s">
        <v>714</v>
      </c>
      <c r="Z13" s="246" t="s">
        <v>715</v>
      </c>
      <c r="AA13" s="211" t="s">
        <v>704</v>
      </c>
    </row>
    <row r="14" spans="1:58" ht="43.5" customHeight="1">
      <c r="A14" s="238">
        <v>5</v>
      </c>
      <c r="B14" s="247" t="s">
        <v>716</v>
      </c>
      <c r="C14" s="204" t="s">
        <v>311</v>
      </c>
      <c r="D14" s="239">
        <v>998000</v>
      </c>
      <c r="E14" s="721">
        <v>0</v>
      </c>
      <c r="F14" s="721">
        <v>0</v>
      </c>
      <c r="G14" s="721">
        <v>0</v>
      </c>
      <c r="H14" s="721">
        <v>0</v>
      </c>
      <c r="I14" s="245">
        <v>1</v>
      </c>
      <c r="J14" s="721">
        <v>0</v>
      </c>
      <c r="K14" s="721">
        <f t="shared" si="4"/>
        <v>1</v>
      </c>
      <c r="L14" s="245">
        <v>1</v>
      </c>
      <c r="M14" s="239">
        <f t="shared" si="5"/>
        <v>998000</v>
      </c>
      <c r="N14" s="722">
        <v>0</v>
      </c>
      <c r="O14" s="722">
        <v>0</v>
      </c>
      <c r="P14" s="722">
        <v>0</v>
      </c>
      <c r="Q14" s="722">
        <v>0</v>
      </c>
      <c r="R14" s="723">
        <v>0</v>
      </c>
      <c r="S14" s="722">
        <v>0</v>
      </c>
      <c r="T14" s="722">
        <f t="shared" si="3"/>
        <v>1</v>
      </c>
      <c r="U14" s="722">
        <f t="shared" si="3"/>
        <v>998000</v>
      </c>
      <c r="V14" s="241" t="s">
        <v>497</v>
      </c>
      <c r="W14" s="241" t="s">
        <v>497</v>
      </c>
      <c r="X14" s="242" t="s">
        <v>717</v>
      </c>
      <c r="Y14" s="164" t="s">
        <v>718</v>
      </c>
      <c r="Z14" s="204" t="s">
        <v>719</v>
      </c>
      <c r="AA14" s="211" t="s">
        <v>704</v>
      </c>
    </row>
    <row r="15" spans="1:58" ht="24" customHeight="1">
      <c r="A15" s="238">
        <v>6</v>
      </c>
      <c r="B15" s="243" t="s">
        <v>720</v>
      </c>
      <c r="C15" s="204" t="s">
        <v>311</v>
      </c>
      <c r="D15" s="239">
        <v>70000</v>
      </c>
      <c r="E15" s="721">
        <v>0</v>
      </c>
      <c r="F15" s="721">
        <v>0</v>
      </c>
      <c r="G15" s="721">
        <v>0</v>
      </c>
      <c r="H15" s="721">
        <v>0</v>
      </c>
      <c r="I15" s="245">
        <v>5</v>
      </c>
      <c r="J15" s="721">
        <v>0</v>
      </c>
      <c r="K15" s="721">
        <f t="shared" si="4"/>
        <v>5</v>
      </c>
      <c r="L15" s="245">
        <v>2</v>
      </c>
      <c r="M15" s="239">
        <f t="shared" si="5"/>
        <v>140000</v>
      </c>
      <c r="N15" s="722">
        <v>2</v>
      </c>
      <c r="O15" s="722">
        <f>N15*D15</f>
        <v>140000</v>
      </c>
      <c r="P15" s="722">
        <v>1</v>
      </c>
      <c r="Q15" s="722">
        <v>70000</v>
      </c>
      <c r="R15" s="723">
        <v>0</v>
      </c>
      <c r="S15" s="722">
        <v>0</v>
      </c>
      <c r="T15" s="722">
        <f t="shared" si="3"/>
        <v>5</v>
      </c>
      <c r="U15" s="722">
        <f t="shared" si="3"/>
        <v>350000</v>
      </c>
      <c r="V15" s="241" t="s">
        <v>497</v>
      </c>
      <c r="W15" s="241" t="s">
        <v>497</v>
      </c>
      <c r="X15" s="242" t="s">
        <v>721</v>
      </c>
      <c r="Y15" s="164" t="s">
        <v>722</v>
      </c>
      <c r="Z15" s="204" t="s">
        <v>723</v>
      </c>
      <c r="AA15" s="211" t="s">
        <v>704</v>
      </c>
    </row>
    <row r="16" spans="1:58" ht="24" customHeight="1">
      <c r="A16" s="238">
        <v>7</v>
      </c>
      <c r="B16" s="244" t="s">
        <v>724</v>
      </c>
      <c r="C16" s="204" t="s">
        <v>311</v>
      </c>
      <c r="D16" s="239">
        <v>124000</v>
      </c>
      <c r="E16" s="721">
        <v>0</v>
      </c>
      <c r="F16" s="721">
        <v>0</v>
      </c>
      <c r="G16" s="721">
        <v>0</v>
      </c>
      <c r="H16" s="721">
        <v>0</v>
      </c>
      <c r="I16" s="245">
        <v>2</v>
      </c>
      <c r="J16" s="721">
        <v>0</v>
      </c>
      <c r="K16" s="721">
        <f t="shared" si="4"/>
        <v>2</v>
      </c>
      <c r="L16" s="245">
        <v>2</v>
      </c>
      <c r="M16" s="239">
        <f t="shared" si="5"/>
        <v>248000</v>
      </c>
      <c r="N16" s="722">
        <v>0</v>
      </c>
      <c r="O16" s="722">
        <v>0</v>
      </c>
      <c r="P16" s="722">
        <v>0</v>
      </c>
      <c r="Q16" s="722">
        <v>0</v>
      </c>
      <c r="R16" s="723">
        <v>0</v>
      </c>
      <c r="S16" s="722">
        <v>0</v>
      </c>
      <c r="T16" s="722">
        <f t="shared" si="3"/>
        <v>2</v>
      </c>
      <c r="U16" s="722">
        <f t="shared" si="3"/>
        <v>248000</v>
      </c>
      <c r="V16" s="241" t="s">
        <v>497</v>
      </c>
      <c r="W16" s="241" t="s">
        <v>497</v>
      </c>
      <c r="X16" s="242" t="s">
        <v>725</v>
      </c>
      <c r="Y16" s="164" t="s">
        <v>726</v>
      </c>
      <c r="Z16" s="204" t="s">
        <v>727</v>
      </c>
      <c r="AA16" s="211" t="s">
        <v>704</v>
      </c>
    </row>
    <row r="17" spans="1:27" ht="24" customHeight="1">
      <c r="A17" s="238">
        <v>8</v>
      </c>
      <c r="B17" s="248" t="s">
        <v>728</v>
      </c>
      <c r="C17" s="204" t="s">
        <v>311</v>
      </c>
      <c r="D17" s="249">
        <v>990000</v>
      </c>
      <c r="E17" s="721">
        <v>0</v>
      </c>
      <c r="F17" s="721">
        <v>0</v>
      </c>
      <c r="G17" s="721">
        <v>0</v>
      </c>
      <c r="H17" s="721">
        <v>0</v>
      </c>
      <c r="I17" s="245">
        <v>1</v>
      </c>
      <c r="J17" s="721">
        <v>0</v>
      </c>
      <c r="K17" s="721">
        <f t="shared" si="4"/>
        <v>1</v>
      </c>
      <c r="L17" s="245">
        <v>1</v>
      </c>
      <c r="M17" s="239">
        <f t="shared" si="5"/>
        <v>990000</v>
      </c>
      <c r="N17" s="722">
        <v>0</v>
      </c>
      <c r="O17" s="722">
        <v>0</v>
      </c>
      <c r="P17" s="722">
        <v>0</v>
      </c>
      <c r="Q17" s="722">
        <v>0</v>
      </c>
      <c r="R17" s="723">
        <v>0</v>
      </c>
      <c r="S17" s="722">
        <v>0</v>
      </c>
      <c r="T17" s="722">
        <f t="shared" si="3"/>
        <v>1</v>
      </c>
      <c r="U17" s="722">
        <f t="shared" si="3"/>
        <v>990000</v>
      </c>
      <c r="V17" s="241" t="s">
        <v>497</v>
      </c>
      <c r="W17" s="241" t="s">
        <v>497</v>
      </c>
      <c r="X17" s="242" t="s">
        <v>729</v>
      </c>
      <c r="Y17" s="164" t="s">
        <v>730</v>
      </c>
      <c r="Z17" s="204" t="s">
        <v>731</v>
      </c>
      <c r="AA17" s="211" t="s">
        <v>704</v>
      </c>
    </row>
    <row r="18" spans="1:27" ht="50.25" customHeight="1">
      <c r="A18" s="238">
        <v>9</v>
      </c>
      <c r="B18" s="250" t="s">
        <v>732</v>
      </c>
      <c r="C18" s="204" t="s">
        <v>311</v>
      </c>
      <c r="D18" s="239">
        <v>950000</v>
      </c>
      <c r="E18" s="721">
        <v>0</v>
      </c>
      <c r="F18" s="721">
        <v>0</v>
      </c>
      <c r="G18" s="721">
        <v>0</v>
      </c>
      <c r="H18" s="721">
        <v>0</v>
      </c>
      <c r="I18" s="245">
        <v>4</v>
      </c>
      <c r="J18" s="721">
        <v>0</v>
      </c>
      <c r="K18" s="721">
        <f t="shared" si="4"/>
        <v>4</v>
      </c>
      <c r="L18" s="245">
        <v>2</v>
      </c>
      <c r="M18" s="239">
        <f t="shared" si="5"/>
        <v>1900000</v>
      </c>
      <c r="N18" s="722">
        <v>2</v>
      </c>
      <c r="O18" s="722">
        <f>N18*D18</f>
        <v>1900000</v>
      </c>
      <c r="P18" s="722">
        <v>0</v>
      </c>
      <c r="Q18" s="722">
        <v>0</v>
      </c>
      <c r="R18" s="723">
        <v>0</v>
      </c>
      <c r="S18" s="722">
        <v>0</v>
      </c>
      <c r="T18" s="722">
        <f t="shared" si="3"/>
        <v>4</v>
      </c>
      <c r="U18" s="722">
        <f t="shared" si="3"/>
        <v>3800000</v>
      </c>
      <c r="V18" s="241" t="s">
        <v>497</v>
      </c>
      <c r="W18" s="241" t="s">
        <v>497</v>
      </c>
      <c r="X18" s="242" t="s">
        <v>733</v>
      </c>
      <c r="Y18" s="164" t="s">
        <v>734</v>
      </c>
      <c r="Z18" s="204" t="s">
        <v>735</v>
      </c>
      <c r="AA18" s="211" t="s">
        <v>704</v>
      </c>
    </row>
    <row r="19" spans="1:27" ht="44.25" customHeight="1">
      <c r="A19" s="238">
        <v>10</v>
      </c>
      <c r="B19" s="244" t="s">
        <v>736</v>
      </c>
      <c r="C19" s="204" t="s">
        <v>48</v>
      </c>
      <c r="D19" s="239">
        <v>220000</v>
      </c>
      <c r="E19" s="721">
        <v>0</v>
      </c>
      <c r="F19" s="721">
        <v>0</v>
      </c>
      <c r="G19" s="721">
        <v>0</v>
      </c>
      <c r="H19" s="721">
        <v>0</v>
      </c>
      <c r="I19" s="245">
        <v>10</v>
      </c>
      <c r="J19" s="721">
        <v>0</v>
      </c>
      <c r="K19" s="721">
        <f t="shared" si="4"/>
        <v>10</v>
      </c>
      <c r="L19" s="245">
        <v>10</v>
      </c>
      <c r="M19" s="239">
        <f t="shared" si="5"/>
        <v>2200000</v>
      </c>
      <c r="N19" s="722">
        <v>0</v>
      </c>
      <c r="O19" s="722">
        <v>0</v>
      </c>
      <c r="P19" s="722">
        <v>0</v>
      </c>
      <c r="Q19" s="722">
        <v>0</v>
      </c>
      <c r="R19" s="723">
        <v>0</v>
      </c>
      <c r="S19" s="722">
        <v>0</v>
      </c>
      <c r="T19" s="722">
        <f t="shared" si="3"/>
        <v>10</v>
      </c>
      <c r="U19" s="722">
        <f t="shared" si="3"/>
        <v>2200000</v>
      </c>
      <c r="V19" s="241" t="s">
        <v>497</v>
      </c>
      <c r="W19" s="241" t="s">
        <v>497</v>
      </c>
      <c r="X19" s="242" t="s">
        <v>733</v>
      </c>
      <c r="Y19" s="164" t="s">
        <v>737</v>
      </c>
      <c r="Z19" s="251" t="s">
        <v>738</v>
      </c>
      <c r="AA19" s="211" t="s">
        <v>704</v>
      </c>
    </row>
    <row r="20" spans="1:27" ht="24" customHeight="1">
      <c r="A20" s="238">
        <v>11</v>
      </c>
      <c r="B20" s="243" t="s">
        <v>739</v>
      </c>
      <c r="C20" s="204" t="s">
        <v>311</v>
      </c>
      <c r="D20" s="239">
        <v>85000</v>
      </c>
      <c r="E20" s="721">
        <v>0</v>
      </c>
      <c r="F20" s="721">
        <v>0</v>
      </c>
      <c r="G20" s="721">
        <v>0</v>
      </c>
      <c r="H20" s="721">
        <v>0</v>
      </c>
      <c r="I20" s="245">
        <v>6</v>
      </c>
      <c r="J20" s="721">
        <v>0</v>
      </c>
      <c r="K20" s="721">
        <f t="shared" si="4"/>
        <v>6</v>
      </c>
      <c r="L20" s="245">
        <v>2</v>
      </c>
      <c r="M20" s="239">
        <f t="shared" si="5"/>
        <v>170000</v>
      </c>
      <c r="N20" s="722">
        <v>2</v>
      </c>
      <c r="O20" s="722">
        <v>170000</v>
      </c>
      <c r="P20" s="722">
        <v>2</v>
      </c>
      <c r="Q20" s="722">
        <v>170000</v>
      </c>
      <c r="R20" s="723">
        <v>0</v>
      </c>
      <c r="S20" s="722">
        <v>0</v>
      </c>
      <c r="T20" s="722">
        <f t="shared" si="3"/>
        <v>6</v>
      </c>
      <c r="U20" s="722">
        <f t="shared" si="3"/>
        <v>510000</v>
      </c>
      <c r="V20" s="241" t="s">
        <v>497</v>
      </c>
      <c r="W20" s="241" t="s">
        <v>497</v>
      </c>
      <c r="X20" s="242" t="s">
        <v>733</v>
      </c>
      <c r="Y20" s="164" t="s">
        <v>740</v>
      </c>
      <c r="Z20" s="204" t="s">
        <v>741</v>
      </c>
      <c r="AA20" s="211" t="s">
        <v>704</v>
      </c>
    </row>
    <row r="21" spans="1:27" ht="24" customHeight="1">
      <c r="A21" s="238">
        <v>12</v>
      </c>
      <c r="B21" s="174" t="s">
        <v>742</v>
      </c>
      <c r="C21" s="204" t="s">
        <v>311</v>
      </c>
      <c r="D21" s="239">
        <v>124000</v>
      </c>
      <c r="E21" s="721">
        <v>0</v>
      </c>
      <c r="F21" s="721">
        <v>0</v>
      </c>
      <c r="G21" s="721">
        <v>0</v>
      </c>
      <c r="H21" s="721">
        <v>0</v>
      </c>
      <c r="I21" s="245">
        <v>11</v>
      </c>
      <c r="J21" s="721">
        <v>0</v>
      </c>
      <c r="K21" s="721">
        <f t="shared" si="4"/>
        <v>11</v>
      </c>
      <c r="L21" s="245">
        <v>7</v>
      </c>
      <c r="M21" s="239">
        <f t="shared" si="5"/>
        <v>868000</v>
      </c>
      <c r="N21" s="722">
        <v>2</v>
      </c>
      <c r="O21" s="722">
        <f>N21*D21</f>
        <v>248000</v>
      </c>
      <c r="P21" s="722">
        <v>2</v>
      </c>
      <c r="Q21" s="722">
        <f>P21*D21</f>
        <v>248000</v>
      </c>
      <c r="R21" s="723">
        <v>0</v>
      </c>
      <c r="S21" s="722">
        <v>0</v>
      </c>
      <c r="T21" s="722">
        <f t="shared" si="3"/>
        <v>11</v>
      </c>
      <c r="U21" s="722">
        <f t="shared" si="3"/>
        <v>1364000</v>
      </c>
      <c r="V21" s="241" t="s">
        <v>497</v>
      </c>
      <c r="W21" s="241" t="s">
        <v>497</v>
      </c>
      <c r="X21" s="242" t="s">
        <v>733</v>
      </c>
      <c r="Y21" s="164" t="s">
        <v>743</v>
      </c>
      <c r="Z21" s="204" t="s">
        <v>744</v>
      </c>
      <c r="AA21" s="211" t="s">
        <v>704</v>
      </c>
    </row>
    <row r="22" spans="1:27" ht="24" customHeight="1">
      <c r="A22" s="238">
        <v>13</v>
      </c>
      <c r="B22" s="252" t="s">
        <v>745</v>
      </c>
      <c r="C22" s="204" t="s">
        <v>311</v>
      </c>
      <c r="D22" s="239">
        <v>374500</v>
      </c>
      <c r="E22" s="721">
        <v>0</v>
      </c>
      <c r="F22" s="721">
        <v>0</v>
      </c>
      <c r="G22" s="721">
        <v>0</v>
      </c>
      <c r="H22" s="721">
        <v>0</v>
      </c>
      <c r="I22" s="245">
        <v>1</v>
      </c>
      <c r="J22" s="721">
        <v>0</v>
      </c>
      <c r="K22" s="721">
        <f t="shared" si="4"/>
        <v>1</v>
      </c>
      <c r="L22" s="245">
        <v>1</v>
      </c>
      <c r="M22" s="239">
        <f t="shared" si="5"/>
        <v>374500</v>
      </c>
      <c r="N22" s="722">
        <v>0</v>
      </c>
      <c r="O22" s="722">
        <v>0</v>
      </c>
      <c r="P22" s="722">
        <v>0</v>
      </c>
      <c r="Q22" s="722">
        <v>0</v>
      </c>
      <c r="R22" s="723">
        <v>0</v>
      </c>
      <c r="S22" s="722">
        <v>0</v>
      </c>
      <c r="T22" s="722">
        <f t="shared" si="3"/>
        <v>1</v>
      </c>
      <c r="U22" s="722">
        <f t="shared" si="3"/>
        <v>374500</v>
      </c>
      <c r="V22" s="241" t="s">
        <v>497</v>
      </c>
      <c r="W22" s="241" t="s">
        <v>497</v>
      </c>
      <c r="X22" s="242" t="s">
        <v>733</v>
      </c>
      <c r="Y22" s="164" t="s">
        <v>737</v>
      </c>
      <c r="Z22" s="251" t="s">
        <v>738</v>
      </c>
      <c r="AA22" s="211" t="s">
        <v>704</v>
      </c>
    </row>
    <row r="23" spans="1:27" ht="48" customHeight="1">
      <c r="A23" s="238">
        <v>14</v>
      </c>
      <c r="B23" s="242" t="s">
        <v>746</v>
      </c>
      <c r="C23" s="204" t="s">
        <v>48</v>
      </c>
      <c r="D23" s="239">
        <v>350000</v>
      </c>
      <c r="E23" s="721">
        <v>0</v>
      </c>
      <c r="F23" s="721">
        <v>0</v>
      </c>
      <c r="G23" s="721">
        <v>0</v>
      </c>
      <c r="H23" s="721">
        <v>0</v>
      </c>
      <c r="I23" s="245">
        <v>1</v>
      </c>
      <c r="J23" s="721">
        <v>0</v>
      </c>
      <c r="K23" s="721">
        <f t="shared" si="4"/>
        <v>1</v>
      </c>
      <c r="L23" s="245">
        <v>1</v>
      </c>
      <c r="M23" s="239">
        <f t="shared" si="5"/>
        <v>350000</v>
      </c>
      <c r="N23" s="722">
        <v>0</v>
      </c>
      <c r="O23" s="722">
        <v>0</v>
      </c>
      <c r="P23" s="722">
        <v>0</v>
      </c>
      <c r="Q23" s="722">
        <v>0</v>
      </c>
      <c r="R23" s="723">
        <v>0</v>
      </c>
      <c r="S23" s="722">
        <v>0</v>
      </c>
      <c r="T23" s="722">
        <f t="shared" si="3"/>
        <v>1</v>
      </c>
      <c r="U23" s="722">
        <f t="shared" si="3"/>
        <v>350000</v>
      </c>
      <c r="V23" s="241" t="s">
        <v>497</v>
      </c>
      <c r="W23" s="241" t="s">
        <v>497</v>
      </c>
      <c r="X23" s="242" t="s">
        <v>747</v>
      </c>
      <c r="Y23" s="164" t="s">
        <v>748</v>
      </c>
      <c r="Z23" s="204" t="s">
        <v>749</v>
      </c>
      <c r="AA23" s="211" t="s">
        <v>704</v>
      </c>
    </row>
    <row r="24" spans="1:27" ht="46.5" customHeight="1">
      <c r="A24" s="238">
        <v>15</v>
      </c>
      <c r="B24" s="164" t="s">
        <v>750</v>
      </c>
      <c r="C24" s="204" t="s">
        <v>48</v>
      </c>
      <c r="D24" s="239">
        <v>130000</v>
      </c>
      <c r="E24" s="721">
        <v>0</v>
      </c>
      <c r="F24" s="721">
        <v>0</v>
      </c>
      <c r="G24" s="721">
        <v>0</v>
      </c>
      <c r="H24" s="721">
        <v>0</v>
      </c>
      <c r="I24" s="245">
        <v>10</v>
      </c>
      <c r="J24" s="721">
        <v>0</v>
      </c>
      <c r="K24" s="721">
        <f t="shared" si="4"/>
        <v>10</v>
      </c>
      <c r="L24" s="245">
        <v>10</v>
      </c>
      <c r="M24" s="239">
        <f t="shared" si="5"/>
        <v>1300000</v>
      </c>
      <c r="N24" s="722">
        <v>0</v>
      </c>
      <c r="O24" s="722">
        <v>0</v>
      </c>
      <c r="P24" s="722">
        <v>0</v>
      </c>
      <c r="Q24" s="722">
        <v>0</v>
      </c>
      <c r="R24" s="723">
        <v>0</v>
      </c>
      <c r="S24" s="722">
        <v>0</v>
      </c>
      <c r="T24" s="722">
        <f t="shared" si="3"/>
        <v>10</v>
      </c>
      <c r="U24" s="722">
        <f t="shared" si="3"/>
        <v>1300000</v>
      </c>
      <c r="V24" s="241" t="s">
        <v>497</v>
      </c>
      <c r="W24" s="241" t="s">
        <v>497</v>
      </c>
      <c r="X24" s="242" t="s">
        <v>725</v>
      </c>
      <c r="Y24" s="164" t="s">
        <v>726</v>
      </c>
      <c r="Z24" s="204" t="s">
        <v>727</v>
      </c>
      <c r="AA24" s="211" t="s">
        <v>704</v>
      </c>
    </row>
    <row r="25" spans="1:27" ht="48" customHeight="1">
      <c r="A25" s="238">
        <v>16</v>
      </c>
      <c r="B25" s="164" t="s">
        <v>751</v>
      </c>
      <c r="C25" s="204" t="s">
        <v>54</v>
      </c>
      <c r="D25" s="239">
        <v>130000</v>
      </c>
      <c r="E25" s="721">
        <v>0</v>
      </c>
      <c r="F25" s="721">
        <v>0</v>
      </c>
      <c r="G25" s="721">
        <v>0</v>
      </c>
      <c r="H25" s="721">
        <v>0</v>
      </c>
      <c r="I25" s="245">
        <v>1</v>
      </c>
      <c r="J25" s="721">
        <v>0</v>
      </c>
      <c r="K25" s="721">
        <f t="shared" si="4"/>
        <v>1</v>
      </c>
      <c r="L25" s="245">
        <v>1</v>
      </c>
      <c r="M25" s="239">
        <f t="shared" si="5"/>
        <v>130000</v>
      </c>
      <c r="N25" s="722">
        <v>0</v>
      </c>
      <c r="O25" s="722">
        <v>0</v>
      </c>
      <c r="P25" s="722">
        <v>0</v>
      </c>
      <c r="Q25" s="722">
        <v>0</v>
      </c>
      <c r="R25" s="723">
        <v>0</v>
      </c>
      <c r="S25" s="722">
        <v>0</v>
      </c>
      <c r="T25" s="722">
        <f t="shared" si="3"/>
        <v>1</v>
      </c>
      <c r="U25" s="722">
        <f t="shared" si="3"/>
        <v>130000</v>
      </c>
      <c r="V25" s="241" t="s">
        <v>497</v>
      </c>
      <c r="W25" s="241" t="s">
        <v>497</v>
      </c>
      <c r="X25" s="242" t="s">
        <v>706</v>
      </c>
      <c r="Y25" s="164" t="s">
        <v>707</v>
      </c>
      <c r="Z25" s="204" t="s">
        <v>708</v>
      </c>
      <c r="AA25" s="211" t="s">
        <v>704</v>
      </c>
    </row>
    <row r="26" spans="1:27" ht="24" customHeight="1">
      <c r="A26" s="238">
        <v>17</v>
      </c>
      <c r="B26" s="164" t="s">
        <v>752</v>
      </c>
      <c r="C26" s="204" t="s">
        <v>48</v>
      </c>
      <c r="D26" s="239">
        <v>132000</v>
      </c>
      <c r="E26" s="721">
        <v>0</v>
      </c>
      <c r="F26" s="721">
        <v>0</v>
      </c>
      <c r="G26" s="721">
        <v>0</v>
      </c>
      <c r="H26" s="721">
        <v>0</v>
      </c>
      <c r="I26" s="245">
        <v>3</v>
      </c>
      <c r="J26" s="721">
        <v>0</v>
      </c>
      <c r="K26" s="721">
        <f t="shared" si="4"/>
        <v>3</v>
      </c>
      <c r="L26" s="245">
        <v>1</v>
      </c>
      <c r="M26" s="239">
        <f t="shared" si="5"/>
        <v>132000</v>
      </c>
      <c r="N26" s="722">
        <v>1</v>
      </c>
      <c r="O26" s="253">
        <v>132000</v>
      </c>
      <c r="P26" s="722">
        <v>1</v>
      </c>
      <c r="Q26" s="253">
        <v>132000</v>
      </c>
      <c r="R26" s="722">
        <v>0</v>
      </c>
      <c r="S26" s="394">
        <v>0</v>
      </c>
      <c r="T26" s="722">
        <f t="shared" si="3"/>
        <v>3</v>
      </c>
      <c r="U26" s="722">
        <f t="shared" si="3"/>
        <v>396000</v>
      </c>
      <c r="V26" s="241" t="s">
        <v>497</v>
      </c>
      <c r="W26" s="241" t="s">
        <v>497</v>
      </c>
      <c r="X26" s="242" t="s">
        <v>721</v>
      </c>
      <c r="Y26" s="164" t="s">
        <v>753</v>
      </c>
      <c r="Z26" s="204" t="s">
        <v>754</v>
      </c>
      <c r="AA26" s="211" t="s">
        <v>704</v>
      </c>
    </row>
    <row r="27" spans="1:27" ht="24" customHeight="1">
      <c r="A27" s="238">
        <v>18</v>
      </c>
      <c r="B27" s="254" t="s">
        <v>755</v>
      </c>
      <c r="C27" s="204" t="s">
        <v>311</v>
      </c>
      <c r="D27" s="239">
        <v>278200</v>
      </c>
      <c r="E27" s="721">
        <v>0</v>
      </c>
      <c r="F27" s="721">
        <v>0</v>
      </c>
      <c r="G27" s="721">
        <v>0</v>
      </c>
      <c r="H27" s="721">
        <v>0</v>
      </c>
      <c r="I27" s="245">
        <v>1</v>
      </c>
      <c r="J27" s="721">
        <v>0</v>
      </c>
      <c r="K27" s="721">
        <f t="shared" si="4"/>
        <v>1</v>
      </c>
      <c r="L27" s="245">
        <v>1</v>
      </c>
      <c r="M27" s="239">
        <f t="shared" si="5"/>
        <v>278200</v>
      </c>
      <c r="N27" s="722">
        <v>0</v>
      </c>
      <c r="O27" s="722">
        <v>0</v>
      </c>
      <c r="P27" s="722">
        <v>0</v>
      </c>
      <c r="Q27" s="722">
        <v>0</v>
      </c>
      <c r="R27" s="723">
        <v>0</v>
      </c>
      <c r="S27" s="722">
        <v>0</v>
      </c>
      <c r="T27" s="722">
        <f t="shared" si="3"/>
        <v>1</v>
      </c>
      <c r="U27" s="722">
        <f t="shared" si="3"/>
        <v>278200</v>
      </c>
      <c r="V27" s="241" t="s">
        <v>497</v>
      </c>
      <c r="W27" s="241" t="s">
        <v>497</v>
      </c>
      <c r="X27" s="242" t="s">
        <v>717</v>
      </c>
      <c r="Y27" s="164" t="s">
        <v>718</v>
      </c>
      <c r="Z27" s="204" t="s">
        <v>719</v>
      </c>
      <c r="AA27" s="211" t="s">
        <v>704</v>
      </c>
    </row>
    <row r="28" spans="1:27" ht="24" customHeight="1">
      <c r="A28" s="238">
        <v>19</v>
      </c>
      <c r="B28" s="174" t="s">
        <v>756</v>
      </c>
      <c r="C28" s="204" t="s">
        <v>311</v>
      </c>
      <c r="D28" s="239">
        <v>450000</v>
      </c>
      <c r="E28" s="721">
        <v>0</v>
      </c>
      <c r="F28" s="721">
        <v>0</v>
      </c>
      <c r="G28" s="721">
        <v>0</v>
      </c>
      <c r="H28" s="721">
        <v>0</v>
      </c>
      <c r="I28" s="245">
        <v>1</v>
      </c>
      <c r="J28" s="721">
        <v>0</v>
      </c>
      <c r="K28" s="721">
        <f t="shared" si="4"/>
        <v>1</v>
      </c>
      <c r="L28" s="245">
        <v>1</v>
      </c>
      <c r="M28" s="239">
        <f t="shared" si="5"/>
        <v>450000</v>
      </c>
      <c r="N28" s="722">
        <v>0</v>
      </c>
      <c r="O28" s="722">
        <v>0</v>
      </c>
      <c r="P28" s="722">
        <v>0</v>
      </c>
      <c r="Q28" s="722">
        <v>0</v>
      </c>
      <c r="R28" s="723">
        <v>0</v>
      </c>
      <c r="S28" s="722">
        <v>0</v>
      </c>
      <c r="T28" s="722">
        <f t="shared" si="3"/>
        <v>1</v>
      </c>
      <c r="U28" s="722">
        <f t="shared" si="3"/>
        <v>450000</v>
      </c>
      <c r="V28" s="241" t="s">
        <v>497</v>
      </c>
      <c r="W28" s="241" t="s">
        <v>497</v>
      </c>
      <c r="X28" s="242" t="s">
        <v>725</v>
      </c>
      <c r="Y28" s="164" t="s">
        <v>726</v>
      </c>
      <c r="Z28" s="204" t="s">
        <v>727</v>
      </c>
      <c r="AA28" s="211" t="s">
        <v>704</v>
      </c>
    </row>
    <row r="29" spans="1:27" ht="24" customHeight="1">
      <c r="A29" s="238">
        <v>20</v>
      </c>
      <c r="B29" s="255" t="s">
        <v>757</v>
      </c>
      <c r="C29" s="204" t="s">
        <v>48</v>
      </c>
      <c r="D29" s="239">
        <v>300000</v>
      </c>
      <c r="E29" s="721">
        <v>0</v>
      </c>
      <c r="F29" s="721">
        <v>0</v>
      </c>
      <c r="G29" s="721">
        <v>0</v>
      </c>
      <c r="H29" s="721">
        <v>0</v>
      </c>
      <c r="I29" s="245">
        <v>1</v>
      </c>
      <c r="J29" s="721">
        <v>0</v>
      </c>
      <c r="K29" s="721">
        <f t="shared" si="4"/>
        <v>1</v>
      </c>
      <c r="L29" s="245">
        <v>1</v>
      </c>
      <c r="M29" s="239">
        <f t="shared" si="5"/>
        <v>300000</v>
      </c>
      <c r="N29" s="722">
        <v>0</v>
      </c>
      <c r="O29" s="722">
        <v>0</v>
      </c>
      <c r="P29" s="722">
        <v>0</v>
      </c>
      <c r="Q29" s="722">
        <v>0</v>
      </c>
      <c r="R29" s="723">
        <v>0</v>
      </c>
      <c r="S29" s="722">
        <v>0</v>
      </c>
      <c r="T29" s="722">
        <f t="shared" si="3"/>
        <v>1</v>
      </c>
      <c r="U29" s="722">
        <f t="shared" si="3"/>
        <v>300000</v>
      </c>
      <c r="V29" s="241" t="s">
        <v>497</v>
      </c>
      <c r="W29" s="241" t="s">
        <v>497</v>
      </c>
      <c r="X29" s="242" t="s">
        <v>747</v>
      </c>
      <c r="Y29" s="164" t="s">
        <v>748</v>
      </c>
      <c r="Z29" s="204" t="s">
        <v>749</v>
      </c>
      <c r="AA29" s="211" t="s">
        <v>704</v>
      </c>
    </row>
    <row r="30" spans="1:27" ht="24" customHeight="1">
      <c r="A30" s="238">
        <v>21</v>
      </c>
      <c r="B30" s="255" t="s">
        <v>758</v>
      </c>
      <c r="C30" s="251" t="s">
        <v>311</v>
      </c>
      <c r="D30" s="239">
        <v>450000</v>
      </c>
      <c r="E30" s="721">
        <v>0</v>
      </c>
      <c r="F30" s="721">
        <v>0</v>
      </c>
      <c r="G30" s="721">
        <v>0</v>
      </c>
      <c r="H30" s="721">
        <v>0</v>
      </c>
      <c r="I30" s="245">
        <v>2</v>
      </c>
      <c r="J30" s="721">
        <v>0</v>
      </c>
      <c r="K30" s="721">
        <f t="shared" si="4"/>
        <v>2</v>
      </c>
      <c r="L30" s="245">
        <v>2</v>
      </c>
      <c r="M30" s="239">
        <f t="shared" si="5"/>
        <v>900000</v>
      </c>
      <c r="N30" s="722">
        <v>0</v>
      </c>
      <c r="O30" s="722">
        <v>0</v>
      </c>
      <c r="P30" s="722">
        <v>0</v>
      </c>
      <c r="Q30" s="722">
        <v>0</v>
      </c>
      <c r="R30" s="723">
        <v>0</v>
      </c>
      <c r="S30" s="722">
        <v>0</v>
      </c>
      <c r="T30" s="722">
        <f t="shared" si="3"/>
        <v>2</v>
      </c>
      <c r="U30" s="722">
        <f t="shared" si="3"/>
        <v>900000</v>
      </c>
      <c r="V30" s="241" t="s">
        <v>497</v>
      </c>
      <c r="W30" s="241" t="s">
        <v>497</v>
      </c>
      <c r="X30" s="242" t="s">
        <v>733</v>
      </c>
      <c r="Y30" s="164" t="s">
        <v>759</v>
      </c>
      <c r="Z30" s="251" t="s">
        <v>760</v>
      </c>
      <c r="AA30" s="211" t="s">
        <v>704</v>
      </c>
    </row>
    <row r="31" spans="1:27" ht="24" customHeight="1">
      <c r="A31" s="238">
        <v>22</v>
      </c>
      <c r="B31" s="174" t="s">
        <v>761</v>
      </c>
      <c r="C31" s="204" t="s">
        <v>311</v>
      </c>
      <c r="D31" s="239">
        <v>57000</v>
      </c>
      <c r="E31" s="721">
        <v>0</v>
      </c>
      <c r="F31" s="721">
        <v>0</v>
      </c>
      <c r="G31" s="721">
        <v>0</v>
      </c>
      <c r="H31" s="721">
        <v>0</v>
      </c>
      <c r="I31" s="245">
        <v>2</v>
      </c>
      <c r="J31" s="721">
        <v>0</v>
      </c>
      <c r="K31" s="721">
        <f t="shared" si="4"/>
        <v>2</v>
      </c>
      <c r="L31" s="245">
        <v>2</v>
      </c>
      <c r="M31" s="239">
        <f t="shared" si="5"/>
        <v>114000</v>
      </c>
      <c r="N31" s="722">
        <v>0</v>
      </c>
      <c r="O31" s="722">
        <v>0</v>
      </c>
      <c r="P31" s="722">
        <v>0</v>
      </c>
      <c r="Q31" s="722">
        <v>0</v>
      </c>
      <c r="R31" s="723">
        <v>0</v>
      </c>
      <c r="S31" s="722">
        <v>0</v>
      </c>
      <c r="T31" s="722">
        <f t="shared" si="3"/>
        <v>2</v>
      </c>
      <c r="U31" s="722">
        <f t="shared" si="3"/>
        <v>114000</v>
      </c>
      <c r="V31" s="241" t="s">
        <v>497</v>
      </c>
      <c r="W31" s="241" t="s">
        <v>497</v>
      </c>
      <c r="X31" s="242" t="s">
        <v>762</v>
      </c>
      <c r="Y31" s="164" t="s">
        <v>763</v>
      </c>
      <c r="Z31" s="204" t="s">
        <v>764</v>
      </c>
      <c r="AA31" s="211" t="s">
        <v>704</v>
      </c>
    </row>
    <row r="32" spans="1:27" ht="24" customHeight="1">
      <c r="A32" s="238">
        <v>23</v>
      </c>
      <c r="B32" s="174" t="s">
        <v>765</v>
      </c>
      <c r="C32" s="204" t="s">
        <v>311</v>
      </c>
      <c r="D32" s="239">
        <v>438700</v>
      </c>
      <c r="E32" s="721">
        <v>0</v>
      </c>
      <c r="F32" s="721">
        <v>0</v>
      </c>
      <c r="G32" s="721">
        <v>0</v>
      </c>
      <c r="H32" s="721">
        <v>0</v>
      </c>
      <c r="I32" s="245">
        <v>1</v>
      </c>
      <c r="J32" s="721">
        <v>0</v>
      </c>
      <c r="K32" s="721">
        <f t="shared" si="4"/>
        <v>1</v>
      </c>
      <c r="L32" s="245">
        <v>1</v>
      </c>
      <c r="M32" s="239">
        <f t="shared" si="5"/>
        <v>438700</v>
      </c>
      <c r="N32" s="722">
        <v>0</v>
      </c>
      <c r="O32" s="722">
        <v>0</v>
      </c>
      <c r="P32" s="722">
        <v>0</v>
      </c>
      <c r="Q32" s="722">
        <v>0</v>
      </c>
      <c r="R32" s="723">
        <v>0</v>
      </c>
      <c r="S32" s="722">
        <v>0</v>
      </c>
      <c r="T32" s="722">
        <f t="shared" si="3"/>
        <v>1</v>
      </c>
      <c r="U32" s="722">
        <f t="shared" si="3"/>
        <v>438700</v>
      </c>
      <c r="V32" s="241" t="s">
        <v>497</v>
      </c>
      <c r="W32" s="241" t="s">
        <v>497</v>
      </c>
      <c r="X32" s="242" t="s">
        <v>762</v>
      </c>
      <c r="Y32" s="164" t="s">
        <v>763</v>
      </c>
      <c r="Z32" s="204" t="s">
        <v>764</v>
      </c>
      <c r="AA32" s="211" t="s">
        <v>704</v>
      </c>
    </row>
    <row r="33" spans="1:27" ht="58.5" customHeight="1">
      <c r="A33" s="238">
        <v>24</v>
      </c>
      <c r="B33" s="164" t="s">
        <v>766</v>
      </c>
      <c r="C33" s="204" t="s">
        <v>48</v>
      </c>
      <c r="D33" s="239">
        <v>220000</v>
      </c>
      <c r="E33" s="721">
        <v>0</v>
      </c>
      <c r="F33" s="721">
        <v>0</v>
      </c>
      <c r="G33" s="721">
        <v>0</v>
      </c>
      <c r="H33" s="721">
        <v>0</v>
      </c>
      <c r="I33" s="245">
        <v>10</v>
      </c>
      <c r="J33" s="721">
        <v>0</v>
      </c>
      <c r="K33" s="721">
        <f t="shared" si="4"/>
        <v>10</v>
      </c>
      <c r="L33" s="245">
        <v>10</v>
      </c>
      <c r="M33" s="239">
        <f t="shared" si="5"/>
        <v>2200000</v>
      </c>
      <c r="N33" s="722">
        <v>0</v>
      </c>
      <c r="O33" s="722">
        <v>0</v>
      </c>
      <c r="P33" s="722">
        <v>0</v>
      </c>
      <c r="Q33" s="722">
        <v>0</v>
      </c>
      <c r="R33" s="723">
        <v>0</v>
      </c>
      <c r="S33" s="722">
        <v>0</v>
      </c>
      <c r="T33" s="722">
        <f t="shared" si="3"/>
        <v>10</v>
      </c>
      <c r="U33" s="722">
        <f t="shared" si="3"/>
        <v>2200000</v>
      </c>
      <c r="V33" s="241" t="s">
        <v>497</v>
      </c>
      <c r="W33" s="241" t="s">
        <v>497</v>
      </c>
      <c r="X33" s="242" t="s">
        <v>733</v>
      </c>
      <c r="Y33" s="164" t="s">
        <v>737</v>
      </c>
      <c r="Z33" s="251" t="s">
        <v>738</v>
      </c>
      <c r="AA33" s="211" t="s">
        <v>704</v>
      </c>
    </row>
    <row r="34" spans="1:27" ht="24" customHeight="1">
      <c r="A34" s="238">
        <v>25</v>
      </c>
      <c r="B34" s="255" t="s">
        <v>767</v>
      </c>
      <c r="C34" s="204" t="s">
        <v>48</v>
      </c>
      <c r="D34" s="239">
        <v>276060</v>
      </c>
      <c r="E34" s="721">
        <v>0</v>
      </c>
      <c r="F34" s="721">
        <v>0</v>
      </c>
      <c r="G34" s="721">
        <v>0</v>
      </c>
      <c r="H34" s="721">
        <v>0</v>
      </c>
      <c r="I34" s="245">
        <v>1</v>
      </c>
      <c r="J34" s="721">
        <v>0</v>
      </c>
      <c r="K34" s="721">
        <f t="shared" si="4"/>
        <v>1</v>
      </c>
      <c r="L34" s="245">
        <v>1</v>
      </c>
      <c r="M34" s="239">
        <f t="shared" si="5"/>
        <v>276060</v>
      </c>
      <c r="N34" s="722">
        <v>0</v>
      </c>
      <c r="O34" s="722">
        <v>0</v>
      </c>
      <c r="P34" s="722">
        <v>0</v>
      </c>
      <c r="Q34" s="722">
        <v>0</v>
      </c>
      <c r="R34" s="723">
        <v>0</v>
      </c>
      <c r="S34" s="722">
        <v>0</v>
      </c>
      <c r="T34" s="722">
        <f t="shared" si="3"/>
        <v>1</v>
      </c>
      <c r="U34" s="722">
        <f t="shared" si="3"/>
        <v>276060</v>
      </c>
      <c r="V34" s="241" t="s">
        <v>497</v>
      </c>
      <c r="W34" s="241" t="s">
        <v>497</v>
      </c>
      <c r="X34" s="242" t="s">
        <v>747</v>
      </c>
      <c r="Y34" s="164" t="s">
        <v>748</v>
      </c>
      <c r="Z34" s="204" t="s">
        <v>749</v>
      </c>
      <c r="AA34" s="211" t="s">
        <v>704</v>
      </c>
    </row>
    <row r="35" spans="1:27" ht="51.75" customHeight="1">
      <c r="A35" s="238">
        <v>26</v>
      </c>
      <c r="B35" s="164" t="s">
        <v>768</v>
      </c>
      <c r="C35" s="204" t="s">
        <v>311</v>
      </c>
      <c r="D35" s="239">
        <v>291575</v>
      </c>
      <c r="E35" s="721">
        <v>0</v>
      </c>
      <c r="F35" s="721">
        <v>0</v>
      </c>
      <c r="G35" s="721">
        <v>0</v>
      </c>
      <c r="H35" s="721">
        <v>0</v>
      </c>
      <c r="I35" s="245">
        <v>1</v>
      </c>
      <c r="J35" s="721">
        <v>0</v>
      </c>
      <c r="K35" s="721">
        <f t="shared" si="4"/>
        <v>1</v>
      </c>
      <c r="L35" s="245">
        <v>1</v>
      </c>
      <c r="M35" s="239">
        <f t="shared" si="5"/>
        <v>291575</v>
      </c>
      <c r="N35" s="722">
        <v>0</v>
      </c>
      <c r="O35" s="722">
        <v>0</v>
      </c>
      <c r="P35" s="722">
        <v>0</v>
      </c>
      <c r="Q35" s="722">
        <v>0</v>
      </c>
      <c r="R35" s="723">
        <v>0</v>
      </c>
      <c r="S35" s="722">
        <v>0</v>
      </c>
      <c r="T35" s="722">
        <f t="shared" si="3"/>
        <v>1</v>
      </c>
      <c r="U35" s="722">
        <f t="shared" si="3"/>
        <v>291575</v>
      </c>
      <c r="V35" s="241" t="s">
        <v>497</v>
      </c>
      <c r="W35" s="241" t="s">
        <v>497</v>
      </c>
      <c r="X35" s="242" t="s">
        <v>717</v>
      </c>
      <c r="Y35" s="164" t="s">
        <v>718</v>
      </c>
      <c r="Z35" s="204" t="s">
        <v>719</v>
      </c>
      <c r="AA35" s="211" t="s">
        <v>704</v>
      </c>
    </row>
    <row r="36" spans="1:27" ht="24" customHeight="1">
      <c r="A36" s="238">
        <v>27</v>
      </c>
      <c r="B36" s="164" t="s">
        <v>769</v>
      </c>
      <c r="C36" s="204" t="s">
        <v>311</v>
      </c>
      <c r="D36" s="239">
        <v>800000</v>
      </c>
      <c r="E36" s="721">
        <v>0</v>
      </c>
      <c r="F36" s="721">
        <v>0</v>
      </c>
      <c r="G36" s="721">
        <v>0</v>
      </c>
      <c r="H36" s="721">
        <v>0</v>
      </c>
      <c r="I36" s="245">
        <v>1</v>
      </c>
      <c r="J36" s="721">
        <v>0</v>
      </c>
      <c r="K36" s="721">
        <f t="shared" si="4"/>
        <v>1</v>
      </c>
      <c r="L36" s="245">
        <v>1</v>
      </c>
      <c r="M36" s="239">
        <f t="shared" si="5"/>
        <v>800000</v>
      </c>
      <c r="N36" s="722">
        <v>0</v>
      </c>
      <c r="O36" s="722">
        <v>0</v>
      </c>
      <c r="P36" s="722">
        <v>0</v>
      </c>
      <c r="Q36" s="722">
        <v>0</v>
      </c>
      <c r="R36" s="723">
        <v>0</v>
      </c>
      <c r="S36" s="722">
        <v>0</v>
      </c>
      <c r="T36" s="722">
        <f t="shared" si="3"/>
        <v>1</v>
      </c>
      <c r="U36" s="722">
        <f t="shared" si="3"/>
        <v>800000</v>
      </c>
      <c r="V36" s="241" t="s">
        <v>497</v>
      </c>
      <c r="W36" s="241" t="s">
        <v>497</v>
      </c>
      <c r="X36" s="242" t="s">
        <v>725</v>
      </c>
      <c r="Y36" s="164" t="s">
        <v>726</v>
      </c>
      <c r="Z36" s="204" t="s">
        <v>727</v>
      </c>
      <c r="AA36" s="211" t="s">
        <v>704</v>
      </c>
    </row>
    <row r="37" spans="1:27" ht="50.25" customHeight="1">
      <c r="A37" s="238">
        <v>28</v>
      </c>
      <c r="B37" s="164" t="s">
        <v>770</v>
      </c>
      <c r="C37" s="245" t="s">
        <v>311</v>
      </c>
      <c r="D37" s="239">
        <v>7500</v>
      </c>
      <c r="E37" s="721">
        <v>0</v>
      </c>
      <c r="F37" s="721">
        <v>0</v>
      </c>
      <c r="G37" s="721">
        <v>0</v>
      </c>
      <c r="H37" s="721">
        <v>0</v>
      </c>
      <c r="I37" s="256">
        <v>1</v>
      </c>
      <c r="J37" s="721">
        <v>0</v>
      </c>
      <c r="K37" s="721">
        <f t="shared" si="4"/>
        <v>1</v>
      </c>
      <c r="L37" s="256">
        <v>1</v>
      </c>
      <c r="M37" s="239">
        <f t="shared" si="5"/>
        <v>7500</v>
      </c>
      <c r="N37" s="722">
        <v>0</v>
      </c>
      <c r="O37" s="722">
        <v>0</v>
      </c>
      <c r="P37" s="722">
        <v>0</v>
      </c>
      <c r="Q37" s="722">
        <v>0</v>
      </c>
      <c r="R37" s="723">
        <v>0</v>
      </c>
      <c r="S37" s="722">
        <v>0</v>
      </c>
      <c r="T37" s="722">
        <f t="shared" si="3"/>
        <v>1</v>
      </c>
      <c r="U37" s="722">
        <f t="shared" si="3"/>
        <v>7500</v>
      </c>
      <c r="V37" s="241" t="s">
        <v>497</v>
      </c>
      <c r="W37" s="241" t="s">
        <v>497</v>
      </c>
      <c r="X37" s="242" t="s">
        <v>710</v>
      </c>
      <c r="Y37" s="164" t="s">
        <v>711</v>
      </c>
      <c r="Z37" s="204" t="s">
        <v>712</v>
      </c>
      <c r="AA37" s="211" t="s">
        <v>704</v>
      </c>
    </row>
    <row r="38" spans="1:27" ht="24" customHeight="1">
      <c r="A38" s="238">
        <v>29</v>
      </c>
      <c r="B38" s="174" t="s">
        <v>771</v>
      </c>
      <c r="C38" s="204" t="s">
        <v>311</v>
      </c>
      <c r="D38" s="239">
        <v>139000</v>
      </c>
      <c r="E38" s="721">
        <v>0</v>
      </c>
      <c r="F38" s="721">
        <v>0</v>
      </c>
      <c r="G38" s="721">
        <v>0</v>
      </c>
      <c r="H38" s="721">
        <v>0</v>
      </c>
      <c r="I38" s="245">
        <v>1</v>
      </c>
      <c r="J38" s="721">
        <v>0</v>
      </c>
      <c r="K38" s="721">
        <f t="shared" si="4"/>
        <v>1</v>
      </c>
      <c r="L38" s="245">
        <v>1</v>
      </c>
      <c r="M38" s="239">
        <f t="shared" si="5"/>
        <v>139000</v>
      </c>
      <c r="N38" s="722">
        <v>0</v>
      </c>
      <c r="O38" s="722">
        <v>0</v>
      </c>
      <c r="P38" s="722">
        <v>0</v>
      </c>
      <c r="Q38" s="722">
        <v>0</v>
      </c>
      <c r="R38" s="723">
        <v>0</v>
      </c>
      <c r="S38" s="722">
        <v>0</v>
      </c>
      <c r="T38" s="722">
        <f t="shared" si="3"/>
        <v>1</v>
      </c>
      <c r="U38" s="722">
        <f t="shared" si="3"/>
        <v>139000</v>
      </c>
      <c r="V38" s="241" t="s">
        <v>497</v>
      </c>
      <c r="W38" s="241" t="s">
        <v>497</v>
      </c>
      <c r="X38" s="242" t="s">
        <v>717</v>
      </c>
      <c r="Y38" s="164" t="s">
        <v>718</v>
      </c>
      <c r="Z38" s="204" t="s">
        <v>719</v>
      </c>
      <c r="AA38" s="211" t="s">
        <v>704</v>
      </c>
    </row>
    <row r="39" spans="1:27" ht="24" customHeight="1">
      <c r="A39" s="238">
        <v>30</v>
      </c>
      <c r="B39" s="164" t="s">
        <v>772</v>
      </c>
      <c r="C39" s="204" t="s">
        <v>311</v>
      </c>
      <c r="D39" s="239">
        <v>230000</v>
      </c>
      <c r="E39" s="721">
        <v>0</v>
      </c>
      <c r="F39" s="721">
        <v>0</v>
      </c>
      <c r="G39" s="721">
        <v>0</v>
      </c>
      <c r="H39" s="721">
        <v>0</v>
      </c>
      <c r="I39" s="245">
        <v>2</v>
      </c>
      <c r="J39" s="721">
        <v>0</v>
      </c>
      <c r="K39" s="721">
        <f t="shared" si="4"/>
        <v>2</v>
      </c>
      <c r="L39" s="245">
        <v>2</v>
      </c>
      <c r="M39" s="239">
        <f t="shared" si="5"/>
        <v>460000</v>
      </c>
      <c r="N39" s="722">
        <v>0</v>
      </c>
      <c r="O39" s="722">
        <v>0</v>
      </c>
      <c r="P39" s="722">
        <v>0</v>
      </c>
      <c r="Q39" s="722">
        <v>0</v>
      </c>
      <c r="R39" s="723">
        <v>0</v>
      </c>
      <c r="S39" s="722">
        <v>0</v>
      </c>
      <c r="T39" s="722">
        <f t="shared" si="3"/>
        <v>2</v>
      </c>
      <c r="U39" s="722">
        <f t="shared" si="3"/>
        <v>460000</v>
      </c>
      <c r="V39" s="241" t="s">
        <v>497</v>
      </c>
      <c r="W39" s="241" t="s">
        <v>497</v>
      </c>
      <c r="X39" s="242" t="s">
        <v>733</v>
      </c>
      <c r="Y39" s="164" t="s">
        <v>737</v>
      </c>
      <c r="Z39" s="251" t="s">
        <v>738</v>
      </c>
      <c r="AA39" s="211" t="s">
        <v>704</v>
      </c>
    </row>
    <row r="40" spans="1:27" ht="24" customHeight="1">
      <c r="A40" s="238">
        <v>31</v>
      </c>
      <c r="B40" s="174" t="s">
        <v>773</v>
      </c>
      <c r="C40" s="204" t="s">
        <v>48</v>
      </c>
      <c r="D40" s="239">
        <v>600000</v>
      </c>
      <c r="E40" s="721">
        <v>0</v>
      </c>
      <c r="F40" s="721">
        <v>0</v>
      </c>
      <c r="G40" s="721">
        <v>0</v>
      </c>
      <c r="H40" s="721">
        <v>0</v>
      </c>
      <c r="I40" s="245">
        <v>1</v>
      </c>
      <c r="J40" s="721">
        <v>0</v>
      </c>
      <c r="K40" s="721">
        <f t="shared" si="4"/>
        <v>1</v>
      </c>
      <c r="L40" s="245">
        <v>1</v>
      </c>
      <c r="M40" s="239">
        <f t="shared" si="5"/>
        <v>600000</v>
      </c>
      <c r="N40" s="722">
        <v>0</v>
      </c>
      <c r="O40" s="722">
        <v>0</v>
      </c>
      <c r="P40" s="722">
        <v>0</v>
      </c>
      <c r="Q40" s="722">
        <v>0</v>
      </c>
      <c r="R40" s="723">
        <v>0</v>
      </c>
      <c r="S40" s="722">
        <v>0</v>
      </c>
      <c r="T40" s="722">
        <f t="shared" si="3"/>
        <v>1</v>
      </c>
      <c r="U40" s="722">
        <f t="shared" si="3"/>
        <v>600000</v>
      </c>
      <c r="V40" s="241" t="s">
        <v>497</v>
      </c>
      <c r="W40" s="241" t="s">
        <v>497</v>
      </c>
      <c r="X40" s="242" t="s">
        <v>762</v>
      </c>
      <c r="Y40" s="164" t="s">
        <v>763</v>
      </c>
      <c r="Z40" s="204" t="s">
        <v>764</v>
      </c>
      <c r="AA40" s="211" t="s">
        <v>704</v>
      </c>
    </row>
    <row r="41" spans="1:27" ht="48.75" customHeight="1">
      <c r="A41" s="238">
        <v>32</v>
      </c>
      <c r="B41" s="242" t="s">
        <v>774</v>
      </c>
      <c r="C41" s="251" t="s">
        <v>48</v>
      </c>
      <c r="D41" s="239">
        <v>700000</v>
      </c>
      <c r="E41" s="721">
        <v>0</v>
      </c>
      <c r="F41" s="721">
        <v>0</v>
      </c>
      <c r="G41" s="721">
        <v>0</v>
      </c>
      <c r="H41" s="721">
        <v>0</v>
      </c>
      <c r="I41" s="245">
        <v>1</v>
      </c>
      <c r="J41" s="721">
        <v>0</v>
      </c>
      <c r="K41" s="721">
        <f t="shared" si="4"/>
        <v>1</v>
      </c>
      <c r="L41" s="245">
        <v>1</v>
      </c>
      <c r="M41" s="239">
        <f t="shared" si="5"/>
        <v>700000</v>
      </c>
      <c r="N41" s="722">
        <v>0</v>
      </c>
      <c r="O41" s="722">
        <v>0</v>
      </c>
      <c r="P41" s="722">
        <v>0</v>
      </c>
      <c r="Q41" s="722">
        <v>0</v>
      </c>
      <c r="R41" s="723">
        <v>0</v>
      </c>
      <c r="S41" s="722">
        <v>0</v>
      </c>
      <c r="T41" s="722">
        <f t="shared" si="3"/>
        <v>1</v>
      </c>
      <c r="U41" s="722">
        <f t="shared" si="3"/>
        <v>700000</v>
      </c>
      <c r="V41" s="241" t="s">
        <v>497</v>
      </c>
      <c r="W41" s="241" t="s">
        <v>497</v>
      </c>
      <c r="X41" s="242" t="s">
        <v>733</v>
      </c>
      <c r="Y41" s="164" t="s">
        <v>737</v>
      </c>
      <c r="Z41" s="251" t="s">
        <v>738</v>
      </c>
      <c r="AA41" s="211" t="s">
        <v>704</v>
      </c>
    </row>
    <row r="42" spans="1:27" ht="24" customHeight="1">
      <c r="A42" s="238">
        <v>33</v>
      </c>
      <c r="B42" s="174" t="s">
        <v>775</v>
      </c>
      <c r="C42" s="204" t="s">
        <v>48</v>
      </c>
      <c r="D42" s="239">
        <v>100000</v>
      </c>
      <c r="E42" s="721">
        <v>0</v>
      </c>
      <c r="F42" s="721">
        <v>0</v>
      </c>
      <c r="G42" s="721">
        <v>0</v>
      </c>
      <c r="H42" s="721">
        <v>0</v>
      </c>
      <c r="I42" s="245">
        <v>5</v>
      </c>
      <c r="J42" s="721">
        <v>0</v>
      </c>
      <c r="K42" s="721">
        <f t="shared" si="4"/>
        <v>5</v>
      </c>
      <c r="L42" s="245">
        <v>5</v>
      </c>
      <c r="M42" s="239">
        <f t="shared" si="5"/>
        <v>500000</v>
      </c>
      <c r="N42" s="722">
        <v>0</v>
      </c>
      <c r="O42" s="722">
        <v>0</v>
      </c>
      <c r="P42" s="722">
        <v>0</v>
      </c>
      <c r="Q42" s="722">
        <v>0</v>
      </c>
      <c r="R42" s="723">
        <v>0</v>
      </c>
      <c r="S42" s="722">
        <v>0</v>
      </c>
      <c r="T42" s="722">
        <f t="shared" si="3"/>
        <v>5</v>
      </c>
      <c r="U42" s="722">
        <f t="shared" si="3"/>
        <v>500000</v>
      </c>
      <c r="V42" s="241" t="s">
        <v>497</v>
      </c>
      <c r="W42" s="241" t="s">
        <v>497</v>
      </c>
      <c r="X42" s="242" t="s">
        <v>725</v>
      </c>
      <c r="Y42" s="164" t="s">
        <v>726</v>
      </c>
      <c r="Z42" s="204" t="s">
        <v>727</v>
      </c>
      <c r="AA42" s="211" t="s">
        <v>704</v>
      </c>
    </row>
    <row r="43" spans="1:27" ht="24" customHeight="1">
      <c r="A43" s="238">
        <v>34</v>
      </c>
      <c r="B43" s="174" t="s">
        <v>776</v>
      </c>
      <c r="C43" s="204" t="s">
        <v>311</v>
      </c>
      <c r="D43" s="239">
        <v>700000</v>
      </c>
      <c r="E43" s="721">
        <v>0</v>
      </c>
      <c r="F43" s="721">
        <v>0</v>
      </c>
      <c r="G43" s="721">
        <v>0</v>
      </c>
      <c r="H43" s="721">
        <v>0</v>
      </c>
      <c r="I43" s="245">
        <v>1</v>
      </c>
      <c r="J43" s="721">
        <v>0</v>
      </c>
      <c r="K43" s="721">
        <f t="shared" si="4"/>
        <v>1</v>
      </c>
      <c r="L43" s="245">
        <v>1</v>
      </c>
      <c r="M43" s="239">
        <f t="shared" si="5"/>
        <v>700000</v>
      </c>
      <c r="N43" s="722">
        <v>0</v>
      </c>
      <c r="O43" s="722">
        <v>0</v>
      </c>
      <c r="P43" s="722">
        <v>0</v>
      </c>
      <c r="Q43" s="722">
        <v>0</v>
      </c>
      <c r="R43" s="723">
        <v>0</v>
      </c>
      <c r="S43" s="722">
        <v>0</v>
      </c>
      <c r="T43" s="722">
        <f t="shared" si="3"/>
        <v>1</v>
      </c>
      <c r="U43" s="722">
        <f t="shared" si="3"/>
        <v>700000</v>
      </c>
      <c r="V43" s="241" t="s">
        <v>497</v>
      </c>
      <c r="W43" s="241" t="s">
        <v>497</v>
      </c>
      <c r="X43" s="242" t="s">
        <v>717</v>
      </c>
      <c r="Y43" s="164" t="s">
        <v>718</v>
      </c>
      <c r="Z43" s="204" t="s">
        <v>719</v>
      </c>
      <c r="AA43" s="211" t="s">
        <v>704</v>
      </c>
    </row>
    <row r="44" spans="1:27" ht="24" customHeight="1">
      <c r="A44" s="238">
        <v>35</v>
      </c>
      <c r="B44" s="164" t="s">
        <v>777</v>
      </c>
      <c r="C44" s="204" t="s">
        <v>311</v>
      </c>
      <c r="D44" s="239">
        <v>750000</v>
      </c>
      <c r="E44" s="721">
        <v>0</v>
      </c>
      <c r="F44" s="721">
        <v>0</v>
      </c>
      <c r="G44" s="721">
        <v>0</v>
      </c>
      <c r="H44" s="721">
        <v>0</v>
      </c>
      <c r="I44" s="245">
        <v>1</v>
      </c>
      <c r="J44" s="721">
        <v>0</v>
      </c>
      <c r="K44" s="721">
        <f t="shared" si="4"/>
        <v>1</v>
      </c>
      <c r="L44" s="245">
        <v>1</v>
      </c>
      <c r="M44" s="239">
        <f t="shared" si="5"/>
        <v>750000</v>
      </c>
      <c r="N44" s="722">
        <v>0</v>
      </c>
      <c r="O44" s="722">
        <v>0</v>
      </c>
      <c r="P44" s="722">
        <v>0</v>
      </c>
      <c r="Q44" s="722">
        <v>0</v>
      </c>
      <c r="R44" s="723">
        <v>0</v>
      </c>
      <c r="S44" s="722">
        <v>0</v>
      </c>
      <c r="T44" s="722">
        <f t="shared" si="3"/>
        <v>1</v>
      </c>
      <c r="U44" s="722">
        <f t="shared" si="3"/>
        <v>750000</v>
      </c>
      <c r="V44" s="241" t="s">
        <v>497</v>
      </c>
      <c r="W44" s="241" t="s">
        <v>497</v>
      </c>
      <c r="X44" s="242" t="s">
        <v>721</v>
      </c>
      <c r="Y44" s="164" t="s">
        <v>753</v>
      </c>
      <c r="Z44" s="204" t="s">
        <v>754</v>
      </c>
      <c r="AA44" s="211" t="s">
        <v>704</v>
      </c>
    </row>
    <row r="45" spans="1:27" ht="24" customHeight="1">
      <c r="A45" s="238">
        <v>36</v>
      </c>
      <c r="B45" s="174" t="s">
        <v>778</v>
      </c>
      <c r="C45" s="204" t="s">
        <v>311</v>
      </c>
      <c r="D45" s="239">
        <v>600000</v>
      </c>
      <c r="E45" s="721">
        <v>0</v>
      </c>
      <c r="F45" s="721">
        <v>0</v>
      </c>
      <c r="G45" s="721">
        <v>0</v>
      </c>
      <c r="H45" s="721">
        <v>0</v>
      </c>
      <c r="I45" s="245">
        <v>1</v>
      </c>
      <c r="J45" s="721">
        <v>0</v>
      </c>
      <c r="K45" s="721">
        <f t="shared" si="4"/>
        <v>1</v>
      </c>
      <c r="L45" s="245">
        <v>1</v>
      </c>
      <c r="M45" s="239">
        <f t="shared" si="5"/>
        <v>600000</v>
      </c>
      <c r="N45" s="722">
        <v>0</v>
      </c>
      <c r="O45" s="722">
        <v>0</v>
      </c>
      <c r="P45" s="722">
        <v>0</v>
      </c>
      <c r="Q45" s="722">
        <v>0</v>
      </c>
      <c r="R45" s="723">
        <v>0</v>
      </c>
      <c r="S45" s="722">
        <v>0</v>
      </c>
      <c r="T45" s="722">
        <f t="shared" si="3"/>
        <v>1</v>
      </c>
      <c r="U45" s="722">
        <f t="shared" si="3"/>
        <v>600000</v>
      </c>
      <c r="V45" s="241" t="s">
        <v>497</v>
      </c>
      <c r="W45" s="241" t="s">
        <v>497</v>
      </c>
      <c r="X45" s="242" t="s">
        <v>725</v>
      </c>
      <c r="Y45" s="164" t="s">
        <v>726</v>
      </c>
      <c r="Z45" s="204" t="s">
        <v>727</v>
      </c>
      <c r="AA45" s="211" t="s">
        <v>704</v>
      </c>
    </row>
    <row r="46" spans="1:27" ht="48" customHeight="1">
      <c r="A46" s="238">
        <v>37</v>
      </c>
      <c r="B46" s="164" t="s">
        <v>779</v>
      </c>
      <c r="C46" s="204" t="s">
        <v>48</v>
      </c>
      <c r="D46" s="239">
        <v>220000</v>
      </c>
      <c r="E46" s="721">
        <v>0</v>
      </c>
      <c r="F46" s="721">
        <v>0</v>
      </c>
      <c r="G46" s="721">
        <v>0</v>
      </c>
      <c r="H46" s="721">
        <v>0</v>
      </c>
      <c r="I46" s="245">
        <v>10</v>
      </c>
      <c r="J46" s="721">
        <v>0</v>
      </c>
      <c r="K46" s="721">
        <f t="shared" si="4"/>
        <v>10</v>
      </c>
      <c r="L46" s="245">
        <v>10</v>
      </c>
      <c r="M46" s="239">
        <f t="shared" si="5"/>
        <v>2200000</v>
      </c>
      <c r="N46" s="722">
        <v>0</v>
      </c>
      <c r="O46" s="722">
        <v>0</v>
      </c>
      <c r="P46" s="722">
        <v>0</v>
      </c>
      <c r="Q46" s="722">
        <v>0</v>
      </c>
      <c r="R46" s="723">
        <v>0</v>
      </c>
      <c r="S46" s="722">
        <v>0</v>
      </c>
      <c r="T46" s="722">
        <f t="shared" si="3"/>
        <v>10</v>
      </c>
      <c r="U46" s="722">
        <f t="shared" si="3"/>
        <v>2200000</v>
      </c>
      <c r="V46" s="241" t="s">
        <v>497</v>
      </c>
      <c r="W46" s="241" t="s">
        <v>497</v>
      </c>
      <c r="X46" s="242" t="s">
        <v>733</v>
      </c>
      <c r="Y46" s="164" t="s">
        <v>737</v>
      </c>
      <c r="Z46" s="251" t="s">
        <v>738</v>
      </c>
      <c r="AA46" s="211" t="s">
        <v>704</v>
      </c>
    </row>
    <row r="47" spans="1:27" ht="24" customHeight="1">
      <c r="A47" s="238">
        <v>38</v>
      </c>
      <c r="B47" s="164" t="s">
        <v>780</v>
      </c>
      <c r="C47" s="204" t="s">
        <v>311</v>
      </c>
      <c r="D47" s="239">
        <v>331700</v>
      </c>
      <c r="E47" s="721">
        <v>0</v>
      </c>
      <c r="F47" s="721">
        <v>0</v>
      </c>
      <c r="G47" s="721">
        <v>0</v>
      </c>
      <c r="H47" s="721">
        <v>0</v>
      </c>
      <c r="I47" s="245">
        <v>3</v>
      </c>
      <c r="J47" s="721">
        <v>0</v>
      </c>
      <c r="K47" s="721">
        <f t="shared" si="4"/>
        <v>3</v>
      </c>
      <c r="L47" s="245">
        <v>3</v>
      </c>
      <c r="M47" s="239">
        <f t="shared" si="5"/>
        <v>995100</v>
      </c>
      <c r="N47" s="722">
        <v>0</v>
      </c>
      <c r="O47" s="722">
        <v>0</v>
      </c>
      <c r="P47" s="722">
        <v>0</v>
      </c>
      <c r="Q47" s="722">
        <v>0</v>
      </c>
      <c r="R47" s="723">
        <v>0</v>
      </c>
      <c r="S47" s="722">
        <v>0</v>
      </c>
      <c r="T47" s="722">
        <f t="shared" si="3"/>
        <v>3</v>
      </c>
      <c r="U47" s="722">
        <f t="shared" si="3"/>
        <v>995100</v>
      </c>
      <c r="V47" s="241" t="s">
        <v>497</v>
      </c>
      <c r="W47" s="241" t="s">
        <v>497</v>
      </c>
      <c r="X47" s="242" t="s">
        <v>733</v>
      </c>
      <c r="Y47" s="164" t="s">
        <v>737</v>
      </c>
      <c r="Z47" s="251" t="s">
        <v>738</v>
      </c>
      <c r="AA47" s="211" t="s">
        <v>704</v>
      </c>
    </row>
    <row r="48" spans="1:27" ht="24.95" customHeight="1">
      <c r="A48" s="238">
        <v>39</v>
      </c>
      <c r="B48" s="164" t="s">
        <v>781</v>
      </c>
      <c r="C48" s="256" t="s">
        <v>48</v>
      </c>
      <c r="D48" s="239">
        <v>160000</v>
      </c>
      <c r="E48" s="721">
        <v>0</v>
      </c>
      <c r="F48" s="721">
        <v>0</v>
      </c>
      <c r="G48" s="721">
        <v>0</v>
      </c>
      <c r="H48" s="721">
        <v>0</v>
      </c>
      <c r="I48" s="245">
        <v>10</v>
      </c>
      <c r="J48" s="721">
        <v>0</v>
      </c>
      <c r="K48" s="721">
        <f t="shared" si="4"/>
        <v>10</v>
      </c>
      <c r="L48" s="245">
        <v>10</v>
      </c>
      <c r="M48" s="239">
        <f t="shared" si="5"/>
        <v>1600000</v>
      </c>
      <c r="N48" s="722">
        <v>0</v>
      </c>
      <c r="O48" s="722">
        <v>0</v>
      </c>
      <c r="P48" s="722">
        <v>0</v>
      </c>
      <c r="Q48" s="722">
        <v>0</v>
      </c>
      <c r="R48" s="723">
        <v>0</v>
      </c>
      <c r="S48" s="722">
        <v>0</v>
      </c>
      <c r="T48" s="722">
        <f t="shared" si="3"/>
        <v>10</v>
      </c>
      <c r="U48" s="722">
        <f t="shared" si="3"/>
        <v>1600000</v>
      </c>
      <c r="V48" s="241" t="s">
        <v>497</v>
      </c>
      <c r="W48" s="241" t="s">
        <v>497</v>
      </c>
      <c r="X48" s="242" t="s">
        <v>725</v>
      </c>
      <c r="Y48" s="164" t="s">
        <v>726</v>
      </c>
      <c r="Z48" s="204" t="s">
        <v>727</v>
      </c>
      <c r="AA48" s="211" t="s">
        <v>704</v>
      </c>
    </row>
    <row r="49" spans="1:27" ht="24" customHeight="1">
      <c r="A49" s="238">
        <v>40</v>
      </c>
      <c r="B49" s="174" t="s">
        <v>782</v>
      </c>
      <c r="C49" s="204" t="s">
        <v>311</v>
      </c>
      <c r="D49" s="239">
        <v>380000</v>
      </c>
      <c r="E49" s="721">
        <v>0</v>
      </c>
      <c r="F49" s="721">
        <v>0</v>
      </c>
      <c r="G49" s="721">
        <v>0</v>
      </c>
      <c r="H49" s="721">
        <v>0</v>
      </c>
      <c r="I49" s="245">
        <v>1</v>
      </c>
      <c r="J49" s="721">
        <v>0</v>
      </c>
      <c r="K49" s="721">
        <f t="shared" si="4"/>
        <v>1</v>
      </c>
      <c r="L49" s="245">
        <v>1</v>
      </c>
      <c r="M49" s="239">
        <f t="shared" si="5"/>
        <v>380000</v>
      </c>
      <c r="N49" s="722">
        <v>0</v>
      </c>
      <c r="O49" s="722">
        <v>0</v>
      </c>
      <c r="P49" s="722">
        <v>0</v>
      </c>
      <c r="Q49" s="722">
        <v>0</v>
      </c>
      <c r="R49" s="723">
        <v>0</v>
      </c>
      <c r="S49" s="722">
        <v>0</v>
      </c>
      <c r="T49" s="722">
        <f t="shared" si="3"/>
        <v>1</v>
      </c>
      <c r="U49" s="722">
        <f t="shared" si="3"/>
        <v>380000</v>
      </c>
      <c r="V49" s="241" t="s">
        <v>497</v>
      </c>
      <c r="W49" s="241" t="s">
        <v>497</v>
      </c>
      <c r="X49" s="242" t="s">
        <v>717</v>
      </c>
      <c r="Y49" s="164" t="s">
        <v>718</v>
      </c>
      <c r="Z49" s="204" t="s">
        <v>719</v>
      </c>
      <c r="AA49" s="211" t="s">
        <v>704</v>
      </c>
    </row>
    <row r="50" spans="1:27" ht="24" customHeight="1">
      <c r="A50" s="238">
        <v>41</v>
      </c>
      <c r="B50" s="257" t="s">
        <v>783</v>
      </c>
      <c r="C50" s="204" t="s">
        <v>48</v>
      </c>
      <c r="D50" s="239">
        <v>90000</v>
      </c>
      <c r="E50" s="721">
        <v>0</v>
      </c>
      <c r="F50" s="721">
        <v>0</v>
      </c>
      <c r="G50" s="721">
        <v>0</v>
      </c>
      <c r="H50" s="721">
        <v>0</v>
      </c>
      <c r="I50" s="245">
        <v>5</v>
      </c>
      <c r="J50" s="721">
        <v>0</v>
      </c>
      <c r="K50" s="721">
        <f t="shared" si="4"/>
        <v>5</v>
      </c>
      <c r="L50" s="245">
        <v>5</v>
      </c>
      <c r="M50" s="239">
        <f t="shared" si="5"/>
        <v>450000</v>
      </c>
      <c r="N50" s="722">
        <v>0</v>
      </c>
      <c r="O50" s="722">
        <v>0</v>
      </c>
      <c r="P50" s="722">
        <v>0</v>
      </c>
      <c r="Q50" s="722">
        <v>0</v>
      </c>
      <c r="R50" s="723">
        <v>0</v>
      </c>
      <c r="S50" s="722">
        <v>0</v>
      </c>
      <c r="T50" s="722">
        <f t="shared" si="3"/>
        <v>5</v>
      </c>
      <c r="U50" s="722">
        <f t="shared" si="3"/>
        <v>450000</v>
      </c>
      <c r="V50" s="241" t="s">
        <v>497</v>
      </c>
      <c r="W50" s="241" t="s">
        <v>497</v>
      </c>
      <c r="X50" s="242" t="s">
        <v>725</v>
      </c>
      <c r="Y50" s="164" t="s">
        <v>726</v>
      </c>
      <c r="Z50" s="204" t="s">
        <v>727</v>
      </c>
      <c r="AA50" s="211" t="s">
        <v>704</v>
      </c>
    </row>
    <row r="51" spans="1:27" ht="24" customHeight="1">
      <c r="A51" s="238">
        <v>42</v>
      </c>
      <c r="B51" s="164" t="s">
        <v>784</v>
      </c>
      <c r="C51" s="251" t="s">
        <v>48</v>
      </c>
      <c r="D51" s="239">
        <v>500000</v>
      </c>
      <c r="E51" s="721">
        <v>0</v>
      </c>
      <c r="F51" s="721">
        <v>0</v>
      </c>
      <c r="G51" s="721">
        <v>0</v>
      </c>
      <c r="H51" s="721">
        <v>0</v>
      </c>
      <c r="I51" s="245">
        <v>1</v>
      </c>
      <c r="J51" s="721">
        <v>0</v>
      </c>
      <c r="K51" s="721">
        <f t="shared" si="4"/>
        <v>1</v>
      </c>
      <c r="L51" s="245">
        <v>1</v>
      </c>
      <c r="M51" s="239">
        <f t="shared" si="5"/>
        <v>500000</v>
      </c>
      <c r="N51" s="722">
        <v>0</v>
      </c>
      <c r="O51" s="722">
        <v>0</v>
      </c>
      <c r="P51" s="722">
        <v>0</v>
      </c>
      <c r="Q51" s="722">
        <v>0</v>
      </c>
      <c r="R51" s="723">
        <v>0</v>
      </c>
      <c r="S51" s="722">
        <v>0</v>
      </c>
      <c r="T51" s="722">
        <f t="shared" si="3"/>
        <v>1</v>
      </c>
      <c r="U51" s="722">
        <f t="shared" si="3"/>
        <v>500000</v>
      </c>
      <c r="V51" s="241" t="s">
        <v>497</v>
      </c>
      <c r="W51" s="241" t="s">
        <v>497</v>
      </c>
      <c r="X51" s="242" t="s">
        <v>733</v>
      </c>
      <c r="Y51" s="164" t="s">
        <v>737</v>
      </c>
      <c r="Z51" s="251" t="s">
        <v>738</v>
      </c>
      <c r="AA51" s="211" t="s">
        <v>704</v>
      </c>
    </row>
    <row r="52" spans="1:27" ht="24" customHeight="1">
      <c r="A52" s="238">
        <v>43</v>
      </c>
      <c r="B52" s="242" t="s">
        <v>785</v>
      </c>
      <c r="C52" s="251" t="s">
        <v>54</v>
      </c>
      <c r="D52" s="239">
        <v>144450</v>
      </c>
      <c r="E52" s="721">
        <v>0</v>
      </c>
      <c r="F52" s="721">
        <v>0</v>
      </c>
      <c r="G52" s="721">
        <v>0</v>
      </c>
      <c r="H52" s="721">
        <v>0</v>
      </c>
      <c r="I52" s="245">
        <v>2</v>
      </c>
      <c r="J52" s="721">
        <v>0</v>
      </c>
      <c r="K52" s="721">
        <f t="shared" si="4"/>
        <v>2</v>
      </c>
      <c r="L52" s="245">
        <v>2</v>
      </c>
      <c r="M52" s="239">
        <f t="shared" si="5"/>
        <v>288900</v>
      </c>
      <c r="N52" s="722">
        <v>0</v>
      </c>
      <c r="O52" s="722">
        <v>0</v>
      </c>
      <c r="P52" s="722">
        <v>0</v>
      </c>
      <c r="Q52" s="722">
        <v>0</v>
      </c>
      <c r="R52" s="723">
        <v>0</v>
      </c>
      <c r="S52" s="722">
        <v>0</v>
      </c>
      <c r="T52" s="722">
        <f t="shared" si="3"/>
        <v>2</v>
      </c>
      <c r="U52" s="722">
        <f t="shared" si="3"/>
        <v>288900</v>
      </c>
      <c r="V52" s="241" t="s">
        <v>497</v>
      </c>
      <c r="W52" s="241" t="s">
        <v>497</v>
      </c>
      <c r="X52" s="242" t="s">
        <v>733</v>
      </c>
      <c r="Y52" s="164" t="s">
        <v>737</v>
      </c>
      <c r="Z52" s="251" t="s">
        <v>738</v>
      </c>
      <c r="AA52" s="211" t="s">
        <v>704</v>
      </c>
    </row>
    <row r="53" spans="1:27" ht="45" customHeight="1">
      <c r="A53" s="238">
        <v>44</v>
      </c>
      <c r="B53" s="164" t="s">
        <v>786</v>
      </c>
      <c r="C53" s="245" t="s">
        <v>311</v>
      </c>
      <c r="D53" s="239">
        <v>27900</v>
      </c>
      <c r="E53" s="721">
        <v>0</v>
      </c>
      <c r="F53" s="721">
        <v>0</v>
      </c>
      <c r="G53" s="721">
        <v>0</v>
      </c>
      <c r="H53" s="721">
        <v>0</v>
      </c>
      <c r="I53" s="256">
        <v>3</v>
      </c>
      <c r="J53" s="721">
        <v>0</v>
      </c>
      <c r="K53" s="721">
        <f t="shared" si="4"/>
        <v>3</v>
      </c>
      <c r="L53" s="256">
        <v>1</v>
      </c>
      <c r="M53" s="239">
        <f t="shared" si="5"/>
        <v>27900</v>
      </c>
      <c r="N53" s="722">
        <v>0</v>
      </c>
      <c r="O53" s="722">
        <v>0</v>
      </c>
      <c r="P53" s="722">
        <v>2</v>
      </c>
      <c r="Q53" s="722">
        <f>P53*D53</f>
        <v>55800</v>
      </c>
      <c r="R53" s="723">
        <v>0</v>
      </c>
      <c r="S53" s="722">
        <v>0</v>
      </c>
      <c r="T53" s="722">
        <f t="shared" si="3"/>
        <v>3</v>
      </c>
      <c r="U53" s="722">
        <f t="shared" si="3"/>
        <v>83700</v>
      </c>
      <c r="V53" s="241" t="s">
        <v>497</v>
      </c>
      <c r="W53" s="241" t="s">
        <v>497</v>
      </c>
      <c r="X53" s="242" t="s">
        <v>733</v>
      </c>
      <c r="Y53" s="164" t="s">
        <v>787</v>
      </c>
      <c r="Z53" s="204" t="s">
        <v>788</v>
      </c>
      <c r="AA53" s="211" t="s">
        <v>704</v>
      </c>
    </row>
    <row r="54" spans="1:27" ht="24" customHeight="1">
      <c r="A54" s="238">
        <v>45</v>
      </c>
      <c r="B54" s="174" t="s">
        <v>789</v>
      </c>
      <c r="C54" s="204" t="s">
        <v>48</v>
      </c>
      <c r="D54" s="239">
        <v>100000</v>
      </c>
      <c r="E54" s="721">
        <v>0</v>
      </c>
      <c r="F54" s="721">
        <v>0</v>
      </c>
      <c r="G54" s="721">
        <v>0</v>
      </c>
      <c r="H54" s="721">
        <v>0</v>
      </c>
      <c r="I54" s="245">
        <v>5</v>
      </c>
      <c r="J54" s="721">
        <v>0</v>
      </c>
      <c r="K54" s="721">
        <f t="shared" si="4"/>
        <v>5</v>
      </c>
      <c r="L54" s="245">
        <v>5</v>
      </c>
      <c r="M54" s="239">
        <f t="shared" si="5"/>
        <v>500000</v>
      </c>
      <c r="N54" s="722">
        <v>0</v>
      </c>
      <c r="O54" s="722">
        <v>0</v>
      </c>
      <c r="P54" s="722">
        <v>0</v>
      </c>
      <c r="Q54" s="722">
        <v>0</v>
      </c>
      <c r="R54" s="723">
        <v>0</v>
      </c>
      <c r="S54" s="722">
        <v>0</v>
      </c>
      <c r="T54" s="722">
        <f t="shared" si="3"/>
        <v>5</v>
      </c>
      <c r="U54" s="722">
        <f t="shared" si="3"/>
        <v>500000</v>
      </c>
      <c r="V54" s="241" t="s">
        <v>497</v>
      </c>
      <c r="W54" s="241" t="s">
        <v>497</v>
      </c>
      <c r="X54" s="242" t="s">
        <v>725</v>
      </c>
      <c r="Y54" s="164" t="s">
        <v>726</v>
      </c>
      <c r="Z54" s="204" t="s">
        <v>727</v>
      </c>
      <c r="AA54" s="211" t="s">
        <v>704</v>
      </c>
    </row>
    <row r="55" spans="1:27" ht="24" customHeight="1">
      <c r="A55" s="238">
        <v>46</v>
      </c>
      <c r="B55" s="252" t="s">
        <v>790</v>
      </c>
      <c r="C55" s="251" t="s">
        <v>48</v>
      </c>
      <c r="D55" s="239">
        <v>980000</v>
      </c>
      <c r="E55" s="721">
        <v>0</v>
      </c>
      <c r="F55" s="721">
        <v>0</v>
      </c>
      <c r="G55" s="721">
        <v>0</v>
      </c>
      <c r="H55" s="721">
        <v>0</v>
      </c>
      <c r="I55" s="245">
        <v>1</v>
      </c>
      <c r="J55" s="721">
        <v>0</v>
      </c>
      <c r="K55" s="721">
        <f t="shared" si="4"/>
        <v>1</v>
      </c>
      <c r="L55" s="245">
        <v>1</v>
      </c>
      <c r="M55" s="239">
        <f t="shared" si="5"/>
        <v>980000</v>
      </c>
      <c r="N55" s="722">
        <v>0</v>
      </c>
      <c r="O55" s="722">
        <v>0</v>
      </c>
      <c r="P55" s="722">
        <v>0</v>
      </c>
      <c r="Q55" s="722">
        <v>0</v>
      </c>
      <c r="R55" s="723">
        <v>0</v>
      </c>
      <c r="S55" s="722">
        <v>0</v>
      </c>
      <c r="T55" s="722">
        <f t="shared" si="3"/>
        <v>1</v>
      </c>
      <c r="U55" s="722">
        <f t="shared" si="3"/>
        <v>980000</v>
      </c>
      <c r="V55" s="241" t="s">
        <v>497</v>
      </c>
      <c r="W55" s="241" t="s">
        <v>497</v>
      </c>
      <c r="X55" s="242" t="s">
        <v>733</v>
      </c>
      <c r="Y55" s="164" t="s">
        <v>737</v>
      </c>
      <c r="Z55" s="251" t="s">
        <v>738</v>
      </c>
      <c r="AA55" s="211" t="s">
        <v>704</v>
      </c>
    </row>
    <row r="56" spans="1:27" ht="24" customHeight="1">
      <c r="A56" s="238">
        <v>47</v>
      </c>
      <c r="B56" s="174" t="s">
        <v>791</v>
      </c>
      <c r="C56" s="204" t="s">
        <v>48</v>
      </c>
      <c r="D56" s="239">
        <v>850000</v>
      </c>
      <c r="E56" s="721">
        <v>0</v>
      </c>
      <c r="F56" s="721">
        <v>0</v>
      </c>
      <c r="G56" s="721">
        <v>0</v>
      </c>
      <c r="H56" s="721">
        <v>0</v>
      </c>
      <c r="I56" s="245">
        <v>1</v>
      </c>
      <c r="J56" s="721">
        <v>0</v>
      </c>
      <c r="K56" s="721">
        <f t="shared" si="4"/>
        <v>1</v>
      </c>
      <c r="L56" s="245">
        <v>1</v>
      </c>
      <c r="M56" s="239">
        <f t="shared" si="5"/>
        <v>850000</v>
      </c>
      <c r="N56" s="722">
        <v>0</v>
      </c>
      <c r="O56" s="722">
        <v>0</v>
      </c>
      <c r="P56" s="722">
        <v>0</v>
      </c>
      <c r="Q56" s="722">
        <v>0</v>
      </c>
      <c r="R56" s="723">
        <v>0</v>
      </c>
      <c r="S56" s="722">
        <v>0</v>
      </c>
      <c r="T56" s="722">
        <f t="shared" si="3"/>
        <v>1</v>
      </c>
      <c r="U56" s="722">
        <f t="shared" si="3"/>
        <v>850000</v>
      </c>
      <c r="V56" s="241" t="s">
        <v>497</v>
      </c>
      <c r="W56" s="241" t="s">
        <v>497</v>
      </c>
      <c r="X56" s="242" t="s">
        <v>725</v>
      </c>
      <c r="Y56" s="164" t="s">
        <v>726</v>
      </c>
      <c r="Z56" s="204" t="s">
        <v>727</v>
      </c>
      <c r="AA56" s="211" t="s">
        <v>704</v>
      </c>
    </row>
    <row r="57" spans="1:27" ht="51.75" customHeight="1">
      <c r="A57" s="238">
        <v>48</v>
      </c>
      <c r="B57" s="282" t="s">
        <v>792</v>
      </c>
      <c r="C57" s="251" t="s">
        <v>48</v>
      </c>
      <c r="D57" s="239">
        <v>56666.5</v>
      </c>
      <c r="E57" s="721">
        <v>0</v>
      </c>
      <c r="F57" s="721">
        <v>0</v>
      </c>
      <c r="G57" s="721">
        <v>0</v>
      </c>
      <c r="H57" s="721">
        <v>0</v>
      </c>
      <c r="I57" s="245">
        <v>3</v>
      </c>
      <c r="J57" s="721">
        <v>0</v>
      </c>
      <c r="K57" s="721">
        <f t="shared" si="4"/>
        <v>3</v>
      </c>
      <c r="L57" s="245">
        <v>3</v>
      </c>
      <c r="M57" s="239">
        <f t="shared" si="5"/>
        <v>169999.5</v>
      </c>
      <c r="N57" s="722">
        <v>0</v>
      </c>
      <c r="O57" s="722">
        <v>0</v>
      </c>
      <c r="P57" s="722">
        <v>0</v>
      </c>
      <c r="Q57" s="722">
        <v>0</v>
      </c>
      <c r="R57" s="723">
        <v>0</v>
      </c>
      <c r="S57" s="722">
        <v>0</v>
      </c>
      <c r="T57" s="722">
        <f t="shared" si="3"/>
        <v>3</v>
      </c>
      <c r="U57" s="722">
        <f t="shared" si="3"/>
        <v>169999.5</v>
      </c>
      <c r="V57" s="241" t="s">
        <v>497</v>
      </c>
      <c r="W57" s="241" t="s">
        <v>497</v>
      </c>
      <c r="X57" s="242" t="s">
        <v>733</v>
      </c>
      <c r="Y57" s="164" t="s">
        <v>737</v>
      </c>
      <c r="Z57" s="251" t="s">
        <v>738</v>
      </c>
      <c r="AA57" s="211" t="s">
        <v>704</v>
      </c>
    </row>
    <row r="58" spans="1:27" ht="46.5" customHeight="1">
      <c r="A58" s="238">
        <v>49</v>
      </c>
      <c r="B58" s="164" t="s">
        <v>793</v>
      </c>
      <c r="C58" s="251" t="s">
        <v>48</v>
      </c>
      <c r="D58" s="239">
        <v>520000</v>
      </c>
      <c r="E58" s="721">
        <v>0</v>
      </c>
      <c r="F58" s="721">
        <v>0</v>
      </c>
      <c r="G58" s="721">
        <v>0</v>
      </c>
      <c r="H58" s="721">
        <v>0</v>
      </c>
      <c r="I58" s="245">
        <v>1</v>
      </c>
      <c r="J58" s="721">
        <v>0</v>
      </c>
      <c r="K58" s="721">
        <f t="shared" si="4"/>
        <v>1</v>
      </c>
      <c r="L58" s="245">
        <v>1</v>
      </c>
      <c r="M58" s="239">
        <f t="shared" si="5"/>
        <v>520000</v>
      </c>
      <c r="N58" s="722">
        <v>0</v>
      </c>
      <c r="O58" s="722">
        <v>0</v>
      </c>
      <c r="P58" s="722">
        <v>0</v>
      </c>
      <c r="Q58" s="722">
        <v>0</v>
      </c>
      <c r="R58" s="723">
        <v>0</v>
      </c>
      <c r="S58" s="722">
        <v>0</v>
      </c>
      <c r="T58" s="722">
        <f t="shared" si="3"/>
        <v>1</v>
      </c>
      <c r="U58" s="722">
        <f t="shared" si="3"/>
        <v>520000</v>
      </c>
      <c r="V58" s="241" t="s">
        <v>497</v>
      </c>
      <c r="W58" s="241" t="s">
        <v>497</v>
      </c>
      <c r="X58" s="242" t="s">
        <v>733</v>
      </c>
      <c r="Y58" s="164" t="s">
        <v>737</v>
      </c>
      <c r="Z58" s="251" t="s">
        <v>738</v>
      </c>
      <c r="AA58" s="211" t="s">
        <v>704</v>
      </c>
    </row>
    <row r="59" spans="1:27" ht="24" customHeight="1">
      <c r="A59" s="238">
        <v>50</v>
      </c>
      <c r="B59" s="164" t="s">
        <v>794</v>
      </c>
      <c r="C59" s="204" t="s">
        <v>311</v>
      </c>
      <c r="D59" s="239">
        <v>500000</v>
      </c>
      <c r="E59" s="721">
        <v>0</v>
      </c>
      <c r="F59" s="721">
        <v>0</v>
      </c>
      <c r="G59" s="721">
        <v>0</v>
      </c>
      <c r="H59" s="721">
        <v>0</v>
      </c>
      <c r="I59" s="245">
        <v>1</v>
      </c>
      <c r="J59" s="721">
        <v>0</v>
      </c>
      <c r="K59" s="721">
        <f t="shared" si="4"/>
        <v>1</v>
      </c>
      <c r="L59" s="245">
        <v>1</v>
      </c>
      <c r="M59" s="239">
        <f t="shared" si="5"/>
        <v>500000</v>
      </c>
      <c r="N59" s="722">
        <v>0</v>
      </c>
      <c r="O59" s="722">
        <v>0</v>
      </c>
      <c r="P59" s="722">
        <v>0</v>
      </c>
      <c r="Q59" s="722">
        <v>0</v>
      </c>
      <c r="R59" s="723">
        <v>0</v>
      </c>
      <c r="S59" s="722">
        <v>0</v>
      </c>
      <c r="T59" s="722">
        <f t="shared" si="3"/>
        <v>1</v>
      </c>
      <c r="U59" s="722">
        <f t="shared" si="3"/>
        <v>500000</v>
      </c>
      <c r="V59" s="241" t="s">
        <v>497</v>
      </c>
      <c r="W59" s="241" t="s">
        <v>497</v>
      </c>
      <c r="X59" s="242" t="s">
        <v>725</v>
      </c>
      <c r="Y59" s="164" t="s">
        <v>726</v>
      </c>
      <c r="Z59" s="204" t="s">
        <v>727</v>
      </c>
      <c r="AA59" s="211" t="s">
        <v>704</v>
      </c>
    </row>
    <row r="60" spans="1:27" ht="24" customHeight="1">
      <c r="A60" s="238">
        <v>51</v>
      </c>
      <c r="B60" s="174" t="s">
        <v>795</v>
      </c>
      <c r="C60" s="204" t="s">
        <v>48</v>
      </c>
      <c r="D60" s="239">
        <v>340000</v>
      </c>
      <c r="E60" s="721">
        <v>0</v>
      </c>
      <c r="F60" s="721">
        <v>0</v>
      </c>
      <c r="G60" s="721">
        <v>0</v>
      </c>
      <c r="H60" s="721">
        <v>0</v>
      </c>
      <c r="I60" s="245">
        <v>1</v>
      </c>
      <c r="J60" s="721">
        <v>0</v>
      </c>
      <c r="K60" s="721">
        <f t="shared" si="4"/>
        <v>1</v>
      </c>
      <c r="L60" s="245">
        <v>1</v>
      </c>
      <c r="M60" s="239">
        <f t="shared" si="5"/>
        <v>340000</v>
      </c>
      <c r="N60" s="722">
        <v>0</v>
      </c>
      <c r="O60" s="722">
        <v>0</v>
      </c>
      <c r="P60" s="722">
        <v>0</v>
      </c>
      <c r="Q60" s="722">
        <v>0</v>
      </c>
      <c r="R60" s="723">
        <v>0</v>
      </c>
      <c r="S60" s="722">
        <v>0</v>
      </c>
      <c r="T60" s="722">
        <f t="shared" si="3"/>
        <v>1</v>
      </c>
      <c r="U60" s="722">
        <f t="shared" si="3"/>
        <v>340000</v>
      </c>
      <c r="V60" s="241" t="s">
        <v>497</v>
      </c>
      <c r="W60" s="241" t="s">
        <v>497</v>
      </c>
      <c r="X60" s="242" t="s">
        <v>725</v>
      </c>
      <c r="Y60" s="164" t="s">
        <v>726</v>
      </c>
      <c r="Z60" s="204" t="s">
        <v>727</v>
      </c>
      <c r="AA60" s="211" t="s">
        <v>704</v>
      </c>
    </row>
    <row r="61" spans="1:27" ht="24" customHeight="1">
      <c r="A61" s="238">
        <v>52</v>
      </c>
      <c r="B61" s="252" t="s">
        <v>796</v>
      </c>
      <c r="C61" s="251" t="s">
        <v>311</v>
      </c>
      <c r="D61" s="239">
        <v>200000</v>
      </c>
      <c r="E61" s="721">
        <v>0</v>
      </c>
      <c r="F61" s="721">
        <v>0</v>
      </c>
      <c r="G61" s="721">
        <v>0</v>
      </c>
      <c r="H61" s="721">
        <v>0</v>
      </c>
      <c r="I61" s="245">
        <v>1</v>
      </c>
      <c r="J61" s="721">
        <v>0</v>
      </c>
      <c r="K61" s="721">
        <f t="shared" si="4"/>
        <v>1</v>
      </c>
      <c r="L61" s="245">
        <v>1</v>
      </c>
      <c r="M61" s="239">
        <f t="shared" si="5"/>
        <v>200000</v>
      </c>
      <c r="N61" s="722">
        <v>0</v>
      </c>
      <c r="O61" s="722">
        <v>0</v>
      </c>
      <c r="P61" s="722">
        <v>0</v>
      </c>
      <c r="Q61" s="722">
        <v>0</v>
      </c>
      <c r="R61" s="723">
        <v>0</v>
      </c>
      <c r="S61" s="722">
        <v>0</v>
      </c>
      <c r="T61" s="722">
        <f t="shared" si="3"/>
        <v>1</v>
      </c>
      <c r="U61" s="722">
        <f t="shared" si="3"/>
        <v>200000</v>
      </c>
      <c r="V61" s="241" t="s">
        <v>497</v>
      </c>
      <c r="W61" s="241" t="s">
        <v>497</v>
      </c>
      <c r="X61" s="242" t="s">
        <v>733</v>
      </c>
      <c r="Y61" s="164" t="s">
        <v>737</v>
      </c>
      <c r="Z61" s="251" t="s">
        <v>738</v>
      </c>
      <c r="AA61" s="211" t="s">
        <v>704</v>
      </c>
    </row>
    <row r="62" spans="1:27" ht="24" customHeight="1">
      <c r="A62" s="238">
        <v>53</v>
      </c>
      <c r="B62" s="174" t="s">
        <v>797</v>
      </c>
      <c r="C62" s="204" t="s">
        <v>48</v>
      </c>
      <c r="D62" s="239">
        <v>200000</v>
      </c>
      <c r="E62" s="721">
        <v>0</v>
      </c>
      <c r="F62" s="721">
        <v>0</v>
      </c>
      <c r="G62" s="721">
        <v>0</v>
      </c>
      <c r="H62" s="721">
        <v>0</v>
      </c>
      <c r="I62" s="245">
        <v>10</v>
      </c>
      <c r="J62" s="721">
        <v>0</v>
      </c>
      <c r="K62" s="721">
        <f t="shared" si="4"/>
        <v>10</v>
      </c>
      <c r="L62" s="245">
        <v>10</v>
      </c>
      <c r="M62" s="239">
        <f t="shared" si="5"/>
        <v>2000000</v>
      </c>
      <c r="N62" s="722">
        <v>0</v>
      </c>
      <c r="O62" s="722">
        <v>0</v>
      </c>
      <c r="P62" s="722">
        <v>0</v>
      </c>
      <c r="Q62" s="722">
        <v>0</v>
      </c>
      <c r="R62" s="723">
        <v>0</v>
      </c>
      <c r="S62" s="722">
        <v>0</v>
      </c>
      <c r="T62" s="722">
        <f t="shared" si="3"/>
        <v>10</v>
      </c>
      <c r="U62" s="722">
        <f t="shared" si="3"/>
        <v>2000000</v>
      </c>
      <c r="V62" s="241" t="s">
        <v>497</v>
      </c>
      <c r="W62" s="241" t="s">
        <v>497</v>
      </c>
      <c r="X62" s="242" t="s">
        <v>725</v>
      </c>
      <c r="Y62" s="164" t="s">
        <v>726</v>
      </c>
      <c r="Z62" s="204" t="s">
        <v>727</v>
      </c>
      <c r="AA62" s="211" t="s">
        <v>704</v>
      </c>
    </row>
    <row r="63" spans="1:27" ht="24" customHeight="1">
      <c r="A63" s="238">
        <v>54</v>
      </c>
      <c r="B63" s="174" t="s">
        <v>798</v>
      </c>
      <c r="C63" s="204" t="s">
        <v>311</v>
      </c>
      <c r="D63" s="239">
        <v>255000</v>
      </c>
      <c r="E63" s="721">
        <v>0</v>
      </c>
      <c r="F63" s="721">
        <v>0</v>
      </c>
      <c r="G63" s="721">
        <v>0</v>
      </c>
      <c r="H63" s="721">
        <v>0</v>
      </c>
      <c r="I63" s="245">
        <v>1</v>
      </c>
      <c r="J63" s="721">
        <v>0</v>
      </c>
      <c r="K63" s="721">
        <f t="shared" si="4"/>
        <v>1</v>
      </c>
      <c r="L63" s="245">
        <v>1</v>
      </c>
      <c r="M63" s="239">
        <f t="shared" si="5"/>
        <v>255000</v>
      </c>
      <c r="N63" s="722">
        <v>0</v>
      </c>
      <c r="O63" s="722">
        <v>0</v>
      </c>
      <c r="P63" s="722">
        <v>0</v>
      </c>
      <c r="Q63" s="722">
        <v>0</v>
      </c>
      <c r="R63" s="723">
        <v>0</v>
      </c>
      <c r="S63" s="722">
        <v>0</v>
      </c>
      <c r="T63" s="722">
        <f t="shared" si="3"/>
        <v>1</v>
      </c>
      <c r="U63" s="722">
        <f t="shared" si="3"/>
        <v>255000</v>
      </c>
      <c r="V63" s="241" t="s">
        <v>497</v>
      </c>
      <c r="W63" s="241" t="s">
        <v>497</v>
      </c>
      <c r="X63" s="242" t="s">
        <v>725</v>
      </c>
      <c r="Y63" s="164" t="s">
        <v>726</v>
      </c>
      <c r="Z63" s="204" t="s">
        <v>727</v>
      </c>
      <c r="AA63" s="211" t="s">
        <v>704</v>
      </c>
    </row>
    <row r="64" spans="1:27" ht="46.5" customHeight="1">
      <c r="A64" s="238">
        <v>55</v>
      </c>
      <c r="B64" s="164" t="s">
        <v>799</v>
      </c>
      <c r="C64" s="204" t="s">
        <v>48</v>
      </c>
      <c r="D64" s="239">
        <v>400000</v>
      </c>
      <c r="E64" s="721">
        <v>0</v>
      </c>
      <c r="F64" s="721">
        <v>0</v>
      </c>
      <c r="G64" s="721">
        <v>0</v>
      </c>
      <c r="H64" s="721">
        <v>0</v>
      </c>
      <c r="I64" s="245">
        <v>5</v>
      </c>
      <c r="J64" s="721">
        <v>0</v>
      </c>
      <c r="K64" s="721">
        <f t="shared" si="4"/>
        <v>5</v>
      </c>
      <c r="L64" s="245">
        <v>5</v>
      </c>
      <c r="M64" s="239">
        <f t="shared" si="5"/>
        <v>2000000</v>
      </c>
      <c r="N64" s="722">
        <v>0</v>
      </c>
      <c r="O64" s="722">
        <v>0</v>
      </c>
      <c r="P64" s="722">
        <v>0</v>
      </c>
      <c r="Q64" s="722">
        <v>0</v>
      </c>
      <c r="R64" s="723">
        <v>0</v>
      </c>
      <c r="S64" s="722">
        <v>0</v>
      </c>
      <c r="T64" s="722">
        <f t="shared" si="3"/>
        <v>5</v>
      </c>
      <c r="U64" s="722">
        <f t="shared" si="3"/>
        <v>2000000</v>
      </c>
      <c r="V64" s="241" t="s">
        <v>497</v>
      </c>
      <c r="W64" s="241" t="s">
        <v>497</v>
      </c>
      <c r="X64" s="242" t="s">
        <v>725</v>
      </c>
      <c r="Y64" s="164" t="s">
        <v>726</v>
      </c>
      <c r="Z64" s="204" t="s">
        <v>727</v>
      </c>
      <c r="AA64" s="211" t="s">
        <v>704</v>
      </c>
    </row>
    <row r="65" spans="1:27" ht="24" customHeight="1">
      <c r="A65" s="238">
        <v>56</v>
      </c>
      <c r="B65" s="174" t="s">
        <v>800</v>
      </c>
      <c r="C65" s="204" t="s">
        <v>48</v>
      </c>
      <c r="D65" s="239">
        <v>650000</v>
      </c>
      <c r="E65" s="721">
        <v>0</v>
      </c>
      <c r="F65" s="721">
        <v>0</v>
      </c>
      <c r="G65" s="721">
        <v>0</v>
      </c>
      <c r="H65" s="721">
        <v>0</v>
      </c>
      <c r="I65" s="245">
        <v>2</v>
      </c>
      <c r="J65" s="721">
        <v>0</v>
      </c>
      <c r="K65" s="721">
        <f t="shared" si="4"/>
        <v>2</v>
      </c>
      <c r="L65" s="245">
        <v>2</v>
      </c>
      <c r="M65" s="239">
        <f t="shared" si="5"/>
        <v>1300000</v>
      </c>
      <c r="N65" s="722">
        <v>0</v>
      </c>
      <c r="O65" s="722">
        <v>0</v>
      </c>
      <c r="P65" s="722">
        <v>0</v>
      </c>
      <c r="Q65" s="722">
        <v>0</v>
      </c>
      <c r="R65" s="723">
        <v>0</v>
      </c>
      <c r="S65" s="722">
        <v>0</v>
      </c>
      <c r="T65" s="722">
        <f t="shared" si="3"/>
        <v>2</v>
      </c>
      <c r="U65" s="722">
        <f t="shared" si="3"/>
        <v>1300000</v>
      </c>
      <c r="V65" s="241" t="s">
        <v>497</v>
      </c>
      <c r="W65" s="241" t="s">
        <v>497</v>
      </c>
      <c r="X65" s="242" t="s">
        <v>725</v>
      </c>
      <c r="Y65" s="164" t="s">
        <v>726</v>
      </c>
      <c r="Z65" s="204" t="s">
        <v>727</v>
      </c>
      <c r="AA65" s="211" t="s">
        <v>704</v>
      </c>
    </row>
    <row r="66" spans="1:27" ht="24" customHeight="1">
      <c r="A66" s="238">
        <v>57</v>
      </c>
      <c r="B66" s="174" t="s">
        <v>801</v>
      </c>
      <c r="C66" s="204" t="s">
        <v>311</v>
      </c>
      <c r="D66" s="239">
        <v>295000</v>
      </c>
      <c r="E66" s="721">
        <v>0</v>
      </c>
      <c r="F66" s="721">
        <v>0</v>
      </c>
      <c r="G66" s="721">
        <v>0</v>
      </c>
      <c r="H66" s="721">
        <v>0</v>
      </c>
      <c r="I66" s="245">
        <v>1</v>
      </c>
      <c r="J66" s="721">
        <v>0</v>
      </c>
      <c r="K66" s="721">
        <f t="shared" si="4"/>
        <v>1</v>
      </c>
      <c r="L66" s="245">
        <v>1</v>
      </c>
      <c r="M66" s="239">
        <f t="shared" si="5"/>
        <v>295000</v>
      </c>
      <c r="N66" s="722">
        <v>0</v>
      </c>
      <c r="O66" s="722">
        <v>0</v>
      </c>
      <c r="P66" s="722">
        <v>0</v>
      </c>
      <c r="Q66" s="722">
        <v>0</v>
      </c>
      <c r="R66" s="723">
        <v>0</v>
      </c>
      <c r="S66" s="722">
        <v>0</v>
      </c>
      <c r="T66" s="722">
        <f t="shared" si="3"/>
        <v>1</v>
      </c>
      <c r="U66" s="722">
        <f t="shared" si="3"/>
        <v>295000</v>
      </c>
      <c r="V66" s="241" t="s">
        <v>497</v>
      </c>
      <c r="W66" s="241" t="s">
        <v>497</v>
      </c>
      <c r="X66" s="242" t="s">
        <v>725</v>
      </c>
      <c r="Y66" s="164" t="s">
        <v>726</v>
      </c>
      <c r="Z66" s="204" t="s">
        <v>727</v>
      </c>
      <c r="AA66" s="211" t="s">
        <v>704</v>
      </c>
    </row>
    <row r="67" spans="1:27" ht="24" customHeight="1">
      <c r="A67" s="238">
        <v>58</v>
      </c>
      <c r="B67" s="164" t="s">
        <v>802</v>
      </c>
      <c r="C67" s="246" t="s">
        <v>54</v>
      </c>
      <c r="D67" s="724">
        <v>95000</v>
      </c>
      <c r="E67" s="721" t="s">
        <v>551</v>
      </c>
      <c r="F67" s="721" t="s">
        <v>551</v>
      </c>
      <c r="G67" s="721" t="s">
        <v>551</v>
      </c>
      <c r="H67" s="721" t="s">
        <v>551</v>
      </c>
      <c r="I67" s="721">
        <v>2</v>
      </c>
      <c r="J67" s="721" t="s">
        <v>551</v>
      </c>
      <c r="K67" s="721">
        <f t="shared" si="4"/>
        <v>2</v>
      </c>
      <c r="L67" s="721">
        <v>0</v>
      </c>
      <c r="M67" s="722">
        <v>0</v>
      </c>
      <c r="N67" s="423">
        <v>2</v>
      </c>
      <c r="O67" s="423">
        <v>190000</v>
      </c>
      <c r="P67" s="423">
        <v>0</v>
      </c>
      <c r="Q67" s="423">
        <v>0</v>
      </c>
      <c r="R67" s="423">
        <v>0</v>
      </c>
      <c r="S67" s="423">
        <v>0</v>
      </c>
      <c r="T67" s="722">
        <f t="shared" si="3"/>
        <v>2</v>
      </c>
      <c r="U67" s="722">
        <f t="shared" si="3"/>
        <v>190000</v>
      </c>
      <c r="V67" s="260"/>
      <c r="W67" s="241" t="s">
        <v>497</v>
      </c>
      <c r="X67" s="242" t="s">
        <v>747</v>
      </c>
      <c r="Y67" s="164" t="s">
        <v>748</v>
      </c>
      <c r="Z67" s="261" t="s">
        <v>749</v>
      </c>
      <c r="AA67" s="211" t="s">
        <v>704</v>
      </c>
    </row>
    <row r="68" spans="1:27" ht="24" customHeight="1">
      <c r="A68" s="238">
        <v>59</v>
      </c>
      <c r="B68" s="164" t="s">
        <v>803</v>
      </c>
      <c r="C68" s="246" t="s">
        <v>311</v>
      </c>
      <c r="D68" s="724">
        <v>990000</v>
      </c>
      <c r="E68" s="721" t="s">
        <v>551</v>
      </c>
      <c r="F68" s="721" t="s">
        <v>551</v>
      </c>
      <c r="G68" s="721" t="s">
        <v>551</v>
      </c>
      <c r="H68" s="721" t="s">
        <v>551</v>
      </c>
      <c r="I68" s="721">
        <v>1</v>
      </c>
      <c r="J68" s="721" t="s">
        <v>551</v>
      </c>
      <c r="K68" s="721">
        <f t="shared" si="4"/>
        <v>1</v>
      </c>
      <c r="L68" s="721">
        <v>0</v>
      </c>
      <c r="M68" s="722">
        <v>0</v>
      </c>
      <c r="N68" s="423">
        <v>1</v>
      </c>
      <c r="O68" s="423">
        <v>990000</v>
      </c>
      <c r="P68" s="423">
        <v>0</v>
      </c>
      <c r="Q68" s="423">
        <v>0</v>
      </c>
      <c r="R68" s="423">
        <v>0</v>
      </c>
      <c r="S68" s="423">
        <v>0</v>
      </c>
      <c r="T68" s="722">
        <f t="shared" si="3"/>
        <v>1</v>
      </c>
      <c r="U68" s="722">
        <f t="shared" si="3"/>
        <v>990000</v>
      </c>
      <c r="V68" s="260"/>
      <c r="W68" s="241" t="s">
        <v>497</v>
      </c>
      <c r="X68" s="242" t="s">
        <v>747</v>
      </c>
      <c r="Y68" s="164" t="s">
        <v>748</v>
      </c>
      <c r="Z68" s="261" t="s">
        <v>749</v>
      </c>
      <c r="AA68" s="211" t="s">
        <v>704</v>
      </c>
    </row>
    <row r="69" spans="1:27" ht="24" customHeight="1">
      <c r="A69" s="238">
        <v>60</v>
      </c>
      <c r="B69" s="164" t="s">
        <v>804</v>
      </c>
      <c r="C69" s="246" t="s">
        <v>48</v>
      </c>
      <c r="D69" s="724">
        <v>496380</v>
      </c>
      <c r="E69" s="721" t="s">
        <v>551</v>
      </c>
      <c r="F69" s="721" t="s">
        <v>551</v>
      </c>
      <c r="G69" s="721" t="s">
        <v>551</v>
      </c>
      <c r="H69" s="721" t="s">
        <v>551</v>
      </c>
      <c r="I69" s="721">
        <v>1</v>
      </c>
      <c r="J69" s="721" t="s">
        <v>551</v>
      </c>
      <c r="K69" s="721">
        <f t="shared" si="4"/>
        <v>1</v>
      </c>
      <c r="L69" s="721">
        <v>0</v>
      </c>
      <c r="M69" s="722">
        <v>0</v>
      </c>
      <c r="N69" s="423">
        <v>1</v>
      </c>
      <c r="O69" s="423">
        <v>496380</v>
      </c>
      <c r="P69" s="423">
        <v>0</v>
      </c>
      <c r="Q69" s="423">
        <v>0</v>
      </c>
      <c r="R69" s="423">
        <v>0</v>
      </c>
      <c r="S69" s="423">
        <v>0</v>
      </c>
      <c r="T69" s="722">
        <f t="shared" si="3"/>
        <v>1</v>
      </c>
      <c r="U69" s="722">
        <f t="shared" si="3"/>
        <v>496380</v>
      </c>
      <c r="V69" s="260"/>
      <c r="W69" s="241" t="s">
        <v>497</v>
      </c>
      <c r="X69" s="242" t="s">
        <v>747</v>
      </c>
      <c r="Y69" s="164" t="s">
        <v>748</v>
      </c>
      <c r="Z69" s="261" t="s">
        <v>749</v>
      </c>
      <c r="AA69" s="211" t="s">
        <v>704</v>
      </c>
    </row>
    <row r="70" spans="1:27" ht="24" customHeight="1">
      <c r="A70" s="238">
        <v>61</v>
      </c>
      <c r="B70" s="164" t="s">
        <v>805</v>
      </c>
      <c r="C70" s="246" t="s">
        <v>311</v>
      </c>
      <c r="D70" s="724">
        <v>750000</v>
      </c>
      <c r="E70" s="721">
        <v>3</v>
      </c>
      <c r="F70" s="721" t="s">
        <v>551</v>
      </c>
      <c r="G70" s="721">
        <v>2</v>
      </c>
      <c r="H70" s="721" t="s">
        <v>551</v>
      </c>
      <c r="I70" s="721">
        <v>1</v>
      </c>
      <c r="J70" s="721" t="s">
        <v>551</v>
      </c>
      <c r="K70" s="721">
        <f t="shared" si="4"/>
        <v>1</v>
      </c>
      <c r="L70" s="721">
        <v>0</v>
      </c>
      <c r="M70" s="722">
        <v>0</v>
      </c>
      <c r="N70" s="423">
        <v>0</v>
      </c>
      <c r="O70" s="423">
        <v>0</v>
      </c>
      <c r="P70" s="423">
        <v>1</v>
      </c>
      <c r="Q70" s="423">
        <v>750000</v>
      </c>
      <c r="R70" s="423">
        <v>0</v>
      </c>
      <c r="S70" s="423">
        <v>0</v>
      </c>
      <c r="T70" s="722">
        <f t="shared" si="3"/>
        <v>1</v>
      </c>
      <c r="U70" s="722">
        <f t="shared" si="3"/>
        <v>750000</v>
      </c>
      <c r="V70" s="260"/>
      <c r="W70" s="241" t="s">
        <v>497</v>
      </c>
      <c r="X70" s="242" t="s">
        <v>747</v>
      </c>
      <c r="Y70" s="164" t="s">
        <v>748</v>
      </c>
      <c r="Z70" s="261" t="s">
        <v>749</v>
      </c>
      <c r="AA70" s="211" t="s">
        <v>704</v>
      </c>
    </row>
    <row r="71" spans="1:27" ht="46.5" customHeight="1">
      <c r="A71" s="238">
        <v>62</v>
      </c>
      <c r="B71" s="164" t="s">
        <v>806</v>
      </c>
      <c r="C71" s="246" t="s">
        <v>311</v>
      </c>
      <c r="D71" s="724">
        <v>950000</v>
      </c>
      <c r="E71" s="721" t="s">
        <v>551</v>
      </c>
      <c r="F71" s="721" t="s">
        <v>551</v>
      </c>
      <c r="G71" s="721" t="s">
        <v>551</v>
      </c>
      <c r="H71" s="721" t="s">
        <v>551</v>
      </c>
      <c r="I71" s="721">
        <v>2</v>
      </c>
      <c r="J71" s="721" t="s">
        <v>551</v>
      </c>
      <c r="K71" s="721">
        <f t="shared" si="4"/>
        <v>2</v>
      </c>
      <c r="L71" s="721">
        <v>0</v>
      </c>
      <c r="M71" s="722">
        <v>0</v>
      </c>
      <c r="N71" s="423">
        <v>0</v>
      </c>
      <c r="O71" s="423">
        <v>0</v>
      </c>
      <c r="P71" s="423">
        <v>2</v>
      </c>
      <c r="Q71" s="423">
        <f>P71*D71</f>
        <v>1900000</v>
      </c>
      <c r="R71" s="423">
        <v>0</v>
      </c>
      <c r="S71" s="423">
        <v>0</v>
      </c>
      <c r="T71" s="722">
        <f t="shared" si="3"/>
        <v>2</v>
      </c>
      <c r="U71" s="722">
        <f t="shared" si="3"/>
        <v>1900000</v>
      </c>
      <c r="V71" s="260"/>
      <c r="W71" s="241" t="s">
        <v>497</v>
      </c>
      <c r="X71" s="242" t="s">
        <v>747</v>
      </c>
      <c r="Y71" s="164" t="s">
        <v>748</v>
      </c>
      <c r="Z71" s="261" t="s">
        <v>749</v>
      </c>
      <c r="AA71" s="211" t="s">
        <v>704</v>
      </c>
    </row>
    <row r="72" spans="1:27" ht="24" customHeight="1">
      <c r="A72" s="238">
        <v>63</v>
      </c>
      <c r="B72" s="164" t="s">
        <v>807</v>
      </c>
      <c r="C72" s="246" t="s">
        <v>48</v>
      </c>
      <c r="D72" s="724">
        <v>100000</v>
      </c>
      <c r="E72" s="721">
        <v>2</v>
      </c>
      <c r="F72" s="721" t="s">
        <v>551</v>
      </c>
      <c r="G72" s="721" t="s">
        <v>551</v>
      </c>
      <c r="H72" s="721" t="s">
        <v>551</v>
      </c>
      <c r="I72" s="721">
        <v>3</v>
      </c>
      <c r="J72" s="721" t="s">
        <v>551</v>
      </c>
      <c r="K72" s="721">
        <f t="shared" si="4"/>
        <v>3</v>
      </c>
      <c r="L72" s="721">
        <v>0</v>
      </c>
      <c r="M72" s="722">
        <v>0</v>
      </c>
      <c r="N72" s="423">
        <v>0</v>
      </c>
      <c r="O72" s="423">
        <v>0</v>
      </c>
      <c r="P72" s="423">
        <v>2</v>
      </c>
      <c r="Q72" s="423">
        <v>200000</v>
      </c>
      <c r="R72" s="423">
        <v>1</v>
      </c>
      <c r="S72" s="423">
        <f>R72*D72</f>
        <v>100000</v>
      </c>
      <c r="T72" s="722">
        <f t="shared" si="3"/>
        <v>3</v>
      </c>
      <c r="U72" s="722">
        <f t="shared" si="3"/>
        <v>300000</v>
      </c>
      <c r="V72" s="260"/>
      <c r="W72" s="241" t="s">
        <v>497</v>
      </c>
      <c r="X72" s="242" t="s">
        <v>733</v>
      </c>
      <c r="Y72" s="164" t="s">
        <v>808</v>
      </c>
      <c r="Z72" s="261" t="s">
        <v>809</v>
      </c>
      <c r="AA72" s="211" t="s">
        <v>704</v>
      </c>
    </row>
    <row r="73" spans="1:27" ht="24" customHeight="1">
      <c r="A73" s="238">
        <v>64</v>
      </c>
      <c r="B73" s="174" t="s">
        <v>810</v>
      </c>
      <c r="C73" s="204" t="s">
        <v>48</v>
      </c>
      <c r="D73" s="725">
        <v>85000</v>
      </c>
      <c r="E73" s="721">
        <v>4</v>
      </c>
      <c r="F73" s="721" t="s">
        <v>551</v>
      </c>
      <c r="G73" s="721" t="s">
        <v>551</v>
      </c>
      <c r="H73" s="721" t="s">
        <v>551</v>
      </c>
      <c r="I73" s="721">
        <v>2</v>
      </c>
      <c r="J73" s="721" t="s">
        <v>551</v>
      </c>
      <c r="K73" s="721">
        <f t="shared" si="4"/>
        <v>2</v>
      </c>
      <c r="L73" s="721">
        <v>0</v>
      </c>
      <c r="M73" s="722">
        <v>0</v>
      </c>
      <c r="N73" s="423">
        <v>0</v>
      </c>
      <c r="O73" s="423">
        <v>0</v>
      </c>
      <c r="P73" s="423">
        <v>2</v>
      </c>
      <c r="Q73" s="423">
        <v>170000</v>
      </c>
      <c r="R73" s="423">
        <v>0</v>
      </c>
      <c r="S73" s="423">
        <v>0</v>
      </c>
      <c r="T73" s="722">
        <f t="shared" ref="T73:U123" si="6">SUM(L73+N73+P73+R73)</f>
        <v>2</v>
      </c>
      <c r="U73" s="722">
        <f t="shared" si="6"/>
        <v>170000</v>
      </c>
      <c r="V73" s="260"/>
      <c r="W73" s="241" t="s">
        <v>497</v>
      </c>
      <c r="X73" s="242" t="s">
        <v>747</v>
      </c>
      <c r="Y73" s="164" t="s">
        <v>748</v>
      </c>
      <c r="Z73" s="261" t="s">
        <v>749</v>
      </c>
      <c r="AA73" s="211" t="s">
        <v>704</v>
      </c>
    </row>
    <row r="74" spans="1:27" ht="48" customHeight="1">
      <c r="A74" s="238">
        <v>65</v>
      </c>
      <c r="B74" s="164" t="s">
        <v>811</v>
      </c>
      <c r="C74" s="246" t="s">
        <v>311</v>
      </c>
      <c r="D74" s="724">
        <v>200000</v>
      </c>
      <c r="E74" s="721">
        <v>8</v>
      </c>
      <c r="F74" s="721" t="s">
        <v>551</v>
      </c>
      <c r="G74" s="721" t="s">
        <v>551</v>
      </c>
      <c r="H74" s="721" t="s">
        <v>551</v>
      </c>
      <c r="I74" s="721">
        <v>4</v>
      </c>
      <c r="J74" s="721" t="s">
        <v>551</v>
      </c>
      <c r="K74" s="721">
        <f t="shared" ref="K74:K137" si="7">SUM(H74:J74)</f>
        <v>4</v>
      </c>
      <c r="L74" s="721">
        <v>0</v>
      </c>
      <c r="M74" s="722">
        <v>0</v>
      </c>
      <c r="N74" s="423">
        <v>0</v>
      </c>
      <c r="O74" s="423">
        <v>0</v>
      </c>
      <c r="P74" s="423">
        <v>0</v>
      </c>
      <c r="Q74" s="423">
        <v>0</v>
      </c>
      <c r="R74" s="423">
        <v>4</v>
      </c>
      <c r="S74" s="423">
        <v>800000</v>
      </c>
      <c r="T74" s="722">
        <f t="shared" si="6"/>
        <v>4</v>
      </c>
      <c r="U74" s="722">
        <f t="shared" si="6"/>
        <v>800000</v>
      </c>
      <c r="V74" s="260"/>
      <c r="W74" s="241" t="s">
        <v>497</v>
      </c>
      <c r="X74" s="242" t="s">
        <v>747</v>
      </c>
      <c r="Y74" s="164" t="s">
        <v>748</v>
      </c>
      <c r="Z74" s="261" t="s">
        <v>749</v>
      </c>
      <c r="AA74" s="211" t="s">
        <v>704</v>
      </c>
    </row>
    <row r="75" spans="1:27" ht="24" customHeight="1">
      <c r="A75" s="238">
        <v>66</v>
      </c>
      <c r="B75" s="164" t="s">
        <v>812</v>
      </c>
      <c r="C75" s="246" t="s">
        <v>311</v>
      </c>
      <c r="D75" s="724">
        <v>400000</v>
      </c>
      <c r="E75" s="721">
        <v>2</v>
      </c>
      <c r="F75" s="721" t="s">
        <v>551</v>
      </c>
      <c r="G75" s="721" t="s">
        <v>551</v>
      </c>
      <c r="H75" s="721" t="s">
        <v>551</v>
      </c>
      <c r="I75" s="721">
        <v>2</v>
      </c>
      <c r="J75" s="721" t="s">
        <v>551</v>
      </c>
      <c r="K75" s="721">
        <f t="shared" si="7"/>
        <v>2</v>
      </c>
      <c r="L75" s="721">
        <v>0</v>
      </c>
      <c r="M75" s="722">
        <v>0</v>
      </c>
      <c r="N75" s="423">
        <v>0</v>
      </c>
      <c r="O75" s="423">
        <v>0</v>
      </c>
      <c r="P75" s="423">
        <v>0</v>
      </c>
      <c r="Q75" s="423">
        <v>0</v>
      </c>
      <c r="R75" s="423">
        <v>2</v>
      </c>
      <c r="S75" s="423">
        <v>800000</v>
      </c>
      <c r="T75" s="722">
        <f t="shared" si="6"/>
        <v>2</v>
      </c>
      <c r="U75" s="722">
        <f t="shared" si="6"/>
        <v>800000</v>
      </c>
      <c r="V75" s="260"/>
      <c r="W75" s="241" t="s">
        <v>497</v>
      </c>
      <c r="X75" s="242" t="s">
        <v>747</v>
      </c>
      <c r="Y75" s="164" t="s">
        <v>748</v>
      </c>
      <c r="Z75" s="261" t="s">
        <v>749</v>
      </c>
      <c r="AA75" s="211" t="s">
        <v>704</v>
      </c>
    </row>
    <row r="76" spans="1:27" ht="24" customHeight="1">
      <c r="A76" s="238">
        <v>67</v>
      </c>
      <c r="B76" s="164" t="s">
        <v>813</v>
      </c>
      <c r="C76" s="246" t="s">
        <v>311</v>
      </c>
      <c r="D76" s="724">
        <v>20000</v>
      </c>
      <c r="E76" s="721">
        <v>4</v>
      </c>
      <c r="F76" s="721" t="s">
        <v>551</v>
      </c>
      <c r="G76" s="721" t="s">
        <v>551</v>
      </c>
      <c r="H76" s="721" t="s">
        <v>551</v>
      </c>
      <c r="I76" s="721">
        <v>4</v>
      </c>
      <c r="J76" s="721" t="s">
        <v>551</v>
      </c>
      <c r="K76" s="721">
        <f t="shared" si="7"/>
        <v>4</v>
      </c>
      <c r="L76" s="721">
        <v>0</v>
      </c>
      <c r="M76" s="722">
        <v>0</v>
      </c>
      <c r="N76" s="423">
        <v>0</v>
      </c>
      <c r="O76" s="423">
        <v>0</v>
      </c>
      <c r="P76" s="423">
        <v>0</v>
      </c>
      <c r="Q76" s="423">
        <v>0</v>
      </c>
      <c r="R76" s="423">
        <v>4</v>
      </c>
      <c r="S76" s="423">
        <v>80000</v>
      </c>
      <c r="T76" s="722">
        <f t="shared" si="6"/>
        <v>4</v>
      </c>
      <c r="U76" s="722">
        <f t="shared" si="6"/>
        <v>80000</v>
      </c>
      <c r="V76" s="260"/>
      <c r="W76" s="241" t="s">
        <v>497</v>
      </c>
      <c r="X76" s="242" t="s">
        <v>747</v>
      </c>
      <c r="Y76" s="164" t="s">
        <v>748</v>
      </c>
      <c r="Z76" s="261" t="s">
        <v>749</v>
      </c>
      <c r="AA76" s="211" t="s">
        <v>704</v>
      </c>
    </row>
    <row r="77" spans="1:27" ht="24" customHeight="1">
      <c r="A77" s="238">
        <v>68</v>
      </c>
      <c r="B77" s="164" t="s">
        <v>814</v>
      </c>
      <c r="C77" s="246" t="s">
        <v>311</v>
      </c>
      <c r="D77" s="724">
        <v>50000</v>
      </c>
      <c r="E77" s="721">
        <v>6</v>
      </c>
      <c r="F77" s="721" t="s">
        <v>551</v>
      </c>
      <c r="G77" s="721" t="s">
        <v>551</v>
      </c>
      <c r="H77" s="721" t="s">
        <v>551</v>
      </c>
      <c r="I77" s="721">
        <v>9</v>
      </c>
      <c r="J77" s="721" t="s">
        <v>551</v>
      </c>
      <c r="K77" s="721">
        <f t="shared" si="7"/>
        <v>9</v>
      </c>
      <c r="L77" s="721">
        <v>0</v>
      </c>
      <c r="M77" s="722">
        <v>0</v>
      </c>
      <c r="N77" s="423">
        <v>0</v>
      </c>
      <c r="O77" s="423">
        <v>0</v>
      </c>
      <c r="P77" s="423">
        <v>0</v>
      </c>
      <c r="Q77" s="423">
        <v>0</v>
      </c>
      <c r="R77" s="423">
        <v>9</v>
      </c>
      <c r="S77" s="423">
        <f>R77*D77</f>
        <v>450000</v>
      </c>
      <c r="T77" s="722">
        <f t="shared" si="6"/>
        <v>9</v>
      </c>
      <c r="U77" s="722">
        <f t="shared" si="6"/>
        <v>450000</v>
      </c>
      <c r="V77" s="260"/>
      <c r="W77" s="241" t="s">
        <v>497</v>
      </c>
      <c r="X77" s="242" t="s">
        <v>733</v>
      </c>
      <c r="Y77" s="164" t="s">
        <v>808</v>
      </c>
      <c r="Z77" s="261" t="s">
        <v>809</v>
      </c>
      <c r="AA77" s="211" t="s">
        <v>704</v>
      </c>
    </row>
    <row r="78" spans="1:27" s="2" customFormat="1" ht="24" customHeight="1">
      <c r="A78" s="238">
        <v>69</v>
      </c>
      <c r="B78" s="262" t="s">
        <v>815</v>
      </c>
      <c r="C78" s="175" t="s">
        <v>48</v>
      </c>
      <c r="D78" s="263">
        <v>500000</v>
      </c>
      <c r="E78" s="422">
        <v>0</v>
      </c>
      <c r="F78" s="422">
        <v>0</v>
      </c>
      <c r="G78" s="422" t="s">
        <v>816</v>
      </c>
      <c r="H78" s="422">
        <v>4</v>
      </c>
      <c r="I78" s="422">
        <v>0</v>
      </c>
      <c r="J78" s="422">
        <v>0</v>
      </c>
      <c r="K78" s="721">
        <f t="shared" si="7"/>
        <v>4</v>
      </c>
      <c r="L78" s="400">
        <v>0</v>
      </c>
      <c r="M78" s="400">
        <v>0</v>
      </c>
      <c r="N78" s="400">
        <v>4</v>
      </c>
      <c r="O78" s="400">
        <v>2000000</v>
      </c>
      <c r="P78" s="400">
        <v>0</v>
      </c>
      <c r="Q78" s="400">
        <v>0</v>
      </c>
      <c r="R78" s="636">
        <v>0</v>
      </c>
      <c r="S78" s="400">
        <v>0</v>
      </c>
      <c r="T78" s="722">
        <f t="shared" si="6"/>
        <v>4</v>
      </c>
      <c r="U78" s="722">
        <f t="shared" si="6"/>
        <v>2000000</v>
      </c>
      <c r="V78" s="264"/>
      <c r="W78" s="264"/>
      <c r="X78" s="242" t="s">
        <v>717</v>
      </c>
      <c r="Y78" s="265" t="s">
        <v>718</v>
      </c>
      <c r="Z78" s="32" t="s">
        <v>719</v>
      </c>
      <c r="AA78" s="211" t="s">
        <v>704</v>
      </c>
    </row>
    <row r="79" spans="1:27" s="2" customFormat="1" ht="24" customHeight="1">
      <c r="A79" s="238">
        <v>70</v>
      </c>
      <c r="B79" s="67" t="s">
        <v>817</v>
      </c>
      <c r="C79" s="175" t="s">
        <v>44</v>
      </c>
      <c r="D79" s="421">
        <v>80000</v>
      </c>
      <c r="E79" s="422">
        <v>0</v>
      </c>
      <c r="F79" s="422" t="s">
        <v>816</v>
      </c>
      <c r="G79" s="422">
        <v>0</v>
      </c>
      <c r="H79" s="422">
        <v>0</v>
      </c>
      <c r="I79" s="422">
        <v>20</v>
      </c>
      <c r="J79" s="422">
        <v>0</v>
      </c>
      <c r="K79" s="721">
        <f t="shared" si="7"/>
        <v>20</v>
      </c>
      <c r="L79" s="400">
        <v>0</v>
      </c>
      <c r="M79" s="400">
        <v>0</v>
      </c>
      <c r="N79" s="400">
        <v>20</v>
      </c>
      <c r="O79" s="400">
        <v>1600000</v>
      </c>
      <c r="P79" s="400">
        <v>0</v>
      </c>
      <c r="Q79" s="400">
        <v>0</v>
      </c>
      <c r="R79" s="636">
        <v>0</v>
      </c>
      <c r="S79" s="400">
        <v>0</v>
      </c>
      <c r="T79" s="722">
        <f t="shared" si="6"/>
        <v>20</v>
      </c>
      <c r="U79" s="722">
        <f t="shared" si="6"/>
        <v>1600000</v>
      </c>
      <c r="V79" s="264"/>
      <c r="W79" s="264"/>
      <c r="X79" s="242" t="s">
        <v>717</v>
      </c>
      <c r="Y79" s="265" t="s">
        <v>718</v>
      </c>
      <c r="Z79" s="32" t="s">
        <v>719</v>
      </c>
      <c r="AA79" s="211" t="s">
        <v>704</v>
      </c>
    </row>
    <row r="80" spans="1:27" s="2" customFormat="1" ht="24" customHeight="1">
      <c r="A80" s="238">
        <v>71</v>
      </c>
      <c r="B80" s="67" t="s">
        <v>818</v>
      </c>
      <c r="C80" s="175" t="s">
        <v>44</v>
      </c>
      <c r="D80" s="421">
        <v>60000</v>
      </c>
      <c r="E80" s="422">
        <v>0</v>
      </c>
      <c r="F80" s="422" t="s">
        <v>816</v>
      </c>
      <c r="G80" s="422">
        <v>0</v>
      </c>
      <c r="H80" s="422">
        <v>0</v>
      </c>
      <c r="I80" s="422">
        <v>20</v>
      </c>
      <c r="J80" s="422">
        <v>0</v>
      </c>
      <c r="K80" s="721">
        <f t="shared" si="7"/>
        <v>20</v>
      </c>
      <c r="L80" s="400">
        <v>0</v>
      </c>
      <c r="M80" s="400">
        <v>0</v>
      </c>
      <c r="N80" s="400">
        <v>20</v>
      </c>
      <c r="O80" s="400">
        <v>1200000</v>
      </c>
      <c r="P80" s="400">
        <v>0</v>
      </c>
      <c r="Q80" s="400">
        <v>0</v>
      </c>
      <c r="R80" s="636">
        <v>0</v>
      </c>
      <c r="S80" s="400">
        <v>0</v>
      </c>
      <c r="T80" s="722">
        <f t="shared" si="6"/>
        <v>20</v>
      </c>
      <c r="U80" s="722">
        <f t="shared" si="6"/>
        <v>1200000</v>
      </c>
      <c r="V80" s="264"/>
      <c r="W80" s="264"/>
      <c r="X80" s="242" t="s">
        <v>717</v>
      </c>
      <c r="Y80" s="265" t="s">
        <v>718</v>
      </c>
      <c r="Z80" s="32" t="s">
        <v>719</v>
      </c>
      <c r="AA80" s="211" t="s">
        <v>704</v>
      </c>
    </row>
    <row r="81" spans="1:27" s="2" customFormat="1" ht="24" customHeight="1">
      <c r="A81" s="238">
        <v>72</v>
      </c>
      <c r="B81" s="67" t="s">
        <v>819</v>
      </c>
      <c r="C81" s="175" t="s">
        <v>820</v>
      </c>
      <c r="D81" s="421">
        <v>690000</v>
      </c>
      <c r="E81" s="422">
        <v>0</v>
      </c>
      <c r="F81" s="422">
        <v>0</v>
      </c>
      <c r="G81" s="422">
        <v>0</v>
      </c>
      <c r="H81" s="422">
        <v>0</v>
      </c>
      <c r="I81" s="422">
        <v>1</v>
      </c>
      <c r="J81" s="422">
        <v>0</v>
      </c>
      <c r="K81" s="721">
        <f t="shared" si="7"/>
        <v>1</v>
      </c>
      <c r="L81" s="400">
        <v>0</v>
      </c>
      <c r="M81" s="400">
        <v>0</v>
      </c>
      <c r="N81" s="400">
        <v>1</v>
      </c>
      <c r="O81" s="400">
        <v>690000</v>
      </c>
      <c r="P81" s="400">
        <v>0</v>
      </c>
      <c r="Q81" s="400">
        <v>0</v>
      </c>
      <c r="R81" s="636">
        <v>0</v>
      </c>
      <c r="S81" s="400">
        <v>0</v>
      </c>
      <c r="T81" s="722">
        <f t="shared" si="6"/>
        <v>1</v>
      </c>
      <c r="U81" s="722">
        <f t="shared" si="6"/>
        <v>690000</v>
      </c>
      <c r="V81" s="266"/>
      <c r="W81" s="266"/>
      <c r="X81" s="242" t="s">
        <v>717</v>
      </c>
      <c r="Y81" s="265" t="s">
        <v>718</v>
      </c>
      <c r="Z81" s="32" t="s">
        <v>719</v>
      </c>
      <c r="AA81" s="211" t="s">
        <v>704</v>
      </c>
    </row>
    <row r="82" spans="1:27" s="2" customFormat="1" ht="24" customHeight="1">
      <c r="A82" s="238">
        <v>73</v>
      </c>
      <c r="B82" s="67" t="s">
        <v>821</v>
      </c>
      <c r="C82" s="175" t="s">
        <v>820</v>
      </c>
      <c r="D82" s="421">
        <v>1800</v>
      </c>
      <c r="E82" s="422">
        <v>0</v>
      </c>
      <c r="F82" s="422">
        <v>0</v>
      </c>
      <c r="G82" s="422">
        <v>0</v>
      </c>
      <c r="H82" s="422">
        <v>0</v>
      </c>
      <c r="I82" s="422">
        <v>30</v>
      </c>
      <c r="J82" s="422">
        <v>0</v>
      </c>
      <c r="K82" s="721">
        <f t="shared" si="7"/>
        <v>30</v>
      </c>
      <c r="L82" s="400">
        <v>0</v>
      </c>
      <c r="M82" s="400">
        <v>0</v>
      </c>
      <c r="N82" s="400">
        <v>0</v>
      </c>
      <c r="O82" s="400">
        <v>0</v>
      </c>
      <c r="P82" s="400">
        <v>30</v>
      </c>
      <c r="Q82" s="400">
        <v>54000</v>
      </c>
      <c r="R82" s="636">
        <v>0</v>
      </c>
      <c r="S82" s="400">
        <v>0</v>
      </c>
      <c r="T82" s="722">
        <f t="shared" si="6"/>
        <v>30</v>
      </c>
      <c r="U82" s="722">
        <f t="shared" si="6"/>
        <v>54000</v>
      </c>
      <c r="V82" s="264"/>
      <c r="W82" s="264"/>
      <c r="X82" s="242" t="s">
        <v>717</v>
      </c>
      <c r="Y82" s="265" t="s">
        <v>718</v>
      </c>
      <c r="Z82" s="32" t="s">
        <v>719</v>
      </c>
      <c r="AA82" s="211" t="s">
        <v>704</v>
      </c>
    </row>
    <row r="83" spans="1:27" s="2" customFormat="1" ht="24" customHeight="1">
      <c r="A83" s="238">
        <v>74</v>
      </c>
      <c r="B83" s="67" t="s">
        <v>822</v>
      </c>
      <c r="C83" s="175" t="s">
        <v>820</v>
      </c>
      <c r="D83" s="421">
        <v>850</v>
      </c>
      <c r="E83" s="422">
        <v>0</v>
      </c>
      <c r="F83" s="422">
        <v>0</v>
      </c>
      <c r="G83" s="422">
        <v>0</v>
      </c>
      <c r="H83" s="422">
        <v>0</v>
      </c>
      <c r="I83" s="422">
        <v>30</v>
      </c>
      <c r="J83" s="422">
        <v>0</v>
      </c>
      <c r="K83" s="721">
        <f t="shared" si="7"/>
        <v>30</v>
      </c>
      <c r="L83" s="400">
        <v>0</v>
      </c>
      <c r="M83" s="400">
        <v>0</v>
      </c>
      <c r="N83" s="400">
        <v>0</v>
      </c>
      <c r="O83" s="400">
        <v>0</v>
      </c>
      <c r="P83" s="400">
        <v>30</v>
      </c>
      <c r="Q83" s="400">
        <v>25500</v>
      </c>
      <c r="R83" s="636">
        <v>0</v>
      </c>
      <c r="S83" s="400">
        <v>0</v>
      </c>
      <c r="T83" s="722">
        <f t="shared" si="6"/>
        <v>30</v>
      </c>
      <c r="U83" s="722">
        <f t="shared" si="6"/>
        <v>25500</v>
      </c>
      <c r="V83" s="264"/>
      <c r="W83" s="264"/>
      <c r="X83" s="242" t="s">
        <v>717</v>
      </c>
      <c r="Y83" s="265" t="s">
        <v>718</v>
      </c>
      <c r="Z83" s="32" t="s">
        <v>719</v>
      </c>
      <c r="AA83" s="211" t="s">
        <v>704</v>
      </c>
    </row>
    <row r="84" spans="1:27" s="2" customFormat="1" ht="24" customHeight="1">
      <c r="A84" s="238">
        <v>75</v>
      </c>
      <c r="B84" s="67" t="s">
        <v>823</v>
      </c>
      <c r="C84" s="175" t="s">
        <v>44</v>
      </c>
      <c r="D84" s="421">
        <v>25000</v>
      </c>
      <c r="E84" s="422">
        <v>0</v>
      </c>
      <c r="F84" s="422">
        <v>0</v>
      </c>
      <c r="G84" s="422">
        <v>0</v>
      </c>
      <c r="H84" s="422">
        <v>0</v>
      </c>
      <c r="I84" s="422">
        <v>1</v>
      </c>
      <c r="J84" s="422">
        <v>0</v>
      </c>
      <c r="K84" s="721">
        <f t="shared" si="7"/>
        <v>1</v>
      </c>
      <c r="L84" s="400">
        <v>0</v>
      </c>
      <c r="M84" s="400">
        <v>0</v>
      </c>
      <c r="N84" s="400">
        <v>0</v>
      </c>
      <c r="O84" s="400">
        <v>0</v>
      </c>
      <c r="P84" s="400">
        <v>0</v>
      </c>
      <c r="Q84" s="400">
        <v>0</v>
      </c>
      <c r="R84" s="636">
        <v>1</v>
      </c>
      <c r="S84" s="400">
        <v>25000</v>
      </c>
      <c r="T84" s="722">
        <f t="shared" si="6"/>
        <v>1</v>
      </c>
      <c r="U84" s="722">
        <f t="shared" si="6"/>
        <v>25000</v>
      </c>
      <c r="V84" s="264"/>
      <c r="W84" s="264"/>
      <c r="X84" s="242" t="s">
        <v>717</v>
      </c>
      <c r="Y84" s="265" t="s">
        <v>718</v>
      </c>
      <c r="Z84" s="32" t="s">
        <v>719</v>
      </c>
      <c r="AA84" s="211" t="s">
        <v>704</v>
      </c>
    </row>
    <row r="85" spans="1:27" s="2" customFormat="1" ht="24" customHeight="1">
      <c r="A85" s="238">
        <v>76</v>
      </c>
      <c r="B85" s="67" t="s">
        <v>824</v>
      </c>
      <c r="C85" s="175" t="s">
        <v>48</v>
      </c>
      <c r="D85" s="421">
        <v>2500</v>
      </c>
      <c r="E85" s="422">
        <v>0</v>
      </c>
      <c r="F85" s="422">
        <v>0</v>
      </c>
      <c r="G85" s="422">
        <v>0</v>
      </c>
      <c r="H85" s="422">
        <v>0</v>
      </c>
      <c r="I85" s="422">
        <v>10</v>
      </c>
      <c r="J85" s="422">
        <v>0</v>
      </c>
      <c r="K85" s="721">
        <f t="shared" si="7"/>
        <v>10</v>
      </c>
      <c r="L85" s="400">
        <v>0</v>
      </c>
      <c r="M85" s="400">
        <v>0</v>
      </c>
      <c r="N85" s="400">
        <v>0</v>
      </c>
      <c r="O85" s="400">
        <v>0</v>
      </c>
      <c r="P85" s="400">
        <v>0</v>
      </c>
      <c r="Q85" s="400">
        <v>0</v>
      </c>
      <c r="R85" s="636">
        <v>10</v>
      </c>
      <c r="S85" s="400">
        <v>25000</v>
      </c>
      <c r="T85" s="722">
        <f t="shared" si="6"/>
        <v>10</v>
      </c>
      <c r="U85" s="722">
        <f t="shared" si="6"/>
        <v>25000</v>
      </c>
      <c r="V85" s="264"/>
      <c r="W85" s="264"/>
      <c r="X85" s="242" t="s">
        <v>717</v>
      </c>
      <c r="Y85" s="265" t="s">
        <v>718</v>
      </c>
      <c r="Z85" s="32" t="s">
        <v>719</v>
      </c>
      <c r="AA85" s="211" t="s">
        <v>704</v>
      </c>
    </row>
    <row r="86" spans="1:27" s="2" customFormat="1" ht="24" customHeight="1">
      <c r="A86" s="238">
        <v>77</v>
      </c>
      <c r="B86" s="67" t="s">
        <v>825</v>
      </c>
      <c r="C86" s="175" t="s">
        <v>820</v>
      </c>
      <c r="D86" s="421">
        <v>13720</v>
      </c>
      <c r="E86" s="422">
        <v>0</v>
      </c>
      <c r="F86" s="422">
        <v>0</v>
      </c>
      <c r="G86" s="422">
        <v>0</v>
      </c>
      <c r="H86" s="422">
        <v>0</v>
      </c>
      <c r="I86" s="422">
        <v>2</v>
      </c>
      <c r="J86" s="422">
        <v>0</v>
      </c>
      <c r="K86" s="721">
        <f t="shared" si="7"/>
        <v>2</v>
      </c>
      <c r="L86" s="400">
        <v>0</v>
      </c>
      <c r="M86" s="400">
        <v>0</v>
      </c>
      <c r="N86" s="400">
        <v>0</v>
      </c>
      <c r="O86" s="400">
        <v>0</v>
      </c>
      <c r="P86" s="400">
        <v>0</v>
      </c>
      <c r="Q86" s="400">
        <v>0</v>
      </c>
      <c r="R86" s="636">
        <v>2</v>
      </c>
      <c r="S86" s="400">
        <v>27440</v>
      </c>
      <c r="T86" s="722">
        <f t="shared" si="6"/>
        <v>2</v>
      </c>
      <c r="U86" s="722">
        <f t="shared" si="6"/>
        <v>27440</v>
      </c>
      <c r="V86" s="264"/>
      <c r="W86" s="264"/>
      <c r="X86" s="242" t="s">
        <v>717</v>
      </c>
      <c r="Y86" s="52" t="s">
        <v>718</v>
      </c>
      <c r="Z86" s="32" t="s">
        <v>719</v>
      </c>
      <c r="AA86" s="211" t="s">
        <v>704</v>
      </c>
    </row>
    <row r="87" spans="1:27" s="2" customFormat="1" ht="24" customHeight="1">
      <c r="A87" s="238">
        <v>78</v>
      </c>
      <c r="B87" s="67" t="s">
        <v>826</v>
      </c>
      <c r="C87" s="175" t="s">
        <v>820</v>
      </c>
      <c r="D87" s="421">
        <v>19200</v>
      </c>
      <c r="E87" s="422">
        <v>0</v>
      </c>
      <c r="F87" s="422">
        <v>0</v>
      </c>
      <c r="G87" s="422">
        <v>0</v>
      </c>
      <c r="H87" s="422">
        <v>0</v>
      </c>
      <c r="I87" s="422">
        <v>1</v>
      </c>
      <c r="J87" s="422">
        <v>0</v>
      </c>
      <c r="K87" s="721">
        <f t="shared" si="7"/>
        <v>1</v>
      </c>
      <c r="L87" s="400">
        <v>0</v>
      </c>
      <c r="M87" s="400">
        <v>0</v>
      </c>
      <c r="N87" s="400">
        <v>0</v>
      </c>
      <c r="O87" s="400">
        <v>0</v>
      </c>
      <c r="P87" s="400">
        <v>0</v>
      </c>
      <c r="Q87" s="400">
        <v>0</v>
      </c>
      <c r="R87" s="636">
        <v>1</v>
      </c>
      <c r="S87" s="400">
        <v>19200</v>
      </c>
      <c r="T87" s="722">
        <f t="shared" si="6"/>
        <v>1</v>
      </c>
      <c r="U87" s="722">
        <f t="shared" si="6"/>
        <v>19200</v>
      </c>
      <c r="V87" s="264"/>
      <c r="W87" s="264"/>
      <c r="X87" s="242" t="s">
        <v>717</v>
      </c>
      <c r="Y87" s="52" t="s">
        <v>718</v>
      </c>
      <c r="Z87" s="9" t="s">
        <v>719</v>
      </c>
      <c r="AA87" s="211" t="s">
        <v>704</v>
      </c>
    </row>
    <row r="88" spans="1:27" s="2" customFormat="1" ht="24" customHeight="1">
      <c r="A88" s="238">
        <v>79</v>
      </c>
      <c r="B88" s="67" t="s">
        <v>827</v>
      </c>
      <c r="C88" s="175" t="s">
        <v>48</v>
      </c>
      <c r="D88" s="421">
        <v>12110</v>
      </c>
      <c r="E88" s="422">
        <v>0</v>
      </c>
      <c r="F88" s="422">
        <v>0</v>
      </c>
      <c r="G88" s="422">
        <v>0</v>
      </c>
      <c r="H88" s="422">
        <v>0</v>
      </c>
      <c r="I88" s="422">
        <v>1</v>
      </c>
      <c r="J88" s="422">
        <v>0</v>
      </c>
      <c r="K88" s="721">
        <f t="shared" si="7"/>
        <v>1</v>
      </c>
      <c r="L88" s="400">
        <v>0</v>
      </c>
      <c r="M88" s="400">
        <v>0</v>
      </c>
      <c r="N88" s="400">
        <v>1</v>
      </c>
      <c r="O88" s="400">
        <v>12110</v>
      </c>
      <c r="P88" s="400">
        <v>0</v>
      </c>
      <c r="Q88" s="400">
        <v>0</v>
      </c>
      <c r="R88" s="636">
        <v>0</v>
      </c>
      <c r="S88" s="400">
        <v>0</v>
      </c>
      <c r="T88" s="722">
        <f t="shared" si="6"/>
        <v>1</v>
      </c>
      <c r="U88" s="722">
        <f t="shared" si="6"/>
        <v>12110</v>
      </c>
      <c r="V88" s="264"/>
      <c r="W88" s="264"/>
      <c r="X88" s="242" t="s">
        <v>717</v>
      </c>
      <c r="Y88" s="52" t="s">
        <v>718</v>
      </c>
      <c r="Z88" s="9" t="s">
        <v>719</v>
      </c>
      <c r="AA88" s="211" t="s">
        <v>704</v>
      </c>
    </row>
    <row r="89" spans="1:27" s="2" customFormat="1" ht="24" customHeight="1">
      <c r="A89" s="238">
        <v>80</v>
      </c>
      <c r="B89" s="67" t="s">
        <v>828</v>
      </c>
      <c r="C89" s="175" t="s">
        <v>48</v>
      </c>
      <c r="D89" s="421">
        <v>799000</v>
      </c>
      <c r="E89" s="422">
        <v>0</v>
      </c>
      <c r="F89" s="422">
        <v>0</v>
      </c>
      <c r="G89" s="422">
        <v>0</v>
      </c>
      <c r="H89" s="422">
        <v>0</v>
      </c>
      <c r="I89" s="422">
        <v>1</v>
      </c>
      <c r="J89" s="422">
        <v>0</v>
      </c>
      <c r="K89" s="721">
        <f t="shared" si="7"/>
        <v>1</v>
      </c>
      <c r="L89" s="400">
        <v>0</v>
      </c>
      <c r="M89" s="400">
        <v>0</v>
      </c>
      <c r="N89" s="400">
        <v>1</v>
      </c>
      <c r="O89" s="400">
        <v>799000</v>
      </c>
      <c r="P89" s="400">
        <v>0</v>
      </c>
      <c r="Q89" s="400">
        <v>0</v>
      </c>
      <c r="R89" s="636">
        <v>0</v>
      </c>
      <c r="S89" s="400">
        <v>0</v>
      </c>
      <c r="T89" s="722">
        <f t="shared" si="6"/>
        <v>1</v>
      </c>
      <c r="U89" s="722">
        <f t="shared" si="6"/>
        <v>799000</v>
      </c>
      <c r="V89" s="264"/>
      <c r="W89" s="264"/>
      <c r="X89" s="242" t="s">
        <v>717</v>
      </c>
      <c r="Y89" s="52" t="s">
        <v>718</v>
      </c>
      <c r="Z89" s="9" t="s">
        <v>719</v>
      </c>
      <c r="AA89" s="211" t="s">
        <v>704</v>
      </c>
    </row>
    <row r="90" spans="1:27" s="2" customFormat="1" ht="24" customHeight="1">
      <c r="A90" s="238">
        <v>81</v>
      </c>
      <c r="B90" s="67" t="s">
        <v>829</v>
      </c>
      <c r="C90" s="204" t="s">
        <v>48</v>
      </c>
      <c r="D90" s="421">
        <v>165000</v>
      </c>
      <c r="E90" s="422">
        <v>0</v>
      </c>
      <c r="F90" s="422">
        <v>0</v>
      </c>
      <c r="G90" s="422">
        <v>0</v>
      </c>
      <c r="H90" s="422">
        <v>0</v>
      </c>
      <c r="I90" s="422">
        <v>10</v>
      </c>
      <c r="J90" s="422">
        <v>0</v>
      </c>
      <c r="K90" s="721">
        <f t="shared" si="7"/>
        <v>10</v>
      </c>
      <c r="L90" s="726">
        <v>0</v>
      </c>
      <c r="M90" s="400">
        <f t="shared" ref="M90:M95" si="8">L90*D90</f>
        <v>0</v>
      </c>
      <c r="N90" s="400">
        <v>10</v>
      </c>
      <c r="O90" s="400">
        <f>N90*D90</f>
        <v>1650000</v>
      </c>
      <c r="P90" s="400">
        <v>0</v>
      </c>
      <c r="Q90" s="400">
        <v>0</v>
      </c>
      <c r="R90" s="636">
        <v>0</v>
      </c>
      <c r="S90" s="400">
        <v>0</v>
      </c>
      <c r="T90" s="722">
        <f t="shared" si="6"/>
        <v>10</v>
      </c>
      <c r="U90" s="722">
        <f t="shared" si="6"/>
        <v>1650000</v>
      </c>
      <c r="V90" s="266"/>
      <c r="W90" s="266"/>
      <c r="X90" s="242" t="s">
        <v>725</v>
      </c>
      <c r="Y90" s="41" t="s">
        <v>726</v>
      </c>
      <c r="Z90" s="9" t="s">
        <v>727</v>
      </c>
      <c r="AA90" s="211" t="s">
        <v>704</v>
      </c>
    </row>
    <row r="91" spans="1:27" s="2" customFormat="1" ht="24" customHeight="1">
      <c r="A91" s="238">
        <v>82</v>
      </c>
      <c r="B91" s="67" t="s">
        <v>830</v>
      </c>
      <c r="C91" s="204" t="s">
        <v>48</v>
      </c>
      <c r="D91" s="421">
        <v>950000</v>
      </c>
      <c r="E91" s="422">
        <v>0</v>
      </c>
      <c r="F91" s="422">
        <v>0</v>
      </c>
      <c r="G91" s="422">
        <v>0</v>
      </c>
      <c r="H91" s="422">
        <v>0</v>
      </c>
      <c r="I91" s="422">
        <v>1</v>
      </c>
      <c r="J91" s="422">
        <v>0</v>
      </c>
      <c r="K91" s="721">
        <f t="shared" si="7"/>
        <v>1</v>
      </c>
      <c r="L91" s="726">
        <v>0</v>
      </c>
      <c r="M91" s="400">
        <f t="shared" si="8"/>
        <v>0</v>
      </c>
      <c r="N91" s="400">
        <v>1</v>
      </c>
      <c r="O91" s="400">
        <f>N91*D91</f>
        <v>950000</v>
      </c>
      <c r="P91" s="400">
        <v>0</v>
      </c>
      <c r="Q91" s="400">
        <v>0</v>
      </c>
      <c r="R91" s="636">
        <v>0</v>
      </c>
      <c r="S91" s="400">
        <v>0</v>
      </c>
      <c r="T91" s="722">
        <f t="shared" si="6"/>
        <v>1</v>
      </c>
      <c r="U91" s="722">
        <f t="shared" si="6"/>
        <v>950000</v>
      </c>
      <c r="V91" s="266"/>
      <c r="W91" s="266"/>
      <c r="X91" s="242" t="s">
        <v>725</v>
      </c>
      <c r="Y91" s="41" t="s">
        <v>726</v>
      </c>
      <c r="Z91" s="9" t="s">
        <v>727</v>
      </c>
      <c r="AA91" s="211" t="s">
        <v>704</v>
      </c>
    </row>
    <row r="92" spans="1:27" s="2" customFormat="1" ht="24" customHeight="1">
      <c r="A92" s="238">
        <v>83</v>
      </c>
      <c r="B92" s="67" t="s">
        <v>831</v>
      </c>
      <c r="C92" s="204" t="s">
        <v>48</v>
      </c>
      <c r="D92" s="421">
        <v>650000</v>
      </c>
      <c r="E92" s="422">
        <v>0</v>
      </c>
      <c r="F92" s="422">
        <v>0</v>
      </c>
      <c r="G92" s="422">
        <v>0</v>
      </c>
      <c r="H92" s="422">
        <v>0</v>
      </c>
      <c r="I92" s="422">
        <v>4</v>
      </c>
      <c r="J92" s="422">
        <v>0</v>
      </c>
      <c r="K92" s="721">
        <f t="shared" si="7"/>
        <v>4</v>
      </c>
      <c r="L92" s="726">
        <v>0</v>
      </c>
      <c r="M92" s="400">
        <f t="shared" si="8"/>
        <v>0</v>
      </c>
      <c r="N92" s="400">
        <v>4</v>
      </c>
      <c r="O92" s="400">
        <f>N92*D92</f>
        <v>2600000</v>
      </c>
      <c r="P92" s="400">
        <v>0</v>
      </c>
      <c r="Q92" s="400">
        <v>0</v>
      </c>
      <c r="R92" s="636">
        <v>0</v>
      </c>
      <c r="S92" s="400">
        <v>0</v>
      </c>
      <c r="T92" s="722">
        <f t="shared" si="6"/>
        <v>4</v>
      </c>
      <c r="U92" s="722">
        <f t="shared" si="6"/>
        <v>2600000</v>
      </c>
      <c r="V92" s="266"/>
      <c r="W92" s="266"/>
      <c r="X92" s="267" t="s">
        <v>733</v>
      </c>
      <c r="Y92" s="41" t="s">
        <v>832</v>
      </c>
      <c r="Z92" s="9" t="s">
        <v>833</v>
      </c>
      <c r="AA92" s="211" t="s">
        <v>704</v>
      </c>
    </row>
    <row r="93" spans="1:27" s="2" customFormat="1" ht="24" customHeight="1">
      <c r="A93" s="238">
        <v>84</v>
      </c>
      <c r="B93" s="268" t="s">
        <v>834</v>
      </c>
      <c r="C93" s="204" t="s">
        <v>48</v>
      </c>
      <c r="D93" s="421">
        <v>600000</v>
      </c>
      <c r="E93" s="422">
        <v>0</v>
      </c>
      <c r="F93" s="422">
        <v>0</v>
      </c>
      <c r="G93" s="422">
        <v>0</v>
      </c>
      <c r="H93" s="422">
        <v>0</v>
      </c>
      <c r="I93" s="422">
        <v>2</v>
      </c>
      <c r="J93" s="422">
        <v>0</v>
      </c>
      <c r="K93" s="721">
        <f t="shared" si="7"/>
        <v>2</v>
      </c>
      <c r="L93" s="726">
        <v>0</v>
      </c>
      <c r="M93" s="400">
        <f t="shared" si="8"/>
        <v>0</v>
      </c>
      <c r="N93" s="400">
        <v>0</v>
      </c>
      <c r="O93" s="400">
        <v>0</v>
      </c>
      <c r="P93" s="400">
        <v>2</v>
      </c>
      <c r="Q93" s="400">
        <f>P93*D93</f>
        <v>1200000</v>
      </c>
      <c r="R93" s="636">
        <v>0</v>
      </c>
      <c r="S93" s="400">
        <v>0</v>
      </c>
      <c r="T93" s="722">
        <f t="shared" si="6"/>
        <v>2</v>
      </c>
      <c r="U93" s="722">
        <f t="shared" si="6"/>
        <v>1200000</v>
      </c>
      <c r="V93" s="266"/>
      <c r="W93" s="266"/>
      <c r="X93" s="242" t="s">
        <v>725</v>
      </c>
      <c r="Y93" s="41" t="s">
        <v>726</v>
      </c>
      <c r="Z93" s="9" t="s">
        <v>727</v>
      </c>
      <c r="AA93" s="211" t="s">
        <v>704</v>
      </c>
    </row>
    <row r="94" spans="1:27" s="2" customFormat="1" ht="48" customHeight="1">
      <c r="A94" s="238">
        <v>85</v>
      </c>
      <c r="B94" s="67" t="s">
        <v>835</v>
      </c>
      <c r="C94" s="204" t="s">
        <v>48</v>
      </c>
      <c r="D94" s="421">
        <v>500000</v>
      </c>
      <c r="E94" s="422">
        <v>0</v>
      </c>
      <c r="F94" s="422">
        <v>0</v>
      </c>
      <c r="G94" s="422">
        <v>0</v>
      </c>
      <c r="H94" s="422">
        <v>0</v>
      </c>
      <c r="I94" s="422">
        <v>2</v>
      </c>
      <c r="J94" s="422">
        <v>0</v>
      </c>
      <c r="K94" s="721">
        <f t="shared" si="7"/>
        <v>2</v>
      </c>
      <c r="L94" s="400">
        <v>0</v>
      </c>
      <c r="M94" s="400">
        <f t="shared" si="8"/>
        <v>0</v>
      </c>
      <c r="N94" s="400">
        <v>0</v>
      </c>
      <c r="O94" s="400">
        <v>0</v>
      </c>
      <c r="P94" s="400">
        <v>2</v>
      </c>
      <c r="Q94" s="400">
        <f>P94*D94</f>
        <v>1000000</v>
      </c>
      <c r="R94" s="636">
        <v>0</v>
      </c>
      <c r="S94" s="400">
        <v>0</v>
      </c>
      <c r="T94" s="722">
        <f t="shared" si="6"/>
        <v>2</v>
      </c>
      <c r="U94" s="722">
        <f t="shared" si="6"/>
        <v>1000000</v>
      </c>
      <c r="V94" s="266"/>
      <c r="W94" s="266"/>
      <c r="X94" s="242" t="s">
        <v>725</v>
      </c>
      <c r="Y94" s="41" t="s">
        <v>726</v>
      </c>
      <c r="Z94" s="9" t="s">
        <v>727</v>
      </c>
      <c r="AA94" s="211" t="s">
        <v>704</v>
      </c>
    </row>
    <row r="95" spans="1:27" s="2" customFormat="1" ht="24" customHeight="1">
      <c r="A95" s="238">
        <v>86</v>
      </c>
      <c r="B95" s="67" t="s">
        <v>836</v>
      </c>
      <c r="C95" s="175" t="s">
        <v>311</v>
      </c>
      <c r="D95" s="421">
        <v>30000</v>
      </c>
      <c r="E95" s="422">
        <v>0</v>
      </c>
      <c r="F95" s="422">
        <v>0</v>
      </c>
      <c r="G95" s="422">
        <v>0</v>
      </c>
      <c r="H95" s="422">
        <v>0</v>
      </c>
      <c r="I95" s="422">
        <v>10</v>
      </c>
      <c r="J95" s="422">
        <v>0</v>
      </c>
      <c r="K95" s="721">
        <f t="shared" si="7"/>
        <v>10</v>
      </c>
      <c r="L95" s="400">
        <v>0</v>
      </c>
      <c r="M95" s="400">
        <f t="shared" si="8"/>
        <v>0</v>
      </c>
      <c r="N95" s="400">
        <v>0</v>
      </c>
      <c r="O95" s="400">
        <v>0</v>
      </c>
      <c r="P95" s="400">
        <v>0</v>
      </c>
      <c r="Q95" s="400">
        <v>0</v>
      </c>
      <c r="R95" s="636">
        <v>10</v>
      </c>
      <c r="S95" s="400">
        <f>R95*D95</f>
        <v>300000</v>
      </c>
      <c r="T95" s="722">
        <f t="shared" si="6"/>
        <v>10</v>
      </c>
      <c r="U95" s="722">
        <f t="shared" si="6"/>
        <v>300000</v>
      </c>
      <c r="V95" s="266"/>
      <c r="W95" s="266"/>
      <c r="X95" s="242" t="s">
        <v>725</v>
      </c>
      <c r="Y95" s="41" t="s">
        <v>726</v>
      </c>
      <c r="Z95" s="9" t="s">
        <v>727</v>
      </c>
      <c r="AA95" s="211" t="s">
        <v>704</v>
      </c>
    </row>
    <row r="96" spans="1:27" ht="24" customHeight="1">
      <c r="A96" s="238">
        <v>87</v>
      </c>
      <c r="B96" s="164" t="s">
        <v>837</v>
      </c>
      <c r="C96" s="246" t="s">
        <v>311</v>
      </c>
      <c r="D96" s="724">
        <v>974050</v>
      </c>
      <c r="E96" s="721" t="s">
        <v>551</v>
      </c>
      <c r="F96" s="721" t="s">
        <v>551</v>
      </c>
      <c r="G96" s="721" t="s">
        <v>551</v>
      </c>
      <c r="H96" s="721">
        <v>0</v>
      </c>
      <c r="I96" s="721">
        <v>1</v>
      </c>
      <c r="J96" s="721">
        <v>0</v>
      </c>
      <c r="K96" s="721">
        <f t="shared" si="7"/>
        <v>1</v>
      </c>
      <c r="L96" s="722">
        <v>0</v>
      </c>
      <c r="M96" s="722">
        <v>0</v>
      </c>
      <c r="N96" s="721">
        <v>1</v>
      </c>
      <c r="O96" s="400">
        <f>N96*D96</f>
        <v>974050</v>
      </c>
      <c r="P96" s="722">
        <v>0</v>
      </c>
      <c r="Q96" s="722">
        <v>0</v>
      </c>
      <c r="R96" s="723">
        <v>0</v>
      </c>
      <c r="S96" s="722">
        <v>0</v>
      </c>
      <c r="T96" s="722">
        <f t="shared" si="6"/>
        <v>1</v>
      </c>
      <c r="U96" s="722">
        <f t="shared" si="6"/>
        <v>974050</v>
      </c>
      <c r="V96" s="269"/>
      <c r="W96" s="269"/>
      <c r="X96" s="242" t="s">
        <v>762</v>
      </c>
      <c r="Y96" s="270" t="s">
        <v>763</v>
      </c>
      <c r="Z96" s="246" t="s">
        <v>764</v>
      </c>
      <c r="AA96" s="211" t="s">
        <v>704</v>
      </c>
    </row>
    <row r="97" spans="1:46" ht="24" customHeight="1">
      <c r="A97" s="238">
        <v>88</v>
      </c>
      <c r="B97" s="164" t="s">
        <v>838</v>
      </c>
      <c r="C97" s="246" t="s">
        <v>311</v>
      </c>
      <c r="D97" s="724">
        <v>36300</v>
      </c>
      <c r="E97" s="721" t="s">
        <v>551</v>
      </c>
      <c r="F97" s="721" t="s">
        <v>551</v>
      </c>
      <c r="G97" s="721" t="s">
        <v>551</v>
      </c>
      <c r="H97" s="721">
        <v>0</v>
      </c>
      <c r="I97" s="721">
        <v>1</v>
      </c>
      <c r="J97" s="721">
        <v>0</v>
      </c>
      <c r="K97" s="721">
        <f t="shared" si="7"/>
        <v>1</v>
      </c>
      <c r="L97" s="722">
        <v>0</v>
      </c>
      <c r="M97" s="722">
        <v>0</v>
      </c>
      <c r="N97" s="721">
        <v>1</v>
      </c>
      <c r="O97" s="400">
        <f>N97*D97</f>
        <v>36300</v>
      </c>
      <c r="P97" s="722">
        <v>0</v>
      </c>
      <c r="Q97" s="722">
        <v>0</v>
      </c>
      <c r="R97" s="723">
        <v>0</v>
      </c>
      <c r="S97" s="722">
        <v>0</v>
      </c>
      <c r="T97" s="722">
        <f t="shared" si="6"/>
        <v>1</v>
      </c>
      <c r="U97" s="722">
        <f t="shared" si="6"/>
        <v>36300</v>
      </c>
      <c r="V97" s="269"/>
      <c r="W97" s="269"/>
      <c r="X97" s="242" t="s">
        <v>762</v>
      </c>
      <c r="Y97" s="270" t="s">
        <v>763</v>
      </c>
      <c r="Z97" s="246" t="s">
        <v>764</v>
      </c>
      <c r="AA97" s="211" t="s">
        <v>704</v>
      </c>
    </row>
    <row r="98" spans="1:46" ht="24" customHeight="1">
      <c r="A98" s="238">
        <v>89</v>
      </c>
      <c r="B98" s="164" t="s">
        <v>839</v>
      </c>
      <c r="C98" s="246" t="s">
        <v>311</v>
      </c>
      <c r="D98" s="724">
        <v>266200</v>
      </c>
      <c r="E98" s="721" t="s">
        <v>551</v>
      </c>
      <c r="F98" s="721" t="s">
        <v>551</v>
      </c>
      <c r="G98" s="721" t="s">
        <v>551</v>
      </c>
      <c r="H98" s="721">
        <v>0</v>
      </c>
      <c r="I98" s="721">
        <v>1</v>
      </c>
      <c r="J98" s="721">
        <v>0</v>
      </c>
      <c r="K98" s="721">
        <f t="shared" si="7"/>
        <v>1</v>
      </c>
      <c r="L98" s="722">
        <v>0</v>
      </c>
      <c r="M98" s="722">
        <v>0</v>
      </c>
      <c r="N98" s="721">
        <v>1</v>
      </c>
      <c r="O98" s="400">
        <f>N98*D98</f>
        <v>266200</v>
      </c>
      <c r="P98" s="722">
        <v>0</v>
      </c>
      <c r="Q98" s="722">
        <v>0</v>
      </c>
      <c r="R98" s="723">
        <v>0</v>
      </c>
      <c r="S98" s="722">
        <v>0</v>
      </c>
      <c r="T98" s="722">
        <f t="shared" si="6"/>
        <v>1</v>
      </c>
      <c r="U98" s="722">
        <f t="shared" si="6"/>
        <v>266200</v>
      </c>
      <c r="V98" s="269"/>
      <c r="W98" s="269"/>
      <c r="X98" s="242" t="s">
        <v>762</v>
      </c>
      <c r="Y98" s="270" t="s">
        <v>763</v>
      </c>
      <c r="Z98" s="246" t="s">
        <v>764</v>
      </c>
      <c r="AA98" s="211" t="s">
        <v>704</v>
      </c>
    </row>
    <row r="99" spans="1:46" ht="24" customHeight="1">
      <c r="A99" s="238">
        <v>90</v>
      </c>
      <c r="B99" s="164" t="s">
        <v>840</v>
      </c>
      <c r="C99" s="246" t="s">
        <v>311</v>
      </c>
      <c r="D99" s="724">
        <v>104223.35</v>
      </c>
      <c r="E99" s="721" t="s">
        <v>551</v>
      </c>
      <c r="F99" s="721">
        <v>1</v>
      </c>
      <c r="G99" s="721" t="s">
        <v>551</v>
      </c>
      <c r="H99" s="721">
        <v>1</v>
      </c>
      <c r="I99" s="721">
        <v>0</v>
      </c>
      <c r="J99" s="721">
        <v>0</v>
      </c>
      <c r="K99" s="721">
        <f t="shared" si="7"/>
        <v>1</v>
      </c>
      <c r="L99" s="722">
        <v>0</v>
      </c>
      <c r="M99" s="722">
        <v>0</v>
      </c>
      <c r="N99" s="721">
        <v>1</v>
      </c>
      <c r="O99" s="400">
        <f>N99*D99</f>
        <v>104223.35</v>
      </c>
      <c r="P99" s="722">
        <v>0</v>
      </c>
      <c r="Q99" s="722">
        <v>0</v>
      </c>
      <c r="R99" s="723">
        <v>0</v>
      </c>
      <c r="S99" s="722">
        <v>0</v>
      </c>
      <c r="T99" s="722">
        <f t="shared" si="6"/>
        <v>1</v>
      </c>
      <c r="U99" s="722">
        <f t="shared" si="6"/>
        <v>104223.35</v>
      </c>
      <c r="V99" s="269"/>
      <c r="W99" s="269"/>
      <c r="X99" s="242" t="s">
        <v>762</v>
      </c>
      <c r="Y99" s="270" t="s">
        <v>763</v>
      </c>
      <c r="Z99" s="246" t="s">
        <v>764</v>
      </c>
      <c r="AA99" s="211" t="s">
        <v>704</v>
      </c>
    </row>
    <row r="100" spans="1:46" ht="24" customHeight="1">
      <c r="A100" s="238">
        <v>91</v>
      </c>
      <c r="B100" s="164" t="s">
        <v>841</v>
      </c>
      <c r="C100" s="246" t="s">
        <v>311</v>
      </c>
      <c r="D100" s="724">
        <v>129470</v>
      </c>
      <c r="E100" s="721" t="s">
        <v>551</v>
      </c>
      <c r="F100" s="721" t="s">
        <v>551</v>
      </c>
      <c r="G100" s="721" t="s">
        <v>551</v>
      </c>
      <c r="H100" s="721">
        <v>0</v>
      </c>
      <c r="I100" s="721">
        <v>1</v>
      </c>
      <c r="J100" s="721">
        <v>0</v>
      </c>
      <c r="K100" s="721">
        <f t="shared" si="7"/>
        <v>1</v>
      </c>
      <c r="L100" s="722">
        <v>0</v>
      </c>
      <c r="M100" s="722">
        <v>0</v>
      </c>
      <c r="N100" s="721">
        <v>1</v>
      </c>
      <c r="O100" s="400">
        <f>N100*D100</f>
        <v>129470</v>
      </c>
      <c r="P100" s="722">
        <v>0</v>
      </c>
      <c r="Q100" s="722">
        <v>0</v>
      </c>
      <c r="R100" s="723">
        <v>0</v>
      </c>
      <c r="S100" s="722">
        <v>0</v>
      </c>
      <c r="T100" s="722">
        <f t="shared" si="6"/>
        <v>1</v>
      </c>
      <c r="U100" s="722">
        <f t="shared" si="6"/>
        <v>129470</v>
      </c>
      <c r="V100" s="269"/>
      <c r="W100" s="269"/>
      <c r="X100" s="242" t="s">
        <v>762</v>
      </c>
      <c r="Y100" s="270" t="s">
        <v>763</v>
      </c>
      <c r="Z100" s="246" t="s">
        <v>764</v>
      </c>
      <c r="AA100" s="211" t="s">
        <v>704</v>
      </c>
    </row>
    <row r="101" spans="1:46" ht="24" customHeight="1">
      <c r="A101" s="238">
        <v>92</v>
      </c>
      <c r="B101" s="164" t="s">
        <v>842</v>
      </c>
      <c r="C101" s="246" t="s">
        <v>311</v>
      </c>
      <c r="D101" s="724">
        <v>133100</v>
      </c>
      <c r="E101" s="721" t="s">
        <v>551</v>
      </c>
      <c r="F101" s="721" t="s">
        <v>551</v>
      </c>
      <c r="G101" s="721" t="s">
        <v>551</v>
      </c>
      <c r="H101" s="721">
        <v>0</v>
      </c>
      <c r="I101" s="721">
        <v>1</v>
      </c>
      <c r="J101" s="721">
        <v>0</v>
      </c>
      <c r="K101" s="721">
        <f t="shared" si="7"/>
        <v>1</v>
      </c>
      <c r="L101" s="722">
        <v>0</v>
      </c>
      <c r="M101" s="722">
        <v>0</v>
      </c>
      <c r="N101" s="721">
        <v>1</v>
      </c>
      <c r="O101" s="721">
        <v>133100</v>
      </c>
      <c r="P101" s="722">
        <v>0</v>
      </c>
      <c r="Q101" s="722">
        <v>0</v>
      </c>
      <c r="R101" s="723">
        <v>0</v>
      </c>
      <c r="S101" s="722">
        <v>0</v>
      </c>
      <c r="T101" s="722">
        <f t="shared" si="6"/>
        <v>1</v>
      </c>
      <c r="U101" s="722">
        <f t="shared" si="6"/>
        <v>133100</v>
      </c>
      <c r="V101" s="269"/>
      <c r="W101" s="269"/>
      <c r="X101" s="242" t="s">
        <v>762</v>
      </c>
      <c r="Y101" s="270" t="s">
        <v>763</v>
      </c>
      <c r="Z101" s="246" t="s">
        <v>764</v>
      </c>
      <c r="AA101" s="211" t="s">
        <v>704</v>
      </c>
    </row>
    <row r="102" spans="1:46" ht="24" customHeight="1">
      <c r="A102" s="238">
        <v>93</v>
      </c>
      <c r="B102" s="164" t="s">
        <v>843</v>
      </c>
      <c r="C102" s="246" t="s">
        <v>311</v>
      </c>
      <c r="D102" s="724">
        <v>564960</v>
      </c>
      <c r="E102" s="721" t="s">
        <v>551</v>
      </c>
      <c r="F102" s="721" t="s">
        <v>551</v>
      </c>
      <c r="G102" s="721" t="s">
        <v>551</v>
      </c>
      <c r="H102" s="721">
        <v>0</v>
      </c>
      <c r="I102" s="721">
        <v>1</v>
      </c>
      <c r="J102" s="721">
        <v>0</v>
      </c>
      <c r="K102" s="721">
        <f t="shared" si="7"/>
        <v>1</v>
      </c>
      <c r="L102" s="722">
        <v>0</v>
      </c>
      <c r="M102" s="722">
        <v>0</v>
      </c>
      <c r="N102" s="721">
        <v>1</v>
      </c>
      <c r="O102" s="400">
        <f>N102*D102</f>
        <v>564960</v>
      </c>
      <c r="P102" s="722">
        <v>0</v>
      </c>
      <c r="Q102" s="722">
        <v>0</v>
      </c>
      <c r="R102" s="723">
        <v>0</v>
      </c>
      <c r="S102" s="722">
        <v>0</v>
      </c>
      <c r="T102" s="722">
        <f t="shared" si="6"/>
        <v>1</v>
      </c>
      <c r="U102" s="722">
        <f t="shared" si="6"/>
        <v>564960</v>
      </c>
      <c r="V102" s="269"/>
      <c r="W102" s="269"/>
      <c r="X102" s="242" t="s">
        <v>762</v>
      </c>
      <c r="Y102" s="270" t="s">
        <v>763</v>
      </c>
      <c r="Z102" s="246" t="s">
        <v>764</v>
      </c>
      <c r="AA102" s="211" t="s">
        <v>704</v>
      </c>
    </row>
    <row r="103" spans="1:46" ht="24" customHeight="1">
      <c r="A103" s="238">
        <v>94</v>
      </c>
      <c r="B103" s="164" t="s">
        <v>844</v>
      </c>
      <c r="C103" s="246" t="s">
        <v>311</v>
      </c>
      <c r="D103" s="724">
        <v>40000</v>
      </c>
      <c r="E103" s="721">
        <v>1</v>
      </c>
      <c r="F103" s="721">
        <v>1</v>
      </c>
      <c r="G103" s="721" t="s">
        <v>551</v>
      </c>
      <c r="H103" s="721">
        <v>2</v>
      </c>
      <c r="I103" s="721">
        <v>0</v>
      </c>
      <c r="J103" s="721">
        <v>0</v>
      </c>
      <c r="K103" s="721">
        <f t="shared" si="7"/>
        <v>2</v>
      </c>
      <c r="L103" s="722">
        <v>0</v>
      </c>
      <c r="M103" s="722">
        <v>0</v>
      </c>
      <c r="N103" s="721">
        <v>2</v>
      </c>
      <c r="O103" s="400">
        <f>N103*D103</f>
        <v>80000</v>
      </c>
      <c r="P103" s="722">
        <v>0</v>
      </c>
      <c r="Q103" s="722">
        <v>0</v>
      </c>
      <c r="R103" s="723">
        <v>0</v>
      </c>
      <c r="S103" s="722">
        <v>0</v>
      </c>
      <c r="T103" s="722">
        <f t="shared" si="6"/>
        <v>2</v>
      </c>
      <c r="U103" s="722">
        <f t="shared" si="6"/>
        <v>80000</v>
      </c>
      <c r="V103" s="269"/>
      <c r="W103" s="269"/>
      <c r="X103" s="242" t="s">
        <v>762</v>
      </c>
      <c r="Y103" s="270" t="s">
        <v>763</v>
      </c>
      <c r="Z103" s="246" t="s">
        <v>764</v>
      </c>
      <c r="AA103" s="211" t="s">
        <v>704</v>
      </c>
    </row>
    <row r="104" spans="1:46" ht="24" customHeight="1">
      <c r="A104" s="238">
        <v>95</v>
      </c>
      <c r="B104" s="164" t="s">
        <v>845</v>
      </c>
      <c r="C104" s="246" t="s">
        <v>311</v>
      </c>
      <c r="D104" s="724">
        <v>250000</v>
      </c>
      <c r="E104" s="721">
        <v>1</v>
      </c>
      <c r="F104" s="721" t="s">
        <v>551</v>
      </c>
      <c r="G104" s="721">
        <v>1</v>
      </c>
      <c r="H104" s="721">
        <v>1</v>
      </c>
      <c r="I104" s="721">
        <v>0</v>
      </c>
      <c r="J104" s="721">
        <v>0</v>
      </c>
      <c r="K104" s="721">
        <f t="shared" si="7"/>
        <v>1</v>
      </c>
      <c r="L104" s="722">
        <v>0</v>
      </c>
      <c r="M104" s="722">
        <v>0</v>
      </c>
      <c r="N104" s="722">
        <v>0</v>
      </c>
      <c r="O104" s="722">
        <v>0</v>
      </c>
      <c r="P104" s="727">
        <v>1</v>
      </c>
      <c r="Q104" s="721">
        <v>250000</v>
      </c>
      <c r="R104" s="723">
        <v>0</v>
      </c>
      <c r="S104" s="722">
        <v>0</v>
      </c>
      <c r="T104" s="722">
        <f t="shared" si="6"/>
        <v>1</v>
      </c>
      <c r="U104" s="722">
        <f t="shared" si="6"/>
        <v>250000</v>
      </c>
      <c r="V104" s="269"/>
      <c r="W104" s="269"/>
      <c r="X104" s="242" t="s">
        <v>762</v>
      </c>
      <c r="Y104" s="271" t="s">
        <v>763</v>
      </c>
      <c r="Z104" s="246" t="s">
        <v>764</v>
      </c>
      <c r="AA104" s="211" t="s">
        <v>704</v>
      </c>
    </row>
    <row r="105" spans="1:46" ht="24" customHeight="1">
      <c r="A105" s="238">
        <v>96</v>
      </c>
      <c r="B105" s="164" t="s">
        <v>846</v>
      </c>
      <c r="C105" s="272" t="s">
        <v>48</v>
      </c>
      <c r="D105" s="724">
        <v>40000</v>
      </c>
      <c r="E105" s="721">
        <v>1</v>
      </c>
      <c r="F105" s="721" t="s">
        <v>551</v>
      </c>
      <c r="G105" s="721" t="s">
        <v>551</v>
      </c>
      <c r="H105" s="721">
        <v>4</v>
      </c>
      <c r="I105" s="721" t="s">
        <v>551</v>
      </c>
      <c r="J105" s="721" t="s">
        <v>847</v>
      </c>
      <c r="K105" s="721">
        <f t="shared" si="7"/>
        <v>4</v>
      </c>
      <c r="L105" s="722">
        <v>0</v>
      </c>
      <c r="M105" s="722">
        <v>0</v>
      </c>
      <c r="N105" s="722">
        <v>2</v>
      </c>
      <c r="O105" s="400">
        <f t="shared" ref="O105:O110" si="9">N105*D105</f>
        <v>80000</v>
      </c>
      <c r="P105" s="722">
        <v>1</v>
      </c>
      <c r="Q105" s="722">
        <v>40000</v>
      </c>
      <c r="R105" s="723">
        <v>1</v>
      </c>
      <c r="S105" s="722">
        <v>40000</v>
      </c>
      <c r="T105" s="722">
        <f t="shared" si="6"/>
        <v>4</v>
      </c>
      <c r="U105" s="722">
        <f t="shared" si="6"/>
        <v>160000</v>
      </c>
      <c r="V105" s="260"/>
      <c r="W105" s="273"/>
      <c r="X105" s="274" t="s">
        <v>848</v>
      </c>
      <c r="Y105" s="240" t="s">
        <v>849</v>
      </c>
      <c r="Z105" s="275" t="s">
        <v>850</v>
      </c>
      <c r="AA105" s="211" t="s">
        <v>704</v>
      </c>
    </row>
    <row r="106" spans="1:46" ht="24" customHeight="1">
      <c r="A106" s="238">
        <v>97</v>
      </c>
      <c r="B106" s="164" t="s">
        <v>851</v>
      </c>
      <c r="C106" s="272" t="s">
        <v>48</v>
      </c>
      <c r="D106" s="724">
        <v>140000</v>
      </c>
      <c r="E106" s="721">
        <v>1</v>
      </c>
      <c r="F106" s="721" t="s">
        <v>551</v>
      </c>
      <c r="G106" s="721" t="s">
        <v>551</v>
      </c>
      <c r="H106" s="721">
        <v>4</v>
      </c>
      <c r="I106" s="721" t="s">
        <v>551</v>
      </c>
      <c r="J106" s="721" t="s">
        <v>847</v>
      </c>
      <c r="K106" s="721">
        <f t="shared" si="7"/>
        <v>4</v>
      </c>
      <c r="L106" s="722">
        <v>0</v>
      </c>
      <c r="M106" s="722">
        <v>0</v>
      </c>
      <c r="N106" s="722">
        <v>2</v>
      </c>
      <c r="O106" s="400">
        <f t="shared" si="9"/>
        <v>280000</v>
      </c>
      <c r="P106" s="722">
        <v>1</v>
      </c>
      <c r="Q106" s="722">
        <v>140000</v>
      </c>
      <c r="R106" s="723">
        <v>1</v>
      </c>
      <c r="S106" s="722">
        <v>140000</v>
      </c>
      <c r="T106" s="722">
        <f t="shared" si="6"/>
        <v>4</v>
      </c>
      <c r="U106" s="722">
        <f t="shared" si="6"/>
        <v>560000</v>
      </c>
      <c r="V106" s="260"/>
      <c r="W106" s="273"/>
      <c r="X106" s="274" t="s">
        <v>848</v>
      </c>
      <c r="Y106" s="240" t="s">
        <v>849</v>
      </c>
      <c r="Z106" s="275" t="s">
        <v>850</v>
      </c>
      <c r="AA106" s="211" t="s">
        <v>704</v>
      </c>
    </row>
    <row r="107" spans="1:46" ht="24" customHeight="1">
      <c r="A107" s="238">
        <v>98</v>
      </c>
      <c r="B107" s="164" t="s">
        <v>852</v>
      </c>
      <c r="C107" s="276" t="s">
        <v>48</v>
      </c>
      <c r="D107" s="728">
        <v>100000</v>
      </c>
      <c r="E107" s="729">
        <v>1</v>
      </c>
      <c r="F107" s="261" t="s">
        <v>551</v>
      </c>
      <c r="G107" s="261" t="s">
        <v>551</v>
      </c>
      <c r="H107" s="261">
        <v>4</v>
      </c>
      <c r="I107" s="261" t="s">
        <v>551</v>
      </c>
      <c r="J107" s="261" t="s">
        <v>847</v>
      </c>
      <c r="K107" s="721">
        <f t="shared" si="7"/>
        <v>4</v>
      </c>
      <c r="L107" s="730">
        <v>0</v>
      </c>
      <c r="M107" s="731">
        <v>0</v>
      </c>
      <c r="N107" s="261">
        <v>2</v>
      </c>
      <c r="O107" s="400">
        <f t="shared" si="9"/>
        <v>200000</v>
      </c>
      <c r="P107" s="732">
        <v>1</v>
      </c>
      <c r="Q107" s="733">
        <v>100000</v>
      </c>
      <c r="R107" s="732">
        <v>1</v>
      </c>
      <c r="S107" s="733">
        <v>100000</v>
      </c>
      <c r="T107" s="722">
        <f t="shared" si="6"/>
        <v>4</v>
      </c>
      <c r="U107" s="722">
        <f t="shared" si="6"/>
        <v>400000</v>
      </c>
      <c r="V107" s="260"/>
      <c r="W107" s="273"/>
      <c r="X107" s="274" t="s">
        <v>848</v>
      </c>
      <c r="Y107" s="240" t="s">
        <v>849</v>
      </c>
      <c r="Z107" s="275" t="s">
        <v>850</v>
      </c>
      <c r="AA107" s="211" t="s">
        <v>704</v>
      </c>
    </row>
    <row r="108" spans="1:46" ht="24" customHeight="1">
      <c r="A108" s="238">
        <v>99</v>
      </c>
      <c r="B108" s="164" t="s">
        <v>853</v>
      </c>
      <c r="C108" s="246" t="s">
        <v>48</v>
      </c>
      <c r="D108" s="724">
        <v>474600</v>
      </c>
      <c r="E108" s="721" t="s">
        <v>551</v>
      </c>
      <c r="F108" s="721" t="s">
        <v>551</v>
      </c>
      <c r="G108" s="721" t="s">
        <v>551</v>
      </c>
      <c r="H108" s="721" t="s">
        <v>847</v>
      </c>
      <c r="I108" s="721">
        <v>4</v>
      </c>
      <c r="J108" s="721" t="s">
        <v>847</v>
      </c>
      <c r="K108" s="721">
        <f t="shared" si="7"/>
        <v>4</v>
      </c>
      <c r="L108" s="724">
        <v>0</v>
      </c>
      <c r="M108" s="724">
        <v>0</v>
      </c>
      <c r="N108" s="721">
        <v>2</v>
      </c>
      <c r="O108" s="400">
        <f t="shared" si="9"/>
        <v>949200</v>
      </c>
      <c r="P108" s="722">
        <v>1</v>
      </c>
      <c r="Q108" s="724">
        <v>474600</v>
      </c>
      <c r="R108" s="723">
        <v>1</v>
      </c>
      <c r="S108" s="724">
        <v>474600</v>
      </c>
      <c r="T108" s="722">
        <f t="shared" si="6"/>
        <v>4</v>
      </c>
      <c r="U108" s="722">
        <f t="shared" si="6"/>
        <v>1898400</v>
      </c>
      <c r="V108" s="241"/>
      <c r="W108" s="278"/>
      <c r="X108" s="274" t="s">
        <v>848</v>
      </c>
      <c r="Y108" s="240" t="s">
        <v>849</v>
      </c>
      <c r="Z108" s="275" t="s">
        <v>850</v>
      </c>
      <c r="AA108" s="211" t="s">
        <v>704</v>
      </c>
    </row>
    <row r="109" spans="1:46" ht="24" customHeight="1">
      <c r="A109" s="238">
        <v>100</v>
      </c>
      <c r="B109" s="164" t="s">
        <v>854</v>
      </c>
      <c r="C109" s="246" t="s">
        <v>48</v>
      </c>
      <c r="D109" s="724">
        <v>292600</v>
      </c>
      <c r="E109" s="721" t="s">
        <v>551</v>
      </c>
      <c r="F109" s="721" t="s">
        <v>551</v>
      </c>
      <c r="G109" s="721" t="s">
        <v>551</v>
      </c>
      <c r="H109" s="721" t="s">
        <v>551</v>
      </c>
      <c r="I109" s="721">
        <v>4</v>
      </c>
      <c r="J109" s="721" t="s">
        <v>551</v>
      </c>
      <c r="K109" s="721">
        <f t="shared" si="7"/>
        <v>4</v>
      </c>
      <c r="L109" s="724">
        <v>0</v>
      </c>
      <c r="M109" s="724">
        <v>0</v>
      </c>
      <c r="N109" s="721">
        <v>2</v>
      </c>
      <c r="O109" s="400">
        <f t="shared" si="9"/>
        <v>585200</v>
      </c>
      <c r="P109" s="722">
        <v>1</v>
      </c>
      <c r="Q109" s="724">
        <v>292600</v>
      </c>
      <c r="R109" s="723">
        <v>1</v>
      </c>
      <c r="S109" s="724">
        <v>292600</v>
      </c>
      <c r="T109" s="722">
        <f t="shared" si="6"/>
        <v>4</v>
      </c>
      <c r="U109" s="722">
        <f t="shared" si="6"/>
        <v>1170400</v>
      </c>
      <c r="V109" s="260"/>
      <c r="W109" s="273"/>
      <c r="X109" s="274" t="s">
        <v>848</v>
      </c>
      <c r="Y109" s="240" t="s">
        <v>849</v>
      </c>
      <c r="Z109" s="275" t="s">
        <v>850</v>
      </c>
      <c r="AA109" s="211" t="s">
        <v>704</v>
      </c>
    </row>
    <row r="110" spans="1:46" ht="24" customHeight="1">
      <c r="A110" s="238">
        <v>101</v>
      </c>
      <c r="B110" s="164" t="s">
        <v>855</v>
      </c>
      <c r="C110" s="246" t="s">
        <v>48</v>
      </c>
      <c r="D110" s="724">
        <v>9100</v>
      </c>
      <c r="E110" s="721" t="s">
        <v>551</v>
      </c>
      <c r="F110" s="721">
        <v>0</v>
      </c>
      <c r="G110" s="721" t="s">
        <v>551</v>
      </c>
      <c r="H110" s="721">
        <v>0</v>
      </c>
      <c r="I110" s="721">
        <v>5</v>
      </c>
      <c r="J110" s="721" t="s">
        <v>551</v>
      </c>
      <c r="K110" s="721">
        <f t="shared" si="7"/>
        <v>5</v>
      </c>
      <c r="L110" s="724">
        <v>0</v>
      </c>
      <c r="M110" s="724">
        <v>0</v>
      </c>
      <c r="N110" s="721">
        <v>5</v>
      </c>
      <c r="O110" s="400">
        <f t="shared" si="9"/>
        <v>45500</v>
      </c>
      <c r="P110" s="722">
        <v>0</v>
      </c>
      <c r="Q110" s="722">
        <v>0</v>
      </c>
      <c r="R110" s="723">
        <v>0</v>
      </c>
      <c r="S110" s="722">
        <v>0</v>
      </c>
      <c r="T110" s="722">
        <f t="shared" si="6"/>
        <v>5</v>
      </c>
      <c r="U110" s="722">
        <f t="shared" si="6"/>
        <v>45500</v>
      </c>
      <c r="V110" s="260"/>
      <c r="W110" s="273"/>
      <c r="X110" s="274" t="s">
        <v>848</v>
      </c>
      <c r="Y110" s="240" t="s">
        <v>849</v>
      </c>
      <c r="Z110" s="275" t="s">
        <v>850</v>
      </c>
      <c r="AA110" s="211" t="s">
        <v>704</v>
      </c>
    </row>
    <row r="111" spans="1:46" s="248" customFormat="1" ht="44.25" customHeight="1">
      <c r="A111" s="238">
        <v>102</v>
      </c>
      <c r="B111" s="164" t="s">
        <v>856</v>
      </c>
      <c r="C111" s="204" t="s">
        <v>48</v>
      </c>
      <c r="D111" s="732">
        <v>450000</v>
      </c>
      <c r="E111" s="734">
        <v>0</v>
      </c>
      <c r="F111" s="734">
        <v>0</v>
      </c>
      <c r="G111" s="261">
        <v>1</v>
      </c>
      <c r="H111" s="734">
        <v>0</v>
      </c>
      <c r="I111" s="261">
        <v>1</v>
      </c>
      <c r="J111" s="734">
        <v>0</v>
      </c>
      <c r="K111" s="721">
        <f t="shared" si="7"/>
        <v>1</v>
      </c>
      <c r="L111" s="734">
        <v>0</v>
      </c>
      <c r="M111" s="735">
        <v>0</v>
      </c>
      <c r="N111" s="735">
        <v>0</v>
      </c>
      <c r="O111" s="736">
        <f>N111*D111</f>
        <v>0</v>
      </c>
      <c r="P111" s="736">
        <v>1</v>
      </c>
      <c r="Q111" s="736">
        <f>P111*D111</f>
        <v>450000</v>
      </c>
      <c r="R111" s="737">
        <v>0</v>
      </c>
      <c r="S111" s="735">
        <v>0</v>
      </c>
      <c r="T111" s="722">
        <f t="shared" si="6"/>
        <v>1</v>
      </c>
      <c r="U111" s="722">
        <f t="shared" si="6"/>
        <v>450000</v>
      </c>
      <c r="V111" s="281"/>
      <c r="W111" s="281"/>
      <c r="X111" s="282" t="s">
        <v>733</v>
      </c>
      <c r="Y111" s="283" t="s">
        <v>737</v>
      </c>
      <c r="Z111" s="246" t="s">
        <v>738</v>
      </c>
      <c r="AA111" s="211" t="s">
        <v>704</v>
      </c>
      <c r="AB111" s="212"/>
      <c r="AC111" s="212"/>
      <c r="AD111" s="212"/>
      <c r="AE111" s="212"/>
      <c r="AF111" s="212"/>
      <c r="AG111" s="212"/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</row>
    <row r="112" spans="1:46" s="289" customFormat="1" ht="24" customHeight="1">
      <c r="A112" s="238">
        <v>103</v>
      </c>
      <c r="B112" s="164" t="s">
        <v>857</v>
      </c>
      <c r="C112" s="204" t="s">
        <v>48</v>
      </c>
      <c r="D112" s="732">
        <v>500000</v>
      </c>
      <c r="E112" s="734">
        <v>0</v>
      </c>
      <c r="F112" s="734">
        <v>0</v>
      </c>
      <c r="G112" s="734">
        <v>0</v>
      </c>
      <c r="H112" s="734">
        <v>0</v>
      </c>
      <c r="I112" s="261">
        <v>10</v>
      </c>
      <c r="J112" s="734">
        <v>0</v>
      </c>
      <c r="K112" s="721">
        <f t="shared" si="7"/>
        <v>10</v>
      </c>
      <c r="L112" s="734">
        <v>0</v>
      </c>
      <c r="M112" s="735">
        <v>0</v>
      </c>
      <c r="N112" s="735">
        <v>0</v>
      </c>
      <c r="O112" s="735">
        <v>0</v>
      </c>
      <c r="P112" s="738">
        <v>0</v>
      </c>
      <c r="Q112" s="738">
        <v>0</v>
      </c>
      <c r="R112" s="736">
        <v>10</v>
      </c>
      <c r="S112" s="736">
        <f>R112*D112</f>
        <v>5000000</v>
      </c>
      <c r="T112" s="722">
        <f t="shared" si="6"/>
        <v>10</v>
      </c>
      <c r="U112" s="722">
        <f t="shared" si="6"/>
        <v>5000000</v>
      </c>
      <c r="V112" s="285"/>
      <c r="W112" s="285"/>
      <c r="X112" s="286" t="s">
        <v>733</v>
      </c>
      <c r="Y112" s="287" t="s">
        <v>737</v>
      </c>
      <c r="Z112" s="246" t="s">
        <v>738</v>
      </c>
      <c r="AA112" s="211" t="s">
        <v>704</v>
      </c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</row>
    <row r="113" spans="1:46" s="248" customFormat="1" ht="24" customHeight="1">
      <c r="A113" s="238">
        <v>104</v>
      </c>
      <c r="B113" s="164" t="s">
        <v>858</v>
      </c>
      <c r="C113" s="280" t="s">
        <v>859</v>
      </c>
      <c r="D113" s="732">
        <v>885000</v>
      </c>
      <c r="E113" s="734">
        <v>0</v>
      </c>
      <c r="F113" s="734">
        <v>0</v>
      </c>
      <c r="G113" s="734">
        <v>0</v>
      </c>
      <c r="H113" s="734">
        <v>0</v>
      </c>
      <c r="I113" s="245">
        <v>3</v>
      </c>
      <c r="J113" s="734">
        <v>0</v>
      </c>
      <c r="K113" s="721">
        <f t="shared" si="7"/>
        <v>3</v>
      </c>
      <c r="L113" s="734">
        <v>0</v>
      </c>
      <c r="M113" s="735">
        <v>0</v>
      </c>
      <c r="N113" s="261">
        <v>3</v>
      </c>
      <c r="O113" s="736">
        <f>N113*D113</f>
        <v>2655000</v>
      </c>
      <c r="P113" s="735">
        <v>0</v>
      </c>
      <c r="Q113" s="735">
        <v>0</v>
      </c>
      <c r="R113" s="737">
        <v>0</v>
      </c>
      <c r="S113" s="735">
        <v>0</v>
      </c>
      <c r="T113" s="722">
        <f t="shared" si="6"/>
        <v>3</v>
      </c>
      <c r="U113" s="722">
        <f t="shared" si="6"/>
        <v>2655000</v>
      </c>
      <c r="V113" s="290"/>
      <c r="W113" s="290"/>
      <c r="X113" s="282" t="s">
        <v>733</v>
      </c>
      <c r="Y113" s="283" t="s">
        <v>860</v>
      </c>
      <c r="Z113" s="246" t="s">
        <v>861</v>
      </c>
      <c r="AA113" s="211" t="s">
        <v>704</v>
      </c>
      <c r="AB113" s="212"/>
      <c r="AC113" s="212"/>
      <c r="AD113" s="212"/>
      <c r="AE113" s="212"/>
      <c r="AF113" s="212"/>
      <c r="AG113" s="212"/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</row>
    <row r="114" spans="1:46" s="248" customFormat="1" ht="24" customHeight="1">
      <c r="A114" s="238">
        <v>105</v>
      </c>
      <c r="B114" s="164" t="s">
        <v>862</v>
      </c>
      <c r="C114" s="280" t="s">
        <v>48</v>
      </c>
      <c r="D114" s="261">
        <f>O114/2</f>
        <v>60000</v>
      </c>
      <c r="E114" s="734">
        <v>0</v>
      </c>
      <c r="F114" s="734">
        <v>0</v>
      </c>
      <c r="G114" s="734">
        <v>0</v>
      </c>
      <c r="H114" s="731">
        <v>0</v>
      </c>
      <c r="I114" s="733">
        <v>2</v>
      </c>
      <c r="J114" s="731">
        <v>0</v>
      </c>
      <c r="K114" s="721">
        <f t="shared" si="7"/>
        <v>2</v>
      </c>
      <c r="L114" s="737">
        <v>0</v>
      </c>
      <c r="M114" s="735">
        <v>0</v>
      </c>
      <c r="N114" s="736">
        <v>2</v>
      </c>
      <c r="O114" s="736">
        <v>120000</v>
      </c>
      <c r="P114" s="735">
        <v>0</v>
      </c>
      <c r="Q114" s="735">
        <v>0</v>
      </c>
      <c r="R114" s="737">
        <v>0</v>
      </c>
      <c r="S114" s="735">
        <v>0</v>
      </c>
      <c r="T114" s="722">
        <f t="shared" si="6"/>
        <v>2</v>
      </c>
      <c r="U114" s="722">
        <f t="shared" si="6"/>
        <v>120000</v>
      </c>
      <c r="V114" s="281"/>
      <c r="W114" s="281"/>
      <c r="X114" s="291" t="s">
        <v>733</v>
      </c>
      <c r="Y114" s="280" t="s">
        <v>737</v>
      </c>
      <c r="Z114" s="246" t="s">
        <v>738</v>
      </c>
      <c r="AA114" s="211" t="s">
        <v>704</v>
      </c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</row>
    <row r="115" spans="1:46" s="248" customFormat="1" ht="24" customHeight="1">
      <c r="A115" s="238">
        <v>106</v>
      </c>
      <c r="B115" s="174" t="s">
        <v>863</v>
      </c>
      <c r="C115" s="204" t="s">
        <v>48</v>
      </c>
      <c r="D115" s="261">
        <f>O115</f>
        <v>60000</v>
      </c>
      <c r="E115" s="739">
        <v>0</v>
      </c>
      <c r="F115" s="740">
        <v>0</v>
      </c>
      <c r="G115" s="734">
        <v>0</v>
      </c>
      <c r="H115" s="731">
        <v>0</v>
      </c>
      <c r="I115" s="733">
        <v>1</v>
      </c>
      <c r="J115" s="731">
        <v>0</v>
      </c>
      <c r="K115" s="721">
        <f t="shared" si="7"/>
        <v>1</v>
      </c>
      <c r="L115" s="737">
        <v>0</v>
      </c>
      <c r="M115" s="735">
        <v>0</v>
      </c>
      <c r="N115" s="736">
        <v>1</v>
      </c>
      <c r="O115" s="736">
        <v>60000</v>
      </c>
      <c r="P115" s="735">
        <v>0</v>
      </c>
      <c r="Q115" s="735">
        <v>0</v>
      </c>
      <c r="R115" s="737">
        <v>0</v>
      </c>
      <c r="S115" s="735">
        <v>0</v>
      </c>
      <c r="T115" s="722">
        <f t="shared" si="6"/>
        <v>1</v>
      </c>
      <c r="U115" s="722">
        <f t="shared" si="6"/>
        <v>60000</v>
      </c>
      <c r="V115" s="281"/>
      <c r="W115" s="281"/>
      <c r="X115" s="291" t="s">
        <v>733</v>
      </c>
      <c r="Y115" s="280" t="s">
        <v>737</v>
      </c>
      <c r="Z115" s="246" t="s">
        <v>738</v>
      </c>
      <c r="AA115" s="211" t="s">
        <v>704</v>
      </c>
      <c r="AB115" s="212"/>
      <c r="AC115" s="212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</row>
    <row r="116" spans="1:46" s="248" customFormat="1" ht="47.25" customHeight="1">
      <c r="A116" s="238">
        <v>107</v>
      </c>
      <c r="B116" s="164" t="s">
        <v>864</v>
      </c>
      <c r="C116" s="251" t="s">
        <v>48</v>
      </c>
      <c r="D116" s="261">
        <f>O116/2</f>
        <v>300000</v>
      </c>
      <c r="E116" s="740">
        <v>0</v>
      </c>
      <c r="F116" s="740">
        <v>0</v>
      </c>
      <c r="G116" s="734">
        <v>0</v>
      </c>
      <c r="H116" s="733">
        <v>2</v>
      </c>
      <c r="I116" s="731">
        <v>0</v>
      </c>
      <c r="J116" s="731">
        <v>0</v>
      </c>
      <c r="K116" s="721">
        <f t="shared" si="7"/>
        <v>2</v>
      </c>
      <c r="L116" s="737">
        <v>0</v>
      </c>
      <c r="M116" s="735">
        <v>0</v>
      </c>
      <c r="N116" s="736">
        <v>2</v>
      </c>
      <c r="O116" s="736">
        <v>600000</v>
      </c>
      <c r="P116" s="735">
        <v>0</v>
      </c>
      <c r="Q116" s="735">
        <v>0</v>
      </c>
      <c r="R116" s="737">
        <v>0</v>
      </c>
      <c r="S116" s="735">
        <v>0</v>
      </c>
      <c r="T116" s="722">
        <f t="shared" si="6"/>
        <v>2</v>
      </c>
      <c r="U116" s="722">
        <f t="shared" si="6"/>
        <v>600000</v>
      </c>
      <c r="V116" s="281"/>
      <c r="W116" s="281"/>
      <c r="X116" s="291" t="s">
        <v>733</v>
      </c>
      <c r="Y116" s="280" t="s">
        <v>737</v>
      </c>
      <c r="Z116" s="246" t="s">
        <v>738</v>
      </c>
      <c r="AA116" s="211" t="s">
        <v>704</v>
      </c>
      <c r="AB116" s="212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</row>
    <row r="117" spans="1:46" s="248" customFormat="1" ht="24" customHeight="1">
      <c r="A117" s="238">
        <v>108</v>
      </c>
      <c r="B117" s="164" t="s">
        <v>865</v>
      </c>
      <c r="C117" s="280" t="s">
        <v>48</v>
      </c>
      <c r="D117" s="261">
        <f>Q117/2</f>
        <v>150000</v>
      </c>
      <c r="E117" s="734">
        <v>0</v>
      </c>
      <c r="F117" s="734">
        <v>0</v>
      </c>
      <c r="G117" s="734">
        <v>0</v>
      </c>
      <c r="H117" s="731">
        <v>0</v>
      </c>
      <c r="I117" s="731">
        <v>0</v>
      </c>
      <c r="J117" s="733">
        <v>2</v>
      </c>
      <c r="K117" s="721">
        <f t="shared" si="7"/>
        <v>2</v>
      </c>
      <c r="L117" s="737">
        <v>0</v>
      </c>
      <c r="M117" s="735">
        <v>0</v>
      </c>
      <c r="N117" s="735">
        <v>0</v>
      </c>
      <c r="O117" s="735">
        <v>0</v>
      </c>
      <c r="P117" s="736">
        <v>2</v>
      </c>
      <c r="Q117" s="736">
        <v>300000</v>
      </c>
      <c r="R117" s="737">
        <v>0</v>
      </c>
      <c r="S117" s="735">
        <v>0</v>
      </c>
      <c r="T117" s="722">
        <f t="shared" si="6"/>
        <v>2</v>
      </c>
      <c r="U117" s="722">
        <f t="shared" si="6"/>
        <v>300000</v>
      </c>
      <c r="V117" s="281"/>
      <c r="W117" s="281"/>
      <c r="X117" s="291" t="s">
        <v>733</v>
      </c>
      <c r="Y117" s="280" t="s">
        <v>737</v>
      </c>
      <c r="Z117" s="246" t="s">
        <v>738</v>
      </c>
      <c r="AA117" s="211" t="s">
        <v>704</v>
      </c>
      <c r="AB117" s="212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</row>
    <row r="118" spans="1:46" s="248" customFormat="1" ht="24" customHeight="1">
      <c r="A118" s="238">
        <v>109</v>
      </c>
      <c r="B118" s="164" t="s">
        <v>866</v>
      </c>
      <c r="C118" s="280" t="s">
        <v>54</v>
      </c>
      <c r="D118" s="261">
        <f>Q118/2</f>
        <v>150000</v>
      </c>
      <c r="E118" s="734">
        <v>0</v>
      </c>
      <c r="F118" s="734">
        <v>0</v>
      </c>
      <c r="G118" s="734">
        <v>0</v>
      </c>
      <c r="H118" s="731">
        <v>0</v>
      </c>
      <c r="I118" s="733">
        <v>2</v>
      </c>
      <c r="J118" s="731">
        <v>0</v>
      </c>
      <c r="K118" s="721">
        <f t="shared" si="7"/>
        <v>2</v>
      </c>
      <c r="L118" s="737">
        <v>0</v>
      </c>
      <c r="M118" s="735">
        <v>0</v>
      </c>
      <c r="N118" s="735">
        <v>0</v>
      </c>
      <c r="O118" s="735">
        <v>0</v>
      </c>
      <c r="P118" s="736">
        <v>2</v>
      </c>
      <c r="Q118" s="736">
        <v>300000</v>
      </c>
      <c r="R118" s="737">
        <v>0</v>
      </c>
      <c r="S118" s="735">
        <v>0</v>
      </c>
      <c r="T118" s="722">
        <f t="shared" si="6"/>
        <v>2</v>
      </c>
      <c r="U118" s="722">
        <f t="shared" si="6"/>
        <v>300000</v>
      </c>
      <c r="V118" s="281"/>
      <c r="W118" s="281"/>
      <c r="X118" s="291" t="s">
        <v>733</v>
      </c>
      <c r="Y118" s="280" t="s">
        <v>737</v>
      </c>
      <c r="Z118" s="246" t="s">
        <v>738</v>
      </c>
      <c r="AA118" s="211" t="s">
        <v>704</v>
      </c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</row>
    <row r="119" spans="1:46" s="248" customFormat="1" ht="24" customHeight="1">
      <c r="A119" s="238">
        <v>110</v>
      </c>
      <c r="B119" s="164" t="s">
        <v>867</v>
      </c>
      <c r="C119" s="280" t="s">
        <v>311</v>
      </c>
      <c r="D119" s="261">
        <f>S119</f>
        <v>120000</v>
      </c>
      <c r="E119" s="734">
        <v>0</v>
      </c>
      <c r="F119" s="734">
        <v>0</v>
      </c>
      <c r="G119" s="734">
        <v>0</v>
      </c>
      <c r="H119" s="731">
        <v>0</v>
      </c>
      <c r="I119" s="733">
        <v>1</v>
      </c>
      <c r="J119" s="731">
        <v>0</v>
      </c>
      <c r="K119" s="721">
        <f t="shared" si="7"/>
        <v>1</v>
      </c>
      <c r="L119" s="737">
        <v>0</v>
      </c>
      <c r="M119" s="735">
        <v>0</v>
      </c>
      <c r="N119" s="735">
        <v>0</v>
      </c>
      <c r="O119" s="735">
        <v>0</v>
      </c>
      <c r="P119" s="735">
        <v>0</v>
      </c>
      <c r="Q119" s="735">
        <v>0</v>
      </c>
      <c r="R119" s="741">
        <v>1</v>
      </c>
      <c r="S119" s="736">
        <v>120000</v>
      </c>
      <c r="T119" s="722">
        <f t="shared" si="6"/>
        <v>1</v>
      </c>
      <c r="U119" s="722">
        <f t="shared" si="6"/>
        <v>120000</v>
      </c>
      <c r="V119" s="281"/>
      <c r="W119" s="281"/>
      <c r="X119" s="291" t="s">
        <v>733</v>
      </c>
      <c r="Y119" s="280" t="s">
        <v>737</v>
      </c>
      <c r="Z119" s="246" t="s">
        <v>738</v>
      </c>
      <c r="AA119" s="211" t="s">
        <v>704</v>
      </c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</row>
    <row r="120" spans="1:46" s="248" customFormat="1" ht="24" customHeight="1">
      <c r="A120" s="238">
        <v>111</v>
      </c>
      <c r="B120" s="164" t="s">
        <v>868</v>
      </c>
      <c r="C120" s="280" t="s">
        <v>48</v>
      </c>
      <c r="D120" s="261">
        <f>S120/2</f>
        <v>300000</v>
      </c>
      <c r="E120" s="734">
        <v>0</v>
      </c>
      <c r="F120" s="734">
        <v>0</v>
      </c>
      <c r="G120" s="734">
        <v>0</v>
      </c>
      <c r="H120" s="731">
        <v>0</v>
      </c>
      <c r="I120" s="733">
        <v>2</v>
      </c>
      <c r="J120" s="731">
        <v>0</v>
      </c>
      <c r="K120" s="721">
        <f t="shared" si="7"/>
        <v>2</v>
      </c>
      <c r="L120" s="737">
        <v>0</v>
      </c>
      <c r="M120" s="735">
        <v>0</v>
      </c>
      <c r="N120" s="735">
        <v>0</v>
      </c>
      <c r="O120" s="735">
        <v>0</v>
      </c>
      <c r="P120" s="735">
        <v>0</v>
      </c>
      <c r="Q120" s="735">
        <v>0</v>
      </c>
      <c r="R120" s="741">
        <v>2</v>
      </c>
      <c r="S120" s="736">
        <v>600000</v>
      </c>
      <c r="T120" s="722">
        <f t="shared" si="6"/>
        <v>2</v>
      </c>
      <c r="U120" s="722">
        <f t="shared" si="6"/>
        <v>600000</v>
      </c>
      <c r="V120" s="281"/>
      <c r="W120" s="281"/>
      <c r="X120" s="291" t="s">
        <v>733</v>
      </c>
      <c r="Y120" s="280" t="s">
        <v>737</v>
      </c>
      <c r="Z120" s="246" t="s">
        <v>738</v>
      </c>
      <c r="AA120" s="211" t="s">
        <v>704</v>
      </c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</row>
    <row r="121" spans="1:46" ht="30.75" customHeight="1">
      <c r="A121" s="231" t="s">
        <v>18</v>
      </c>
      <c r="B121" s="531"/>
      <c r="C121" s="532"/>
      <c r="D121" s="742"/>
      <c r="E121" s="742">
        <f>SUM(E122:E152)</f>
        <v>1</v>
      </c>
      <c r="F121" s="742">
        <f t="shared" ref="F121:U121" si="10">SUM(F122:F152)</f>
        <v>0</v>
      </c>
      <c r="G121" s="742">
        <f t="shared" si="10"/>
        <v>0</v>
      </c>
      <c r="H121" s="742">
        <f t="shared" si="10"/>
        <v>0</v>
      </c>
      <c r="I121" s="742">
        <f t="shared" si="10"/>
        <v>34</v>
      </c>
      <c r="J121" s="742">
        <f t="shared" si="10"/>
        <v>0</v>
      </c>
      <c r="K121" s="742">
        <f t="shared" si="10"/>
        <v>34</v>
      </c>
      <c r="L121" s="742">
        <f t="shared" si="10"/>
        <v>26</v>
      </c>
      <c r="M121" s="742">
        <f t="shared" si="10"/>
        <v>96044716</v>
      </c>
      <c r="N121" s="742">
        <f t="shared" si="10"/>
        <v>3</v>
      </c>
      <c r="O121" s="742">
        <f t="shared" si="10"/>
        <v>5100000</v>
      </c>
      <c r="P121" s="742">
        <f t="shared" si="10"/>
        <v>1</v>
      </c>
      <c r="Q121" s="742">
        <f t="shared" si="10"/>
        <v>2600000</v>
      </c>
      <c r="R121" s="742">
        <f t="shared" si="10"/>
        <v>4</v>
      </c>
      <c r="S121" s="742">
        <f t="shared" si="10"/>
        <v>15800000</v>
      </c>
      <c r="T121" s="742">
        <f t="shared" si="10"/>
        <v>34</v>
      </c>
      <c r="U121" s="742">
        <f t="shared" si="10"/>
        <v>119544716</v>
      </c>
      <c r="V121" s="294"/>
      <c r="W121" s="295"/>
      <c r="X121" s="293"/>
      <c r="Y121" s="296"/>
      <c r="AA121" s="211" t="s">
        <v>704</v>
      </c>
    </row>
    <row r="122" spans="1:46" ht="25.5" customHeight="1">
      <c r="A122" s="238">
        <v>1</v>
      </c>
      <c r="B122" s="164" t="s">
        <v>869</v>
      </c>
      <c r="C122" s="297" t="s">
        <v>619</v>
      </c>
      <c r="D122" s="298">
        <v>1544973</v>
      </c>
      <c r="E122" s="730">
        <v>0</v>
      </c>
      <c r="F122" s="730">
        <v>0</v>
      </c>
      <c r="G122" s="730">
        <v>0</v>
      </c>
      <c r="H122" s="730">
        <v>0</v>
      </c>
      <c r="I122" s="743">
        <v>1</v>
      </c>
      <c r="J122" s="730">
        <v>0</v>
      </c>
      <c r="K122" s="721">
        <f t="shared" si="7"/>
        <v>1</v>
      </c>
      <c r="L122" s="743">
        <v>1</v>
      </c>
      <c r="M122" s="298">
        <v>1544973</v>
      </c>
      <c r="N122" s="730">
        <v>0</v>
      </c>
      <c r="O122" s="731">
        <v>0</v>
      </c>
      <c r="P122" s="730">
        <v>0</v>
      </c>
      <c r="Q122" s="731">
        <v>0</v>
      </c>
      <c r="R122" s="730">
        <v>0</v>
      </c>
      <c r="S122" s="731">
        <v>0</v>
      </c>
      <c r="T122" s="722">
        <f t="shared" si="6"/>
        <v>1</v>
      </c>
      <c r="U122" s="744">
        <f>SUM(M122+O122+Q122+S122)</f>
        <v>1544973</v>
      </c>
      <c r="V122" s="241" t="s">
        <v>497</v>
      </c>
      <c r="W122" s="241" t="s">
        <v>497</v>
      </c>
      <c r="X122" s="242" t="s">
        <v>701</v>
      </c>
      <c r="Y122" s="164" t="s">
        <v>870</v>
      </c>
      <c r="Z122" s="204" t="s">
        <v>703</v>
      </c>
      <c r="AA122" s="211" t="s">
        <v>704</v>
      </c>
    </row>
    <row r="123" spans="1:46" ht="48.75" customHeight="1">
      <c r="A123" s="238">
        <v>2</v>
      </c>
      <c r="B123" s="254" t="s">
        <v>871</v>
      </c>
      <c r="C123" s="297" t="s">
        <v>48</v>
      </c>
      <c r="D123" s="239">
        <v>2600000</v>
      </c>
      <c r="E123" s="730">
        <v>0</v>
      </c>
      <c r="F123" s="730">
        <v>0</v>
      </c>
      <c r="G123" s="730">
        <v>0</v>
      </c>
      <c r="H123" s="730">
        <v>0</v>
      </c>
      <c r="I123" s="245">
        <v>1</v>
      </c>
      <c r="J123" s="730">
        <v>0</v>
      </c>
      <c r="K123" s="721">
        <f t="shared" si="7"/>
        <v>1</v>
      </c>
      <c r="L123" s="245">
        <v>1</v>
      </c>
      <c r="M123" s="239">
        <v>2600000</v>
      </c>
      <c r="N123" s="730">
        <v>0</v>
      </c>
      <c r="O123" s="731">
        <v>0</v>
      </c>
      <c r="P123" s="730">
        <v>0</v>
      </c>
      <c r="Q123" s="731">
        <v>0</v>
      </c>
      <c r="R123" s="730">
        <v>0</v>
      </c>
      <c r="S123" s="731">
        <v>0</v>
      </c>
      <c r="T123" s="722">
        <f t="shared" si="6"/>
        <v>1</v>
      </c>
      <c r="U123" s="744">
        <f t="shared" si="6"/>
        <v>2600000</v>
      </c>
      <c r="V123" s="241" t="s">
        <v>497</v>
      </c>
      <c r="W123" s="241" t="s">
        <v>497</v>
      </c>
      <c r="X123" s="242" t="s">
        <v>717</v>
      </c>
      <c r="Y123" s="164" t="s">
        <v>718</v>
      </c>
      <c r="Z123" s="204" t="s">
        <v>719</v>
      </c>
      <c r="AA123" s="211" t="s">
        <v>704</v>
      </c>
    </row>
    <row r="124" spans="1:46" ht="46.5" customHeight="1">
      <c r="A124" s="238">
        <v>3</v>
      </c>
      <c r="B124" s="164" t="s">
        <v>872</v>
      </c>
      <c r="C124" s="297" t="s">
        <v>48</v>
      </c>
      <c r="D124" s="239">
        <v>2100000</v>
      </c>
      <c r="E124" s="730">
        <v>0</v>
      </c>
      <c r="F124" s="730">
        <v>0</v>
      </c>
      <c r="G124" s="730">
        <v>0</v>
      </c>
      <c r="H124" s="730">
        <v>0</v>
      </c>
      <c r="I124" s="245">
        <v>2</v>
      </c>
      <c r="J124" s="730">
        <v>0</v>
      </c>
      <c r="K124" s="721">
        <f t="shared" si="7"/>
        <v>2</v>
      </c>
      <c r="L124" s="245">
        <v>1</v>
      </c>
      <c r="M124" s="239">
        <v>2100000</v>
      </c>
      <c r="N124" s="730">
        <v>0</v>
      </c>
      <c r="O124" s="731">
        <v>0</v>
      </c>
      <c r="P124" s="730">
        <v>0</v>
      </c>
      <c r="Q124" s="731">
        <v>0</v>
      </c>
      <c r="R124" s="423">
        <v>1</v>
      </c>
      <c r="S124" s="423">
        <v>2800000</v>
      </c>
      <c r="T124" s="722">
        <f t="shared" ref="T124:U152" si="11">SUM(L124+N124+P124+R124)</f>
        <v>2</v>
      </c>
      <c r="U124" s="744">
        <f t="shared" si="11"/>
        <v>4900000</v>
      </c>
      <c r="V124" s="241" t="s">
        <v>497</v>
      </c>
      <c r="W124" s="241" t="s">
        <v>497</v>
      </c>
      <c r="X124" s="242" t="s">
        <v>733</v>
      </c>
      <c r="Y124" s="164" t="s">
        <v>873</v>
      </c>
      <c r="Z124" s="204" t="s">
        <v>874</v>
      </c>
      <c r="AA124" s="211" t="s">
        <v>704</v>
      </c>
    </row>
    <row r="125" spans="1:46" ht="47.25" customHeight="1">
      <c r="A125" s="238">
        <v>4</v>
      </c>
      <c r="B125" s="164" t="s">
        <v>875</v>
      </c>
      <c r="C125" s="299" t="s">
        <v>48</v>
      </c>
      <c r="D125" s="239">
        <v>2500000</v>
      </c>
      <c r="E125" s="730">
        <v>0</v>
      </c>
      <c r="F125" s="730">
        <v>0</v>
      </c>
      <c r="G125" s="730">
        <v>0</v>
      </c>
      <c r="H125" s="730">
        <v>0</v>
      </c>
      <c r="I125" s="245">
        <v>1</v>
      </c>
      <c r="J125" s="730">
        <v>0</v>
      </c>
      <c r="K125" s="721">
        <f t="shared" si="7"/>
        <v>1</v>
      </c>
      <c r="L125" s="245">
        <v>1</v>
      </c>
      <c r="M125" s="239">
        <v>2500000</v>
      </c>
      <c r="N125" s="730">
        <v>0</v>
      </c>
      <c r="O125" s="731">
        <v>0</v>
      </c>
      <c r="P125" s="730">
        <v>0</v>
      </c>
      <c r="Q125" s="731">
        <v>0</v>
      </c>
      <c r="R125" s="730">
        <v>0</v>
      </c>
      <c r="S125" s="731">
        <v>0</v>
      </c>
      <c r="T125" s="722">
        <f t="shared" si="11"/>
        <v>1</v>
      </c>
      <c r="U125" s="744">
        <f t="shared" si="11"/>
        <v>2500000</v>
      </c>
      <c r="V125" s="241" t="s">
        <v>497</v>
      </c>
      <c r="W125" s="241" t="s">
        <v>497</v>
      </c>
      <c r="X125" s="242" t="s">
        <v>725</v>
      </c>
      <c r="Y125" s="41" t="s">
        <v>726</v>
      </c>
      <c r="Z125" s="204" t="s">
        <v>727</v>
      </c>
      <c r="AA125" s="211" t="s">
        <v>704</v>
      </c>
    </row>
    <row r="126" spans="1:46" ht="24.95" customHeight="1">
      <c r="A126" s="238">
        <v>5</v>
      </c>
      <c r="B126" s="174" t="s">
        <v>876</v>
      </c>
      <c r="C126" s="300" t="s">
        <v>48</v>
      </c>
      <c r="D126" s="301">
        <v>1500000</v>
      </c>
      <c r="E126" s="730">
        <v>0</v>
      </c>
      <c r="F126" s="730">
        <v>0</v>
      </c>
      <c r="G126" s="730">
        <v>0</v>
      </c>
      <c r="H126" s="730">
        <v>0</v>
      </c>
      <c r="I126" s="745">
        <v>2</v>
      </c>
      <c r="J126" s="730">
        <v>0</v>
      </c>
      <c r="K126" s="721">
        <f t="shared" si="7"/>
        <v>2</v>
      </c>
      <c r="L126" s="745">
        <v>2</v>
      </c>
      <c r="M126" s="301">
        <v>1500000</v>
      </c>
      <c r="N126" s="730">
        <v>0</v>
      </c>
      <c r="O126" s="731">
        <v>0</v>
      </c>
      <c r="P126" s="730">
        <v>0</v>
      </c>
      <c r="Q126" s="731">
        <v>0</v>
      </c>
      <c r="R126" s="730">
        <v>0</v>
      </c>
      <c r="S126" s="731">
        <v>0</v>
      </c>
      <c r="T126" s="722">
        <f t="shared" si="11"/>
        <v>2</v>
      </c>
      <c r="U126" s="744">
        <f t="shared" si="11"/>
        <v>1500000</v>
      </c>
      <c r="V126" s="241" t="s">
        <v>497</v>
      </c>
      <c r="W126" s="241" t="s">
        <v>497</v>
      </c>
      <c r="X126" s="242" t="s">
        <v>733</v>
      </c>
      <c r="Y126" s="164" t="s">
        <v>737</v>
      </c>
      <c r="Z126" s="251" t="s">
        <v>738</v>
      </c>
      <c r="AA126" s="211" t="s">
        <v>704</v>
      </c>
    </row>
    <row r="127" spans="1:46" ht="24.95" customHeight="1">
      <c r="A127" s="238">
        <v>6</v>
      </c>
      <c r="B127" s="174" t="s">
        <v>877</v>
      </c>
      <c r="C127" s="302" t="s">
        <v>311</v>
      </c>
      <c r="D127" s="303">
        <v>2500000</v>
      </c>
      <c r="E127" s="730">
        <v>0</v>
      </c>
      <c r="F127" s="730">
        <v>0</v>
      </c>
      <c r="G127" s="730">
        <v>0</v>
      </c>
      <c r="H127" s="730">
        <v>0</v>
      </c>
      <c r="I127" s="746">
        <v>1</v>
      </c>
      <c r="J127" s="730">
        <v>0</v>
      </c>
      <c r="K127" s="721">
        <f t="shared" si="7"/>
        <v>1</v>
      </c>
      <c r="L127" s="746">
        <v>1</v>
      </c>
      <c r="M127" s="303">
        <v>2500000</v>
      </c>
      <c r="N127" s="730">
        <v>0</v>
      </c>
      <c r="O127" s="731">
        <v>0</v>
      </c>
      <c r="P127" s="730">
        <v>0</v>
      </c>
      <c r="Q127" s="731">
        <v>0</v>
      </c>
      <c r="R127" s="730">
        <v>0</v>
      </c>
      <c r="S127" s="731">
        <v>0</v>
      </c>
      <c r="T127" s="722">
        <f t="shared" si="11"/>
        <v>1</v>
      </c>
      <c r="U127" s="744">
        <f t="shared" si="11"/>
        <v>2500000</v>
      </c>
      <c r="V127" s="241" t="s">
        <v>497</v>
      </c>
      <c r="W127" s="241" t="s">
        <v>497</v>
      </c>
      <c r="X127" s="242" t="s">
        <v>733</v>
      </c>
      <c r="Y127" s="164" t="s">
        <v>737</v>
      </c>
      <c r="Z127" s="251" t="s">
        <v>738</v>
      </c>
      <c r="AA127" s="211" t="s">
        <v>704</v>
      </c>
    </row>
    <row r="128" spans="1:46" ht="48" customHeight="1">
      <c r="A128" s="238">
        <v>7</v>
      </c>
      <c r="B128" s="164" t="s">
        <v>878</v>
      </c>
      <c r="C128" s="297" t="s">
        <v>48</v>
      </c>
      <c r="D128" s="239">
        <v>7100000</v>
      </c>
      <c r="E128" s="730">
        <v>0</v>
      </c>
      <c r="F128" s="730">
        <v>0</v>
      </c>
      <c r="G128" s="730">
        <v>0</v>
      </c>
      <c r="H128" s="730">
        <v>0</v>
      </c>
      <c r="I128" s="245">
        <v>1</v>
      </c>
      <c r="J128" s="730">
        <v>0</v>
      </c>
      <c r="K128" s="721">
        <f t="shared" si="7"/>
        <v>1</v>
      </c>
      <c r="L128" s="245">
        <v>1</v>
      </c>
      <c r="M128" s="239">
        <v>7100000</v>
      </c>
      <c r="N128" s="730">
        <v>0</v>
      </c>
      <c r="O128" s="731">
        <v>0</v>
      </c>
      <c r="P128" s="730">
        <v>0</v>
      </c>
      <c r="Q128" s="731">
        <v>0</v>
      </c>
      <c r="R128" s="730">
        <v>0</v>
      </c>
      <c r="S128" s="731">
        <v>0</v>
      </c>
      <c r="T128" s="722">
        <f t="shared" si="11"/>
        <v>1</v>
      </c>
      <c r="U128" s="744">
        <f t="shared" si="11"/>
        <v>7100000</v>
      </c>
      <c r="V128" s="241" t="s">
        <v>497</v>
      </c>
      <c r="W128" s="241" t="s">
        <v>497</v>
      </c>
      <c r="X128" s="242" t="s">
        <v>725</v>
      </c>
      <c r="Y128" s="41" t="s">
        <v>726</v>
      </c>
      <c r="Z128" s="204" t="s">
        <v>727</v>
      </c>
      <c r="AA128" s="211" t="s">
        <v>704</v>
      </c>
    </row>
    <row r="129" spans="1:27" ht="24.95" customHeight="1">
      <c r="A129" s="238">
        <v>8</v>
      </c>
      <c r="B129" s="164" t="s">
        <v>879</v>
      </c>
      <c r="C129" s="297" t="s">
        <v>619</v>
      </c>
      <c r="D129" s="239">
        <v>1118043</v>
      </c>
      <c r="E129" s="730">
        <v>0</v>
      </c>
      <c r="F129" s="730">
        <v>0</v>
      </c>
      <c r="G129" s="730">
        <v>0</v>
      </c>
      <c r="H129" s="730">
        <v>0</v>
      </c>
      <c r="I129" s="256">
        <v>1</v>
      </c>
      <c r="J129" s="730">
        <v>0</v>
      </c>
      <c r="K129" s="721">
        <f t="shared" si="7"/>
        <v>1</v>
      </c>
      <c r="L129" s="256">
        <v>1</v>
      </c>
      <c r="M129" s="239">
        <v>1118043</v>
      </c>
      <c r="N129" s="730">
        <v>0</v>
      </c>
      <c r="O129" s="731">
        <v>0</v>
      </c>
      <c r="P129" s="730">
        <v>0</v>
      </c>
      <c r="Q129" s="731">
        <v>0</v>
      </c>
      <c r="R129" s="730">
        <v>0</v>
      </c>
      <c r="S129" s="731">
        <v>0</v>
      </c>
      <c r="T129" s="722">
        <f t="shared" si="11"/>
        <v>1</v>
      </c>
      <c r="U129" s="744">
        <f t="shared" si="11"/>
        <v>1118043</v>
      </c>
      <c r="V129" s="241" t="s">
        <v>497</v>
      </c>
      <c r="W129" s="241" t="s">
        <v>497</v>
      </c>
      <c r="X129" s="242" t="s">
        <v>701</v>
      </c>
      <c r="Y129" s="164" t="s">
        <v>880</v>
      </c>
      <c r="Z129" s="204" t="s">
        <v>703</v>
      </c>
      <c r="AA129" s="211" t="s">
        <v>704</v>
      </c>
    </row>
    <row r="130" spans="1:27" ht="51" customHeight="1">
      <c r="A130" s="238">
        <v>9</v>
      </c>
      <c r="B130" s="164" t="s">
        <v>881</v>
      </c>
      <c r="C130" s="297" t="s">
        <v>311</v>
      </c>
      <c r="D130" s="239">
        <v>8089200</v>
      </c>
      <c r="E130" s="730">
        <v>0</v>
      </c>
      <c r="F130" s="730">
        <v>0</v>
      </c>
      <c r="G130" s="730">
        <v>0</v>
      </c>
      <c r="H130" s="730">
        <v>0</v>
      </c>
      <c r="I130" s="245">
        <v>1</v>
      </c>
      <c r="J130" s="730">
        <v>0</v>
      </c>
      <c r="K130" s="721">
        <f t="shared" si="7"/>
        <v>1</v>
      </c>
      <c r="L130" s="245">
        <v>1</v>
      </c>
      <c r="M130" s="239">
        <v>8089200</v>
      </c>
      <c r="N130" s="730">
        <v>0</v>
      </c>
      <c r="O130" s="731">
        <v>0</v>
      </c>
      <c r="P130" s="730">
        <v>0</v>
      </c>
      <c r="Q130" s="731">
        <v>0</v>
      </c>
      <c r="R130" s="730">
        <v>0</v>
      </c>
      <c r="S130" s="731">
        <v>0</v>
      </c>
      <c r="T130" s="722">
        <f t="shared" si="11"/>
        <v>1</v>
      </c>
      <c r="U130" s="744">
        <f t="shared" si="11"/>
        <v>8089200</v>
      </c>
      <c r="V130" s="241" t="s">
        <v>497</v>
      </c>
      <c r="W130" s="241" t="s">
        <v>497</v>
      </c>
      <c r="X130" s="242" t="s">
        <v>747</v>
      </c>
      <c r="Y130" s="164" t="s">
        <v>748</v>
      </c>
      <c r="Z130" s="204" t="s">
        <v>749</v>
      </c>
      <c r="AA130" s="211" t="s">
        <v>704</v>
      </c>
    </row>
    <row r="131" spans="1:27" ht="24.95" customHeight="1">
      <c r="A131" s="238">
        <v>10</v>
      </c>
      <c r="B131" s="164" t="s">
        <v>882</v>
      </c>
      <c r="C131" s="300" t="s">
        <v>48</v>
      </c>
      <c r="D131" s="301">
        <v>6000000</v>
      </c>
      <c r="E131" s="730">
        <v>0</v>
      </c>
      <c r="F131" s="730">
        <v>0</v>
      </c>
      <c r="G131" s="730">
        <v>0</v>
      </c>
      <c r="H131" s="730">
        <v>0</v>
      </c>
      <c r="I131" s="745">
        <v>1</v>
      </c>
      <c r="J131" s="730">
        <v>0</v>
      </c>
      <c r="K131" s="721">
        <f t="shared" si="7"/>
        <v>1</v>
      </c>
      <c r="L131" s="745">
        <v>1</v>
      </c>
      <c r="M131" s="301">
        <v>6000000</v>
      </c>
      <c r="N131" s="730">
        <v>0</v>
      </c>
      <c r="O131" s="731">
        <v>0</v>
      </c>
      <c r="P131" s="730">
        <v>0</v>
      </c>
      <c r="Q131" s="731">
        <v>0</v>
      </c>
      <c r="R131" s="730">
        <v>0</v>
      </c>
      <c r="S131" s="731">
        <v>0</v>
      </c>
      <c r="T131" s="722">
        <f t="shared" si="11"/>
        <v>1</v>
      </c>
      <c r="U131" s="744">
        <f t="shared" si="11"/>
        <v>6000000</v>
      </c>
      <c r="V131" s="241" t="s">
        <v>497</v>
      </c>
      <c r="W131" s="241" t="s">
        <v>497</v>
      </c>
      <c r="X131" s="242" t="s">
        <v>733</v>
      </c>
      <c r="Y131" s="164" t="s">
        <v>737</v>
      </c>
      <c r="Z131" s="251" t="s">
        <v>738</v>
      </c>
      <c r="AA131" s="211" t="s">
        <v>704</v>
      </c>
    </row>
    <row r="132" spans="1:27" ht="24.95" customHeight="1">
      <c r="A132" s="238">
        <v>11</v>
      </c>
      <c r="B132" s="164" t="s">
        <v>883</v>
      </c>
      <c r="C132" s="297" t="s">
        <v>48</v>
      </c>
      <c r="D132" s="239">
        <v>4200000</v>
      </c>
      <c r="E132" s="730">
        <v>0</v>
      </c>
      <c r="F132" s="730">
        <v>0</v>
      </c>
      <c r="G132" s="730">
        <v>0</v>
      </c>
      <c r="H132" s="730">
        <v>0</v>
      </c>
      <c r="I132" s="245">
        <v>1</v>
      </c>
      <c r="J132" s="730">
        <v>0</v>
      </c>
      <c r="K132" s="721">
        <f t="shared" si="7"/>
        <v>1</v>
      </c>
      <c r="L132" s="245">
        <v>1</v>
      </c>
      <c r="M132" s="239">
        <v>4200000</v>
      </c>
      <c r="N132" s="730">
        <v>0</v>
      </c>
      <c r="O132" s="731">
        <v>0</v>
      </c>
      <c r="P132" s="730">
        <v>0</v>
      </c>
      <c r="Q132" s="731">
        <v>0</v>
      </c>
      <c r="R132" s="730">
        <v>0</v>
      </c>
      <c r="S132" s="731">
        <v>0</v>
      </c>
      <c r="T132" s="722">
        <f t="shared" si="11"/>
        <v>1</v>
      </c>
      <c r="U132" s="744">
        <f t="shared" si="11"/>
        <v>4200000</v>
      </c>
      <c r="V132" s="241" t="s">
        <v>497</v>
      </c>
      <c r="W132" s="241" t="s">
        <v>497</v>
      </c>
      <c r="X132" s="242" t="s">
        <v>725</v>
      </c>
      <c r="Y132" s="41" t="s">
        <v>726</v>
      </c>
      <c r="Z132" s="204" t="s">
        <v>727</v>
      </c>
      <c r="AA132" s="211" t="s">
        <v>704</v>
      </c>
    </row>
    <row r="133" spans="1:27" ht="45" customHeight="1">
      <c r="A133" s="238">
        <v>12</v>
      </c>
      <c r="B133" s="242" t="s">
        <v>884</v>
      </c>
      <c r="C133" s="304" t="s">
        <v>48</v>
      </c>
      <c r="D133" s="301">
        <v>1800000</v>
      </c>
      <c r="E133" s="730">
        <v>0</v>
      </c>
      <c r="F133" s="730">
        <v>0</v>
      </c>
      <c r="G133" s="730">
        <v>0</v>
      </c>
      <c r="H133" s="730">
        <v>0</v>
      </c>
      <c r="I133" s="745">
        <v>1</v>
      </c>
      <c r="J133" s="730">
        <v>0</v>
      </c>
      <c r="K133" s="721">
        <f t="shared" si="7"/>
        <v>1</v>
      </c>
      <c r="L133" s="745">
        <v>1</v>
      </c>
      <c r="M133" s="301">
        <v>1800000</v>
      </c>
      <c r="N133" s="730">
        <v>0</v>
      </c>
      <c r="O133" s="731">
        <v>0</v>
      </c>
      <c r="P133" s="730">
        <v>0</v>
      </c>
      <c r="Q133" s="731">
        <v>0</v>
      </c>
      <c r="R133" s="730">
        <v>0</v>
      </c>
      <c r="S133" s="731">
        <v>0</v>
      </c>
      <c r="T133" s="722">
        <f t="shared" si="11"/>
        <v>1</v>
      </c>
      <c r="U133" s="744">
        <f t="shared" si="11"/>
        <v>1800000</v>
      </c>
      <c r="V133" s="241" t="s">
        <v>497</v>
      </c>
      <c r="W133" s="241" t="s">
        <v>497</v>
      </c>
      <c r="X133" s="242" t="s">
        <v>733</v>
      </c>
      <c r="Y133" s="164" t="s">
        <v>737</v>
      </c>
      <c r="Z133" s="251" t="s">
        <v>738</v>
      </c>
      <c r="AA133" s="211" t="s">
        <v>704</v>
      </c>
    </row>
    <row r="134" spans="1:27" ht="46.5" customHeight="1">
      <c r="A134" s="238">
        <v>13</v>
      </c>
      <c r="B134" s="242" t="s">
        <v>885</v>
      </c>
      <c r="C134" s="305" t="s">
        <v>48</v>
      </c>
      <c r="D134" s="239">
        <v>5778000</v>
      </c>
      <c r="E134" s="730">
        <v>0</v>
      </c>
      <c r="F134" s="730">
        <v>0</v>
      </c>
      <c r="G134" s="730">
        <v>0</v>
      </c>
      <c r="H134" s="730">
        <v>0</v>
      </c>
      <c r="I134" s="245">
        <v>1</v>
      </c>
      <c r="J134" s="730">
        <v>0</v>
      </c>
      <c r="K134" s="721">
        <f t="shared" si="7"/>
        <v>1</v>
      </c>
      <c r="L134" s="245">
        <v>1</v>
      </c>
      <c r="M134" s="239">
        <v>5778000</v>
      </c>
      <c r="N134" s="730">
        <v>0</v>
      </c>
      <c r="O134" s="731">
        <v>0</v>
      </c>
      <c r="P134" s="730">
        <v>0</v>
      </c>
      <c r="Q134" s="731">
        <v>0</v>
      </c>
      <c r="R134" s="730">
        <v>0</v>
      </c>
      <c r="S134" s="731">
        <v>0</v>
      </c>
      <c r="T134" s="722">
        <f t="shared" si="11"/>
        <v>1</v>
      </c>
      <c r="U134" s="744">
        <f t="shared" si="11"/>
        <v>5778000</v>
      </c>
      <c r="V134" s="241" t="s">
        <v>497</v>
      </c>
      <c r="W134" s="241" t="s">
        <v>497</v>
      </c>
      <c r="X134" s="242" t="s">
        <v>747</v>
      </c>
      <c r="Y134" s="164" t="s">
        <v>748</v>
      </c>
      <c r="Z134" s="204" t="s">
        <v>749</v>
      </c>
      <c r="AA134" s="211" t="s">
        <v>704</v>
      </c>
    </row>
    <row r="135" spans="1:27" ht="24.95" customHeight="1">
      <c r="A135" s="238">
        <v>14</v>
      </c>
      <c r="B135" s="164" t="s">
        <v>886</v>
      </c>
      <c r="C135" s="304" t="s">
        <v>48</v>
      </c>
      <c r="D135" s="301">
        <v>1100000</v>
      </c>
      <c r="E135" s="730">
        <v>0</v>
      </c>
      <c r="F135" s="730">
        <v>0</v>
      </c>
      <c r="G135" s="730">
        <v>0</v>
      </c>
      <c r="H135" s="730">
        <v>0</v>
      </c>
      <c r="I135" s="745">
        <v>1</v>
      </c>
      <c r="J135" s="730">
        <v>0</v>
      </c>
      <c r="K135" s="721">
        <f t="shared" si="7"/>
        <v>1</v>
      </c>
      <c r="L135" s="745">
        <v>1</v>
      </c>
      <c r="M135" s="301">
        <v>1100000</v>
      </c>
      <c r="N135" s="730">
        <v>0</v>
      </c>
      <c r="O135" s="731">
        <v>0</v>
      </c>
      <c r="P135" s="730">
        <v>0</v>
      </c>
      <c r="Q135" s="731">
        <v>0</v>
      </c>
      <c r="R135" s="730">
        <v>0</v>
      </c>
      <c r="S135" s="731">
        <v>0</v>
      </c>
      <c r="T135" s="722">
        <f t="shared" si="11"/>
        <v>1</v>
      </c>
      <c r="U135" s="744">
        <f t="shared" si="11"/>
        <v>1100000</v>
      </c>
      <c r="V135" s="241" t="s">
        <v>497</v>
      </c>
      <c r="W135" s="241" t="s">
        <v>497</v>
      </c>
      <c r="X135" s="242" t="s">
        <v>733</v>
      </c>
      <c r="Y135" s="164" t="s">
        <v>737</v>
      </c>
      <c r="Z135" s="251" t="s">
        <v>738</v>
      </c>
      <c r="AA135" s="211" t="s">
        <v>704</v>
      </c>
    </row>
    <row r="136" spans="1:27" ht="48.75" customHeight="1">
      <c r="A136" s="238">
        <v>15</v>
      </c>
      <c r="B136" s="164" t="s">
        <v>887</v>
      </c>
      <c r="C136" s="297" t="s">
        <v>48</v>
      </c>
      <c r="D136" s="239">
        <v>1800000</v>
      </c>
      <c r="E136" s="730">
        <v>0</v>
      </c>
      <c r="F136" s="730">
        <v>0</v>
      </c>
      <c r="G136" s="730">
        <v>0</v>
      </c>
      <c r="H136" s="730">
        <v>0</v>
      </c>
      <c r="I136" s="245">
        <v>1</v>
      </c>
      <c r="J136" s="730">
        <v>0</v>
      </c>
      <c r="K136" s="721">
        <f t="shared" si="7"/>
        <v>1</v>
      </c>
      <c r="L136" s="245">
        <v>1</v>
      </c>
      <c r="M136" s="239">
        <v>1800000</v>
      </c>
      <c r="N136" s="730">
        <v>0</v>
      </c>
      <c r="O136" s="731">
        <v>0</v>
      </c>
      <c r="P136" s="730">
        <v>0</v>
      </c>
      <c r="Q136" s="731">
        <v>0</v>
      </c>
      <c r="R136" s="730">
        <v>0</v>
      </c>
      <c r="S136" s="731">
        <v>0</v>
      </c>
      <c r="T136" s="722">
        <f t="shared" si="11"/>
        <v>1</v>
      </c>
      <c r="U136" s="744">
        <f t="shared" si="11"/>
        <v>1800000</v>
      </c>
      <c r="V136" s="241" t="s">
        <v>497</v>
      </c>
      <c r="W136" s="241" t="s">
        <v>497</v>
      </c>
      <c r="X136" s="242" t="s">
        <v>747</v>
      </c>
      <c r="Y136" s="164" t="s">
        <v>748</v>
      </c>
      <c r="Z136" s="204" t="s">
        <v>749</v>
      </c>
      <c r="AA136" s="211" t="s">
        <v>704</v>
      </c>
    </row>
    <row r="137" spans="1:27" ht="24.95" customHeight="1">
      <c r="A137" s="238">
        <v>16</v>
      </c>
      <c r="B137" s="164" t="s">
        <v>888</v>
      </c>
      <c r="C137" s="297" t="s">
        <v>311</v>
      </c>
      <c r="D137" s="239">
        <v>1300000</v>
      </c>
      <c r="E137" s="730">
        <v>0</v>
      </c>
      <c r="F137" s="730">
        <v>0</v>
      </c>
      <c r="G137" s="730">
        <v>0</v>
      </c>
      <c r="H137" s="730">
        <v>0</v>
      </c>
      <c r="I137" s="245">
        <v>1</v>
      </c>
      <c r="J137" s="730">
        <v>0</v>
      </c>
      <c r="K137" s="721">
        <f t="shared" si="7"/>
        <v>1</v>
      </c>
      <c r="L137" s="245">
        <v>1</v>
      </c>
      <c r="M137" s="239">
        <v>1300000</v>
      </c>
      <c r="N137" s="730">
        <v>0</v>
      </c>
      <c r="O137" s="731">
        <v>0</v>
      </c>
      <c r="P137" s="730">
        <v>0</v>
      </c>
      <c r="Q137" s="731">
        <v>0</v>
      </c>
      <c r="R137" s="730">
        <v>0</v>
      </c>
      <c r="S137" s="731">
        <v>0</v>
      </c>
      <c r="T137" s="722">
        <f t="shared" si="11"/>
        <v>1</v>
      </c>
      <c r="U137" s="744">
        <f t="shared" si="11"/>
        <v>1300000</v>
      </c>
      <c r="V137" s="241" t="s">
        <v>497</v>
      </c>
      <c r="W137" s="241" t="s">
        <v>497</v>
      </c>
      <c r="X137" s="242" t="s">
        <v>725</v>
      </c>
      <c r="Y137" s="41" t="s">
        <v>726</v>
      </c>
      <c r="Z137" s="204" t="s">
        <v>727</v>
      </c>
      <c r="AA137" s="211" t="s">
        <v>704</v>
      </c>
    </row>
    <row r="138" spans="1:27" ht="24.95" customHeight="1">
      <c r="A138" s="238">
        <v>17</v>
      </c>
      <c r="B138" s="164" t="s">
        <v>889</v>
      </c>
      <c r="C138" s="297" t="s">
        <v>48</v>
      </c>
      <c r="D138" s="239">
        <v>2514500</v>
      </c>
      <c r="E138" s="730">
        <v>0</v>
      </c>
      <c r="F138" s="730">
        <v>0</v>
      </c>
      <c r="G138" s="730">
        <v>0</v>
      </c>
      <c r="H138" s="730">
        <v>0</v>
      </c>
      <c r="I138" s="245">
        <v>2</v>
      </c>
      <c r="J138" s="730">
        <v>0</v>
      </c>
      <c r="K138" s="721">
        <f t="shared" ref="K138:K173" si="12">SUM(H138:J138)</f>
        <v>2</v>
      </c>
      <c r="L138" s="245">
        <v>1</v>
      </c>
      <c r="M138" s="239">
        <v>2514500</v>
      </c>
      <c r="N138" s="730">
        <v>0</v>
      </c>
      <c r="O138" s="731">
        <v>0</v>
      </c>
      <c r="P138" s="747">
        <v>1</v>
      </c>
      <c r="Q138" s="747">
        <v>2600000</v>
      </c>
      <c r="R138" s="730">
        <v>0</v>
      </c>
      <c r="S138" s="731">
        <v>0</v>
      </c>
      <c r="T138" s="722">
        <f t="shared" si="11"/>
        <v>2</v>
      </c>
      <c r="U138" s="744">
        <f t="shared" si="11"/>
        <v>5114500</v>
      </c>
      <c r="V138" s="241" t="s">
        <v>497</v>
      </c>
      <c r="W138" s="241" t="s">
        <v>497</v>
      </c>
      <c r="X138" s="242" t="s">
        <v>890</v>
      </c>
      <c r="Y138" s="164" t="s">
        <v>808</v>
      </c>
      <c r="Z138" s="204" t="s">
        <v>891</v>
      </c>
      <c r="AA138" s="211" t="s">
        <v>704</v>
      </c>
    </row>
    <row r="139" spans="1:27" ht="47.25" customHeight="1">
      <c r="A139" s="238">
        <v>18</v>
      </c>
      <c r="B139" s="164" t="s">
        <v>892</v>
      </c>
      <c r="C139" s="297" t="s">
        <v>48</v>
      </c>
      <c r="D139" s="239">
        <v>8900000</v>
      </c>
      <c r="E139" s="730">
        <v>0</v>
      </c>
      <c r="F139" s="730">
        <v>0</v>
      </c>
      <c r="G139" s="730">
        <v>0</v>
      </c>
      <c r="H139" s="730">
        <v>0</v>
      </c>
      <c r="I139" s="245">
        <v>1</v>
      </c>
      <c r="J139" s="730">
        <v>0</v>
      </c>
      <c r="K139" s="721">
        <f t="shared" si="12"/>
        <v>1</v>
      </c>
      <c r="L139" s="245">
        <v>1</v>
      </c>
      <c r="M139" s="239">
        <v>8900000</v>
      </c>
      <c r="N139" s="730">
        <v>0</v>
      </c>
      <c r="O139" s="731">
        <v>0</v>
      </c>
      <c r="P139" s="730">
        <v>0</v>
      </c>
      <c r="Q139" s="731">
        <v>0</v>
      </c>
      <c r="R139" s="730">
        <v>0</v>
      </c>
      <c r="S139" s="731">
        <v>0</v>
      </c>
      <c r="T139" s="722">
        <f t="shared" si="11"/>
        <v>1</v>
      </c>
      <c r="U139" s="744">
        <f t="shared" si="11"/>
        <v>8900000</v>
      </c>
      <c r="V139" s="241" t="s">
        <v>497</v>
      </c>
      <c r="W139" s="241" t="s">
        <v>497</v>
      </c>
      <c r="X139" s="242" t="s">
        <v>725</v>
      </c>
      <c r="Y139" s="41" t="s">
        <v>726</v>
      </c>
      <c r="Z139" s="204" t="s">
        <v>727</v>
      </c>
      <c r="AA139" s="211" t="s">
        <v>704</v>
      </c>
    </row>
    <row r="140" spans="1:27" ht="46.5" customHeight="1">
      <c r="A140" s="238">
        <v>19</v>
      </c>
      <c r="B140" s="164" t="s">
        <v>893</v>
      </c>
      <c r="C140" s="306" t="s">
        <v>48</v>
      </c>
      <c r="D140" s="307">
        <v>1200000</v>
      </c>
      <c r="E140" s="730">
        <v>0</v>
      </c>
      <c r="F140" s="730">
        <v>0</v>
      </c>
      <c r="G140" s="730">
        <v>0</v>
      </c>
      <c r="H140" s="730">
        <v>0</v>
      </c>
      <c r="I140" s="748">
        <v>1</v>
      </c>
      <c r="J140" s="730">
        <v>0</v>
      </c>
      <c r="K140" s="721">
        <f t="shared" si="12"/>
        <v>1</v>
      </c>
      <c r="L140" s="748">
        <v>1</v>
      </c>
      <c r="M140" s="307">
        <v>1200000</v>
      </c>
      <c r="N140" s="730">
        <v>0</v>
      </c>
      <c r="O140" s="731">
        <v>0</v>
      </c>
      <c r="P140" s="730">
        <v>0</v>
      </c>
      <c r="Q140" s="731">
        <v>0</v>
      </c>
      <c r="R140" s="730">
        <v>0</v>
      </c>
      <c r="S140" s="731">
        <v>0</v>
      </c>
      <c r="T140" s="722">
        <f t="shared" si="11"/>
        <v>1</v>
      </c>
      <c r="U140" s="744">
        <f t="shared" si="11"/>
        <v>1200000</v>
      </c>
      <c r="V140" s="241" t="s">
        <v>497</v>
      </c>
      <c r="W140" s="241" t="s">
        <v>497</v>
      </c>
      <c r="X140" s="242" t="s">
        <v>733</v>
      </c>
      <c r="Y140" s="164" t="s">
        <v>737</v>
      </c>
      <c r="Z140" s="251" t="s">
        <v>738</v>
      </c>
      <c r="AA140" s="211" t="s">
        <v>704</v>
      </c>
    </row>
    <row r="141" spans="1:27" ht="58.5" customHeight="1">
      <c r="A141" s="238">
        <v>20</v>
      </c>
      <c r="B141" s="164" t="s">
        <v>894</v>
      </c>
      <c r="C141" s="297" t="s">
        <v>48</v>
      </c>
      <c r="D141" s="239">
        <v>1900000</v>
      </c>
      <c r="E141" s="730">
        <v>0</v>
      </c>
      <c r="F141" s="730">
        <v>0</v>
      </c>
      <c r="G141" s="730">
        <v>0</v>
      </c>
      <c r="H141" s="730">
        <v>0</v>
      </c>
      <c r="I141" s="245">
        <v>1</v>
      </c>
      <c r="J141" s="730">
        <v>0</v>
      </c>
      <c r="K141" s="721">
        <f t="shared" si="12"/>
        <v>1</v>
      </c>
      <c r="L141" s="245">
        <v>1</v>
      </c>
      <c r="M141" s="239">
        <v>1900000</v>
      </c>
      <c r="N141" s="730">
        <v>0</v>
      </c>
      <c r="O141" s="731">
        <v>0</v>
      </c>
      <c r="P141" s="730">
        <v>0</v>
      </c>
      <c r="Q141" s="731">
        <v>0</v>
      </c>
      <c r="R141" s="730">
        <v>0</v>
      </c>
      <c r="S141" s="731">
        <v>0</v>
      </c>
      <c r="T141" s="722">
        <f t="shared" si="11"/>
        <v>1</v>
      </c>
      <c r="U141" s="744">
        <f t="shared" si="11"/>
        <v>1900000</v>
      </c>
      <c r="V141" s="241" t="s">
        <v>497</v>
      </c>
      <c r="W141" s="241" t="s">
        <v>497</v>
      </c>
      <c r="X141" s="242" t="s">
        <v>725</v>
      </c>
      <c r="Y141" s="41" t="s">
        <v>726</v>
      </c>
      <c r="Z141" s="204" t="s">
        <v>727</v>
      </c>
      <c r="AA141" s="211" t="s">
        <v>704</v>
      </c>
    </row>
    <row r="142" spans="1:27" ht="24.95" customHeight="1">
      <c r="A142" s="238">
        <v>21</v>
      </c>
      <c r="B142" s="164" t="s">
        <v>895</v>
      </c>
      <c r="C142" s="297" t="s">
        <v>48</v>
      </c>
      <c r="D142" s="239">
        <v>8200000</v>
      </c>
      <c r="E142" s="730">
        <v>0</v>
      </c>
      <c r="F142" s="730">
        <v>0</v>
      </c>
      <c r="G142" s="730">
        <v>0</v>
      </c>
      <c r="H142" s="730">
        <v>0</v>
      </c>
      <c r="I142" s="245">
        <v>1</v>
      </c>
      <c r="J142" s="730">
        <v>0</v>
      </c>
      <c r="K142" s="721">
        <f t="shared" si="12"/>
        <v>1</v>
      </c>
      <c r="L142" s="245">
        <v>1</v>
      </c>
      <c r="M142" s="239">
        <v>8200000</v>
      </c>
      <c r="N142" s="730">
        <v>0</v>
      </c>
      <c r="O142" s="731">
        <v>0</v>
      </c>
      <c r="P142" s="730">
        <v>0</v>
      </c>
      <c r="Q142" s="731">
        <v>0</v>
      </c>
      <c r="R142" s="730">
        <v>0</v>
      </c>
      <c r="S142" s="731">
        <v>0</v>
      </c>
      <c r="T142" s="722">
        <f t="shared" si="11"/>
        <v>1</v>
      </c>
      <c r="U142" s="744">
        <f t="shared" si="11"/>
        <v>8200000</v>
      </c>
      <c r="V142" s="241" t="s">
        <v>497</v>
      </c>
      <c r="W142" s="241" t="s">
        <v>497</v>
      </c>
      <c r="X142" s="242" t="s">
        <v>725</v>
      </c>
      <c r="Y142" s="41" t="s">
        <v>726</v>
      </c>
      <c r="Z142" s="204" t="s">
        <v>727</v>
      </c>
      <c r="AA142" s="211" t="s">
        <v>704</v>
      </c>
    </row>
    <row r="143" spans="1:27" ht="24.95" customHeight="1">
      <c r="A143" s="238">
        <v>22</v>
      </c>
      <c r="B143" s="164" t="s">
        <v>896</v>
      </c>
      <c r="C143" s="297" t="s">
        <v>48</v>
      </c>
      <c r="D143" s="239">
        <v>7500000</v>
      </c>
      <c r="E143" s="730">
        <v>0</v>
      </c>
      <c r="F143" s="730">
        <v>0</v>
      </c>
      <c r="G143" s="730">
        <v>0</v>
      </c>
      <c r="H143" s="730">
        <v>0</v>
      </c>
      <c r="I143" s="245">
        <v>1</v>
      </c>
      <c r="J143" s="730">
        <v>0</v>
      </c>
      <c r="K143" s="721">
        <f t="shared" si="12"/>
        <v>1</v>
      </c>
      <c r="L143" s="245">
        <v>1</v>
      </c>
      <c r="M143" s="239">
        <v>7500000</v>
      </c>
      <c r="N143" s="730">
        <v>0</v>
      </c>
      <c r="O143" s="731">
        <v>0</v>
      </c>
      <c r="P143" s="730">
        <v>0</v>
      </c>
      <c r="Q143" s="731">
        <v>0</v>
      </c>
      <c r="R143" s="730">
        <v>0</v>
      </c>
      <c r="S143" s="731">
        <v>0</v>
      </c>
      <c r="T143" s="722">
        <f t="shared" si="11"/>
        <v>1</v>
      </c>
      <c r="U143" s="744">
        <f t="shared" si="11"/>
        <v>7500000</v>
      </c>
      <c r="V143" s="241" t="s">
        <v>497</v>
      </c>
      <c r="W143" s="241" t="s">
        <v>497</v>
      </c>
      <c r="X143" s="308" t="s">
        <v>725</v>
      </c>
      <c r="Y143" s="41" t="s">
        <v>726</v>
      </c>
      <c r="Z143" s="297" t="s">
        <v>727</v>
      </c>
      <c r="AA143" s="211" t="s">
        <v>704</v>
      </c>
    </row>
    <row r="144" spans="1:27" ht="24.95" customHeight="1">
      <c r="A144" s="238">
        <v>23</v>
      </c>
      <c r="B144" s="164" t="s">
        <v>897</v>
      </c>
      <c r="C144" s="297" t="s">
        <v>48</v>
      </c>
      <c r="D144" s="239">
        <v>7000000</v>
      </c>
      <c r="E144" s="730">
        <v>0</v>
      </c>
      <c r="F144" s="730">
        <v>0</v>
      </c>
      <c r="G144" s="730">
        <v>0</v>
      </c>
      <c r="H144" s="730">
        <v>0</v>
      </c>
      <c r="I144" s="245">
        <v>1</v>
      </c>
      <c r="J144" s="730">
        <v>0</v>
      </c>
      <c r="K144" s="721">
        <f t="shared" si="12"/>
        <v>1</v>
      </c>
      <c r="L144" s="245">
        <v>1</v>
      </c>
      <c r="M144" s="239">
        <v>7000000</v>
      </c>
      <c r="N144" s="730">
        <v>0</v>
      </c>
      <c r="O144" s="731">
        <v>0</v>
      </c>
      <c r="P144" s="730">
        <v>0</v>
      </c>
      <c r="Q144" s="731">
        <v>0</v>
      </c>
      <c r="R144" s="730">
        <v>0</v>
      </c>
      <c r="S144" s="731">
        <v>0</v>
      </c>
      <c r="T144" s="722">
        <f t="shared" si="11"/>
        <v>1</v>
      </c>
      <c r="U144" s="744">
        <f t="shared" si="11"/>
        <v>7000000</v>
      </c>
      <c r="V144" s="241" t="s">
        <v>497</v>
      </c>
      <c r="W144" s="241" t="s">
        <v>497</v>
      </c>
      <c r="X144" s="308" t="s">
        <v>725</v>
      </c>
      <c r="Y144" s="41" t="s">
        <v>726</v>
      </c>
      <c r="Z144" s="297" t="s">
        <v>727</v>
      </c>
      <c r="AA144" s="211" t="s">
        <v>704</v>
      </c>
    </row>
    <row r="145" spans="1:45" ht="48" customHeight="1">
      <c r="A145" s="238">
        <v>24</v>
      </c>
      <c r="B145" s="164" t="s">
        <v>898</v>
      </c>
      <c r="C145" s="297" t="s">
        <v>48</v>
      </c>
      <c r="D145" s="239">
        <v>5300000</v>
      </c>
      <c r="E145" s="730">
        <v>0</v>
      </c>
      <c r="F145" s="730">
        <v>0</v>
      </c>
      <c r="G145" s="730">
        <v>0</v>
      </c>
      <c r="H145" s="730">
        <v>0</v>
      </c>
      <c r="I145" s="245">
        <v>1</v>
      </c>
      <c r="J145" s="730">
        <v>0</v>
      </c>
      <c r="K145" s="721">
        <f t="shared" si="12"/>
        <v>1</v>
      </c>
      <c r="L145" s="245">
        <v>1</v>
      </c>
      <c r="M145" s="239">
        <v>5300000</v>
      </c>
      <c r="N145" s="730">
        <v>0</v>
      </c>
      <c r="O145" s="731">
        <v>0</v>
      </c>
      <c r="P145" s="730">
        <v>0</v>
      </c>
      <c r="Q145" s="731">
        <v>0</v>
      </c>
      <c r="R145" s="730">
        <v>0</v>
      </c>
      <c r="S145" s="731">
        <v>0</v>
      </c>
      <c r="T145" s="722">
        <f t="shared" si="11"/>
        <v>1</v>
      </c>
      <c r="U145" s="744">
        <f t="shared" si="11"/>
        <v>5300000</v>
      </c>
      <c r="V145" s="241" t="s">
        <v>497</v>
      </c>
      <c r="W145" s="241" t="s">
        <v>497</v>
      </c>
      <c r="X145" s="308" t="s">
        <v>725</v>
      </c>
      <c r="Y145" s="41" t="s">
        <v>726</v>
      </c>
      <c r="Z145" s="297" t="s">
        <v>727</v>
      </c>
      <c r="AA145" s="211" t="s">
        <v>704</v>
      </c>
    </row>
    <row r="146" spans="1:45" s="888" customFormat="1" ht="24.95" customHeight="1">
      <c r="A146" s="875">
        <v>25</v>
      </c>
      <c r="B146" s="876" t="s">
        <v>899</v>
      </c>
      <c r="C146" s="877" t="s">
        <v>54</v>
      </c>
      <c r="D146" s="878">
        <v>1900000</v>
      </c>
      <c r="E146" s="879" t="s">
        <v>551</v>
      </c>
      <c r="F146" s="879" t="s">
        <v>551</v>
      </c>
      <c r="G146" s="879" t="s">
        <v>551</v>
      </c>
      <c r="H146" s="880">
        <v>0</v>
      </c>
      <c r="I146" s="879">
        <v>1</v>
      </c>
      <c r="J146" s="881">
        <v>0</v>
      </c>
      <c r="K146" s="879">
        <f t="shared" si="12"/>
        <v>1</v>
      </c>
      <c r="L146" s="881">
        <v>0</v>
      </c>
      <c r="M146" s="881">
        <v>0</v>
      </c>
      <c r="N146" s="881">
        <v>1</v>
      </c>
      <c r="O146" s="881">
        <v>1900000</v>
      </c>
      <c r="P146" s="881">
        <v>0</v>
      </c>
      <c r="Q146" s="881">
        <v>0</v>
      </c>
      <c r="R146" s="881">
        <v>0</v>
      </c>
      <c r="S146" s="881">
        <v>0</v>
      </c>
      <c r="T146" s="879">
        <f t="shared" si="11"/>
        <v>1</v>
      </c>
      <c r="U146" s="882">
        <f t="shared" si="11"/>
        <v>1900000</v>
      </c>
      <c r="V146" s="883"/>
      <c r="W146" s="883"/>
      <c r="X146" s="884" t="s">
        <v>762</v>
      </c>
      <c r="Y146" s="885" t="s">
        <v>763</v>
      </c>
      <c r="Z146" s="886" t="s">
        <v>764</v>
      </c>
      <c r="AA146" s="887" t="s">
        <v>704</v>
      </c>
    </row>
    <row r="147" spans="1:45" s="145" customFormat="1" ht="24.95" customHeight="1">
      <c r="A147" s="875">
        <v>26</v>
      </c>
      <c r="B147" s="889" t="s">
        <v>900</v>
      </c>
      <c r="C147" s="890" t="s">
        <v>48</v>
      </c>
      <c r="D147" s="891">
        <v>5000000</v>
      </c>
      <c r="E147" s="891">
        <v>0</v>
      </c>
      <c r="F147" s="891">
        <v>0</v>
      </c>
      <c r="G147" s="891">
        <v>0</v>
      </c>
      <c r="H147" s="891">
        <v>0</v>
      </c>
      <c r="I147" s="891">
        <v>1</v>
      </c>
      <c r="J147" s="891">
        <v>0</v>
      </c>
      <c r="K147" s="879">
        <f t="shared" si="12"/>
        <v>1</v>
      </c>
      <c r="L147" s="891">
        <v>0</v>
      </c>
      <c r="M147" s="891">
        <v>0</v>
      </c>
      <c r="N147" s="891">
        <v>0</v>
      </c>
      <c r="O147" s="891">
        <v>0</v>
      </c>
      <c r="P147" s="891">
        <v>0</v>
      </c>
      <c r="Q147" s="891">
        <v>0</v>
      </c>
      <c r="R147" s="891">
        <v>1</v>
      </c>
      <c r="S147" s="891">
        <f>R147*D147</f>
        <v>5000000</v>
      </c>
      <c r="T147" s="879">
        <f t="shared" si="11"/>
        <v>1</v>
      </c>
      <c r="U147" s="882">
        <f t="shared" si="11"/>
        <v>5000000</v>
      </c>
      <c r="V147" s="892"/>
      <c r="W147" s="892"/>
      <c r="X147" s="884" t="s">
        <v>725</v>
      </c>
      <c r="Y147" s="144" t="s">
        <v>726</v>
      </c>
      <c r="Z147" s="893" t="s">
        <v>727</v>
      </c>
      <c r="AA147" s="887" t="s">
        <v>704</v>
      </c>
    </row>
    <row r="148" spans="1:45" s="145" customFormat="1" ht="24.95" customHeight="1">
      <c r="A148" s="875">
        <v>27</v>
      </c>
      <c r="B148" s="889" t="s">
        <v>901</v>
      </c>
      <c r="C148" s="890" t="s">
        <v>48</v>
      </c>
      <c r="D148" s="891">
        <v>5000000</v>
      </c>
      <c r="E148" s="891">
        <v>0</v>
      </c>
      <c r="F148" s="891">
        <v>0</v>
      </c>
      <c r="G148" s="891">
        <v>0</v>
      </c>
      <c r="H148" s="891">
        <v>0</v>
      </c>
      <c r="I148" s="891">
        <v>1</v>
      </c>
      <c r="J148" s="891">
        <v>0</v>
      </c>
      <c r="K148" s="879">
        <f t="shared" si="12"/>
        <v>1</v>
      </c>
      <c r="L148" s="891">
        <v>0</v>
      </c>
      <c r="M148" s="891">
        <v>0</v>
      </c>
      <c r="N148" s="891">
        <v>0</v>
      </c>
      <c r="O148" s="891">
        <v>0</v>
      </c>
      <c r="P148" s="891">
        <v>0</v>
      </c>
      <c r="Q148" s="891">
        <v>0</v>
      </c>
      <c r="R148" s="891">
        <v>1</v>
      </c>
      <c r="S148" s="891">
        <f>R148*D148</f>
        <v>5000000</v>
      </c>
      <c r="T148" s="879">
        <f t="shared" si="11"/>
        <v>1</v>
      </c>
      <c r="U148" s="882">
        <f t="shared" si="11"/>
        <v>5000000</v>
      </c>
      <c r="V148" s="892"/>
      <c r="W148" s="892"/>
      <c r="X148" s="884" t="s">
        <v>725</v>
      </c>
      <c r="Y148" s="144" t="s">
        <v>726</v>
      </c>
      <c r="Z148" s="893" t="s">
        <v>727</v>
      </c>
      <c r="AA148" s="887" t="s">
        <v>704</v>
      </c>
    </row>
    <row r="149" spans="1:45" s="902" customFormat="1" ht="24.95" customHeight="1">
      <c r="A149" s="875">
        <v>28</v>
      </c>
      <c r="B149" s="876" t="s">
        <v>902</v>
      </c>
      <c r="C149" s="894" t="s">
        <v>48</v>
      </c>
      <c r="D149" s="895">
        <v>1200000</v>
      </c>
      <c r="E149" s="895">
        <v>1</v>
      </c>
      <c r="F149" s="896">
        <v>0</v>
      </c>
      <c r="G149" s="896">
        <v>0</v>
      </c>
      <c r="H149" s="896">
        <v>0</v>
      </c>
      <c r="I149" s="895">
        <v>1</v>
      </c>
      <c r="J149" s="896">
        <v>0</v>
      </c>
      <c r="K149" s="879">
        <f t="shared" si="12"/>
        <v>1</v>
      </c>
      <c r="L149" s="896">
        <v>0</v>
      </c>
      <c r="M149" s="896">
        <v>0</v>
      </c>
      <c r="N149" s="895">
        <v>1</v>
      </c>
      <c r="O149" s="895">
        <f>N149*D149</f>
        <v>1200000</v>
      </c>
      <c r="P149" s="896">
        <v>0</v>
      </c>
      <c r="Q149" s="896">
        <v>0</v>
      </c>
      <c r="R149" s="896">
        <v>0</v>
      </c>
      <c r="S149" s="896">
        <v>0</v>
      </c>
      <c r="T149" s="879">
        <f t="shared" si="11"/>
        <v>1</v>
      </c>
      <c r="U149" s="882">
        <f t="shared" si="11"/>
        <v>1200000</v>
      </c>
      <c r="V149" s="897"/>
      <c r="W149" s="897"/>
      <c r="X149" s="898" t="s">
        <v>733</v>
      </c>
      <c r="Y149" s="899" t="s">
        <v>737</v>
      </c>
      <c r="Z149" s="900" t="s">
        <v>738</v>
      </c>
      <c r="AA149" s="887" t="s">
        <v>704</v>
      </c>
      <c r="AB149" s="901"/>
      <c r="AC149" s="901"/>
      <c r="AD149" s="901"/>
      <c r="AE149" s="901"/>
      <c r="AF149" s="901"/>
      <c r="AG149" s="901"/>
      <c r="AH149" s="901"/>
      <c r="AI149" s="901"/>
      <c r="AJ149" s="901"/>
      <c r="AK149" s="901"/>
      <c r="AL149" s="901"/>
      <c r="AM149" s="901"/>
      <c r="AN149" s="901"/>
      <c r="AO149" s="901"/>
      <c r="AP149" s="901"/>
      <c r="AQ149" s="901"/>
      <c r="AR149" s="901"/>
      <c r="AS149" s="901"/>
    </row>
    <row r="150" spans="1:45" s="902" customFormat="1" ht="24.95" customHeight="1">
      <c r="A150" s="875">
        <v>29</v>
      </c>
      <c r="B150" s="903" t="s">
        <v>903</v>
      </c>
      <c r="C150" s="904" t="s">
        <v>48</v>
      </c>
      <c r="D150" s="882">
        <f>M150</f>
        <v>2500000</v>
      </c>
      <c r="E150" s="896">
        <v>0</v>
      </c>
      <c r="F150" s="896">
        <v>0</v>
      </c>
      <c r="G150" s="896">
        <v>0</v>
      </c>
      <c r="H150" s="896">
        <v>0</v>
      </c>
      <c r="I150" s="895">
        <v>1</v>
      </c>
      <c r="J150" s="896">
        <v>0</v>
      </c>
      <c r="K150" s="879">
        <f t="shared" si="12"/>
        <v>1</v>
      </c>
      <c r="L150" s="895">
        <v>1</v>
      </c>
      <c r="M150" s="895">
        <v>2500000</v>
      </c>
      <c r="N150" s="896">
        <v>0</v>
      </c>
      <c r="O150" s="896">
        <v>0</v>
      </c>
      <c r="P150" s="896">
        <v>0</v>
      </c>
      <c r="Q150" s="896">
        <v>0</v>
      </c>
      <c r="R150" s="896">
        <v>0</v>
      </c>
      <c r="S150" s="896">
        <v>0</v>
      </c>
      <c r="T150" s="879">
        <f t="shared" si="11"/>
        <v>1</v>
      </c>
      <c r="U150" s="882">
        <f t="shared" si="11"/>
        <v>2500000</v>
      </c>
      <c r="V150" s="905"/>
      <c r="W150" s="905"/>
      <c r="X150" s="906" t="s">
        <v>733</v>
      </c>
      <c r="Y150" s="899" t="s">
        <v>737</v>
      </c>
      <c r="Z150" s="900" t="s">
        <v>738</v>
      </c>
      <c r="AA150" s="887" t="s">
        <v>704</v>
      </c>
      <c r="AB150" s="901"/>
      <c r="AC150" s="901"/>
      <c r="AD150" s="901"/>
      <c r="AE150" s="901"/>
      <c r="AF150" s="901"/>
      <c r="AG150" s="901"/>
      <c r="AH150" s="901"/>
      <c r="AI150" s="901"/>
      <c r="AJ150" s="901"/>
      <c r="AK150" s="901"/>
      <c r="AL150" s="901"/>
      <c r="AM150" s="901"/>
      <c r="AN150" s="901"/>
      <c r="AO150" s="901"/>
      <c r="AP150" s="901"/>
      <c r="AQ150" s="901"/>
      <c r="AR150" s="901"/>
      <c r="AS150" s="901"/>
    </row>
    <row r="151" spans="1:45" s="289" customFormat="1" ht="24.95" customHeight="1">
      <c r="A151" s="238">
        <v>30</v>
      </c>
      <c r="B151" s="164" t="s">
        <v>904</v>
      </c>
      <c r="C151" s="304" t="s">
        <v>48</v>
      </c>
      <c r="D151" s="745">
        <f>O151</f>
        <v>2000000</v>
      </c>
      <c r="E151" s="751">
        <v>0</v>
      </c>
      <c r="F151" s="751">
        <v>0</v>
      </c>
      <c r="G151" s="749">
        <v>0</v>
      </c>
      <c r="H151" s="749">
        <v>0</v>
      </c>
      <c r="I151" s="747">
        <v>1</v>
      </c>
      <c r="J151" s="749">
        <v>0</v>
      </c>
      <c r="K151" s="721">
        <f t="shared" si="12"/>
        <v>1</v>
      </c>
      <c r="L151" s="749">
        <v>0</v>
      </c>
      <c r="M151" s="749">
        <v>0</v>
      </c>
      <c r="N151" s="747">
        <v>1</v>
      </c>
      <c r="O151" s="747">
        <v>2000000</v>
      </c>
      <c r="P151" s="749">
        <v>0</v>
      </c>
      <c r="Q151" s="749">
        <v>0</v>
      </c>
      <c r="R151" s="749">
        <v>0</v>
      </c>
      <c r="S151" s="749">
        <v>0</v>
      </c>
      <c r="T151" s="722">
        <f t="shared" si="11"/>
        <v>1</v>
      </c>
      <c r="U151" s="744">
        <f t="shared" si="11"/>
        <v>2000000</v>
      </c>
      <c r="V151" s="311"/>
      <c r="W151" s="311"/>
      <c r="X151" s="312" t="s">
        <v>733</v>
      </c>
      <c r="Y151" s="284" t="s">
        <v>737</v>
      </c>
      <c r="Z151" s="310" t="s">
        <v>738</v>
      </c>
      <c r="AA151" s="211" t="s">
        <v>704</v>
      </c>
      <c r="AB151" s="288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  <c r="AM151" s="288"/>
      <c r="AN151" s="288"/>
      <c r="AO151" s="288"/>
      <c r="AP151" s="288"/>
      <c r="AQ151" s="288"/>
      <c r="AR151" s="288"/>
      <c r="AS151" s="288"/>
    </row>
    <row r="152" spans="1:45" s="289" customFormat="1" ht="50.25" customHeight="1">
      <c r="A152" s="238">
        <v>31</v>
      </c>
      <c r="B152" s="164" t="s">
        <v>905</v>
      </c>
      <c r="C152" s="304" t="s">
        <v>48</v>
      </c>
      <c r="D152" s="745">
        <f>S152</f>
        <v>3000000</v>
      </c>
      <c r="E152" s="751">
        <v>0</v>
      </c>
      <c r="F152" s="751">
        <v>0</v>
      </c>
      <c r="G152" s="749">
        <v>0</v>
      </c>
      <c r="H152" s="749">
        <v>0</v>
      </c>
      <c r="I152" s="747">
        <v>1</v>
      </c>
      <c r="J152" s="749">
        <v>0</v>
      </c>
      <c r="K152" s="721">
        <f t="shared" si="12"/>
        <v>1</v>
      </c>
      <c r="L152" s="749">
        <v>0</v>
      </c>
      <c r="M152" s="749">
        <v>0</v>
      </c>
      <c r="N152" s="749">
        <v>0</v>
      </c>
      <c r="O152" s="749">
        <v>0</v>
      </c>
      <c r="P152" s="749">
        <v>0</v>
      </c>
      <c r="Q152" s="749">
        <v>0</v>
      </c>
      <c r="R152" s="747">
        <v>1</v>
      </c>
      <c r="S152" s="747">
        <v>3000000</v>
      </c>
      <c r="T152" s="722">
        <f t="shared" si="11"/>
        <v>1</v>
      </c>
      <c r="U152" s="744">
        <f t="shared" si="11"/>
        <v>3000000</v>
      </c>
      <c r="V152" s="311"/>
      <c r="W152" s="311"/>
      <c r="X152" s="312" t="s">
        <v>733</v>
      </c>
      <c r="Y152" s="284" t="s">
        <v>737</v>
      </c>
      <c r="Z152" s="310" t="s">
        <v>738</v>
      </c>
      <c r="AA152" s="211" t="s">
        <v>704</v>
      </c>
      <c r="AB152" s="288"/>
      <c r="AC152" s="288"/>
      <c r="AD152" s="288"/>
      <c r="AE152" s="288"/>
      <c r="AF152" s="288"/>
      <c r="AG152" s="288"/>
      <c r="AH152" s="288"/>
      <c r="AI152" s="288"/>
      <c r="AJ152" s="288"/>
      <c r="AK152" s="288"/>
      <c r="AL152" s="288"/>
      <c r="AM152" s="288"/>
      <c r="AN152" s="288"/>
      <c r="AO152" s="288"/>
      <c r="AP152" s="288"/>
      <c r="AQ152" s="288"/>
      <c r="AR152" s="288"/>
      <c r="AS152" s="288"/>
    </row>
    <row r="153" spans="1:45" s="319" customFormat="1" ht="24" customHeight="1">
      <c r="A153" s="533">
        <v>0</v>
      </c>
      <c r="B153" s="530" t="s">
        <v>906</v>
      </c>
      <c r="C153" s="534"/>
      <c r="D153" s="752"/>
      <c r="E153" s="753">
        <f>+E154+E174</f>
        <v>3</v>
      </c>
      <c r="F153" s="753">
        <f t="shared" ref="F153:U153" si="13">+F154+F174</f>
        <v>0</v>
      </c>
      <c r="G153" s="753">
        <f t="shared" si="13"/>
        <v>0</v>
      </c>
      <c r="H153" s="753">
        <f t="shared" si="13"/>
        <v>4</v>
      </c>
      <c r="I153" s="753">
        <f t="shared" si="13"/>
        <v>75</v>
      </c>
      <c r="J153" s="753">
        <f t="shared" si="13"/>
        <v>2</v>
      </c>
      <c r="K153" s="753">
        <f t="shared" si="13"/>
        <v>81</v>
      </c>
      <c r="L153" s="753">
        <f t="shared" si="13"/>
        <v>2</v>
      </c>
      <c r="M153" s="753">
        <f t="shared" si="13"/>
        <v>14000000</v>
      </c>
      <c r="N153" s="753">
        <f t="shared" si="13"/>
        <v>19</v>
      </c>
      <c r="O153" s="753">
        <f t="shared" si="13"/>
        <v>48135500</v>
      </c>
      <c r="P153" s="753">
        <f t="shared" si="13"/>
        <v>36</v>
      </c>
      <c r="Q153" s="753">
        <f t="shared" si="13"/>
        <v>26031000</v>
      </c>
      <c r="R153" s="753">
        <f t="shared" si="13"/>
        <v>24</v>
      </c>
      <c r="S153" s="753">
        <f t="shared" si="13"/>
        <v>22014000</v>
      </c>
      <c r="T153" s="753">
        <f t="shared" si="13"/>
        <v>81</v>
      </c>
      <c r="U153" s="753">
        <f t="shared" si="13"/>
        <v>110180500</v>
      </c>
      <c r="V153" s="314"/>
      <c r="W153" s="314"/>
      <c r="X153" s="313"/>
      <c r="Y153" s="315"/>
      <c r="Z153" s="316"/>
      <c r="AA153" s="317" t="s">
        <v>907</v>
      </c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</row>
    <row r="154" spans="1:45" s="325" customFormat="1" ht="24" customHeight="1">
      <c r="A154" s="231" t="s">
        <v>3</v>
      </c>
      <c r="B154" s="535"/>
      <c r="C154" s="536"/>
      <c r="D154" s="754"/>
      <c r="E154" s="754">
        <f>SUM(E155:E173)</f>
        <v>0</v>
      </c>
      <c r="F154" s="754">
        <f t="shared" ref="F154:U154" si="14">SUM(F155:F173)</f>
        <v>0</v>
      </c>
      <c r="G154" s="754">
        <f t="shared" si="14"/>
        <v>0</v>
      </c>
      <c r="H154" s="754">
        <f t="shared" si="14"/>
        <v>4</v>
      </c>
      <c r="I154" s="754">
        <f t="shared" si="14"/>
        <v>48</v>
      </c>
      <c r="J154" s="754">
        <f t="shared" si="14"/>
        <v>2</v>
      </c>
      <c r="K154" s="754">
        <f t="shared" si="14"/>
        <v>54</v>
      </c>
      <c r="L154" s="754">
        <f t="shared" si="14"/>
        <v>0</v>
      </c>
      <c r="M154" s="754">
        <f t="shared" si="14"/>
        <v>0</v>
      </c>
      <c r="N154" s="754">
        <f t="shared" si="14"/>
        <v>8</v>
      </c>
      <c r="O154" s="754">
        <f t="shared" si="14"/>
        <v>1330000</v>
      </c>
      <c r="P154" s="754">
        <f t="shared" si="14"/>
        <v>28</v>
      </c>
      <c r="Q154" s="754">
        <f t="shared" si="14"/>
        <v>3450000</v>
      </c>
      <c r="R154" s="754">
        <f t="shared" si="14"/>
        <v>18</v>
      </c>
      <c r="S154" s="754">
        <f t="shared" si="14"/>
        <v>3080000</v>
      </c>
      <c r="T154" s="754">
        <f t="shared" si="14"/>
        <v>54</v>
      </c>
      <c r="U154" s="754">
        <f t="shared" si="14"/>
        <v>7860000</v>
      </c>
      <c r="V154" s="320"/>
      <c r="W154" s="320"/>
      <c r="X154" s="321"/>
      <c r="Y154" s="322"/>
      <c r="Z154" s="323"/>
      <c r="AA154" s="324" t="s">
        <v>907</v>
      </c>
    </row>
    <row r="155" spans="1:45" s="268" customFormat="1" ht="24.95" customHeight="1">
      <c r="A155" s="173">
        <v>1</v>
      </c>
      <c r="B155" s="164" t="s">
        <v>908</v>
      </c>
      <c r="C155" s="246" t="s">
        <v>311</v>
      </c>
      <c r="D155" s="755">
        <v>350000</v>
      </c>
      <c r="E155" s="756">
        <v>0</v>
      </c>
      <c r="F155" s="756">
        <v>0</v>
      </c>
      <c r="G155" s="756">
        <v>0</v>
      </c>
      <c r="H155" s="756">
        <v>0</v>
      </c>
      <c r="I155" s="755">
        <v>2</v>
      </c>
      <c r="J155" s="756">
        <v>0</v>
      </c>
      <c r="K155" s="721">
        <f t="shared" si="12"/>
        <v>2</v>
      </c>
      <c r="L155" s="756">
        <v>0</v>
      </c>
      <c r="M155" s="756">
        <v>0</v>
      </c>
      <c r="N155" s="755">
        <v>2</v>
      </c>
      <c r="O155" s="755">
        <f>D155</f>
        <v>350000</v>
      </c>
      <c r="P155" s="756">
        <v>0</v>
      </c>
      <c r="Q155" s="756">
        <v>0</v>
      </c>
      <c r="R155" s="756">
        <v>0</v>
      </c>
      <c r="S155" s="756">
        <v>0</v>
      </c>
      <c r="T155" s="722">
        <f t="shared" ref="T155:U173" si="15">SUM(L155+N155+P155+R155)</f>
        <v>2</v>
      </c>
      <c r="U155" s="744">
        <f t="shared" si="15"/>
        <v>350000</v>
      </c>
      <c r="V155" s="290"/>
      <c r="W155" s="290"/>
      <c r="X155" s="291" t="s">
        <v>733</v>
      </c>
      <c r="Y155" s="164" t="s">
        <v>909</v>
      </c>
      <c r="Z155" s="246" t="s">
        <v>910</v>
      </c>
      <c r="AA155" s="211" t="s">
        <v>907</v>
      </c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</row>
    <row r="156" spans="1:45" s="268" customFormat="1" ht="24.95" customHeight="1">
      <c r="A156" s="173">
        <v>2</v>
      </c>
      <c r="B156" s="164" t="s">
        <v>862</v>
      </c>
      <c r="C156" s="174">
        <v>2</v>
      </c>
      <c r="D156" s="261" t="s">
        <v>48</v>
      </c>
      <c r="E156" s="734">
        <v>0</v>
      </c>
      <c r="F156" s="734">
        <v>0</v>
      </c>
      <c r="G156" s="734">
        <v>0</v>
      </c>
      <c r="H156" s="731">
        <v>0</v>
      </c>
      <c r="I156" s="733">
        <v>2</v>
      </c>
      <c r="J156" s="731">
        <v>0</v>
      </c>
      <c r="K156" s="721">
        <f t="shared" si="12"/>
        <v>2</v>
      </c>
      <c r="L156" s="731">
        <v>0</v>
      </c>
      <c r="M156" s="734">
        <v>0</v>
      </c>
      <c r="N156" s="261">
        <v>2</v>
      </c>
      <c r="O156" s="261">
        <v>120000</v>
      </c>
      <c r="P156" s="734">
        <v>0</v>
      </c>
      <c r="Q156" s="734">
        <v>0</v>
      </c>
      <c r="R156" s="731">
        <v>0</v>
      </c>
      <c r="S156" s="734">
        <v>0</v>
      </c>
      <c r="T156" s="721">
        <f t="shared" si="15"/>
        <v>2</v>
      </c>
      <c r="U156" s="750">
        <f t="shared" si="15"/>
        <v>120000</v>
      </c>
      <c r="V156" s="326"/>
      <c r="W156" s="326"/>
      <c r="X156" s="291" t="s">
        <v>733</v>
      </c>
      <c r="Y156" s="164" t="s">
        <v>737</v>
      </c>
      <c r="Z156" s="246" t="s">
        <v>738</v>
      </c>
      <c r="AA156" s="211" t="s">
        <v>907</v>
      </c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</row>
    <row r="157" spans="1:45" s="268" customFormat="1" ht="24.95" customHeight="1">
      <c r="A157" s="173">
        <v>3</v>
      </c>
      <c r="B157" s="174" t="s">
        <v>863</v>
      </c>
      <c r="C157" s="174">
        <v>1</v>
      </c>
      <c r="D157" s="245" t="s">
        <v>48</v>
      </c>
      <c r="E157" s="739">
        <v>0</v>
      </c>
      <c r="F157" s="740">
        <v>0</v>
      </c>
      <c r="G157" s="734">
        <v>0</v>
      </c>
      <c r="H157" s="731">
        <v>0</v>
      </c>
      <c r="I157" s="733">
        <v>1</v>
      </c>
      <c r="J157" s="731">
        <v>0</v>
      </c>
      <c r="K157" s="721">
        <f t="shared" si="12"/>
        <v>1</v>
      </c>
      <c r="L157" s="731">
        <v>0</v>
      </c>
      <c r="M157" s="734">
        <v>0</v>
      </c>
      <c r="N157" s="261">
        <v>1</v>
      </c>
      <c r="O157" s="261">
        <v>60000</v>
      </c>
      <c r="P157" s="734">
        <v>0</v>
      </c>
      <c r="Q157" s="734">
        <v>0</v>
      </c>
      <c r="R157" s="731">
        <v>0</v>
      </c>
      <c r="S157" s="734">
        <v>0</v>
      </c>
      <c r="T157" s="721">
        <f t="shared" si="15"/>
        <v>1</v>
      </c>
      <c r="U157" s="750">
        <f t="shared" si="15"/>
        <v>60000</v>
      </c>
      <c r="V157" s="326"/>
      <c r="W157" s="326"/>
      <c r="X157" s="291" t="s">
        <v>733</v>
      </c>
      <c r="Y157" s="164" t="s">
        <v>737</v>
      </c>
      <c r="Z157" s="246" t="s">
        <v>738</v>
      </c>
      <c r="AA157" s="211" t="s">
        <v>907</v>
      </c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</row>
    <row r="158" spans="1:45" s="268" customFormat="1" ht="48.75" customHeight="1">
      <c r="A158" s="173">
        <v>4</v>
      </c>
      <c r="B158" s="164" t="s">
        <v>864</v>
      </c>
      <c r="C158" s="252">
        <v>2</v>
      </c>
      <c r="D158" s="245" t="s">
        <v>48</v>
      </c>
      <c r="E158" s="740">
        <v>0</v>
      </c>
      <c r="F158" s="740">
        <v>0</v>
      </c>
      <c r="G158" s="734">
        <v>0</v>
      </c>
      <c r="H158" s="733">
        <v>2</v>
      </c>
      <c r="I158" s="731">
        <v>0</v>
      </c>
      <c r="J158" s="731">
        <v>0</v>
      </c>
      <c r="K158" s="721">
        <f t="shared" si="12"/>
        <v>2</v>
      </c>
      <c r="L158" s="731">
        <v>0</v>
      </c>
      <c r="M158" s="734">
        <v>0</v>
      </c>
      <c r="N158" s="261">
        <v>2</v>
      </c>
      <c r="O158" s="261">
        <v>600000</v>
      </c>
      <c r="P158" s="734">
        <v>0</v>
      </c>
      <c r="Q158" s="734">
        <v>0</v>
      </c>
      <c r="R158" s="731">
        <v>0</v>
      </c>
      <c r="S158" s="734">
        <v>0</v>
      </c>
      <c r="T158" s="721">
        <f t="shared" si="15"/>
        <v>2</v>
      </c>
      <c r="U158" s="750">
        <f t="shared" si="15"/>
        <v>600000</v>
      </c>
      <c r="V158" s="326"/>
      <c r="W158" s="326"/>
      <c r="X158" s="291" t="s">
        <v>733</v>
      </c>
      <c r="Y158" s="164" t="s">
        <v>737</v>
      </c>
      <c r="Z158" s="246" t="s">
        <v>738</v>
      </c>
      <c r="AA158" s="211" t="s">
        <v>907</v>
      </c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</row>
    <row r="159" spans="1:45" s="268" customFormat="1" ht="24.95" customHeight="1">
      <c r="A159" s="173">
        <v>5</v>
      </c>
      <c r="B159" s="164" t="s">
        <v>865</v>
      </c>
      <c r="C159" s="280" t="s">
        <v>48</v>
      </c>
      <c r="D159" s="261">
        <v>150000</v>
      </c>
      <c r="E159" s="734">
        <v>0</v>
      </c>
      <c r="F159" s="734">
        <v>0</v>
      </c>
      <c r="G159" s="734">
        <v>0</v>
      </c>
      <c r="H159" s="731">
        <v>0</v>
      </c>
      <c r="I159" s="731">
        <v>0</v>
      </c>
      <c r="J159" s="733">
        <v>2</v>
      </c>
      <c r="K159" s="721">
        <f t="shared" si="12"/>
        <v>2</v>
      </c>
      <c r="L159" s="731">
        <v>0</v>
      </c>
      <c r="M159" s="734">
        <v>0</v>
      </c>
      <c r="N159" s="734">
        <v>0</v>
      </c>
      <c r="O159" s="734">
        <v>0</v>
      </c>
      <c r="P159" s="261">
        <v>2</v>
      </c>
      <c r="Q159" s="261">
        <v>300000</v>
      </c>
      <c r="R159" s="731">
        <v>0</v>
      </c>
      <c r="S159" s="734">
        <v>0</v>
      </c>
      <c r="T159" s="721">
        <f t="shared" si="15"/>
        <v>2</v>
      </c>
      <c r="U159" s="750">
        <f t="shared" si="15"/>
        <v>300000</v>
      </c>
      <c r="V159" s="326"/>
      <c r="W159" s="326"/>
      <c r="X159" s="291" t="s">
        <v>733</v>
      </c>
      <c r="Y159" s="164" t="s">
        <v>737</v>
      </c>
      <c r="Z159" s="246" t="s">
        <v>738</v>
      </c>
      <c r="AA159" s="211" t="s">
        <v>907</v>
      </c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</row>
    <row r="160" spans="1:45" s="268" customFormat="1" ht="24.95" customHeight="1">
      <c r="A160" s="173">
        <v>6</v>
      </c>
      <c r="B160" s="164" t="s">
        <v>911</v>
      </c>
      <c r="C160" s="280" t="s">
        <v>311</v>
      </c>
      <c r="D160" s="261">
        <v>50000</v>
      </c>
      <c r="E160" s="734">
        <v>0</v>
      </c>
      <c r="F160" s="734">
        <v>0</v>
      </c>
      <c r="G160" s="734">
        <v>0</v>
      </c>
      <c r="H160" s="731">
        <v>0</v>
      </c>
      <c r="I160" s="733">
        <v>2</v>
      </c>
      <c r="J160" s="731">
        <v>0</v>
      </c>
      <c r="K160" s="721">
        <f t="shared" si="12"/>
        <v>2</v>
      </c>
      <c r="L160" s="731">
        <v>0</v>
      </c>
      <c r="M160" s="734">
        <v>0</v>
      </c>
      <c r="N160" s="734">
        <v>0</v>
      </c>
      <c r="O160" s="734">
        <v>0</v>
      </c>
      <c r="P160" s="261">
        <v>2</v>
      </c>
      <c r="Q160" s="261">
        <v>100000</v>
      </c>
      <c r="R160" s="731">
        <v>0</v>
      </c>
      <c r="S160" s="734">
        <v>0</v>
      </c>
      <c r="T160" s="721">
        <f t="shared" si="15"/>
        <v>2</v>
      </c>
      <c r="U160" s="750">
        <f t="shared" si="15"/>
        <v>100000</v>
      </c>
      <c r="V160" s="326"/>
      <c r="W160" s="326"/>
      <c r="X160" s="291" t="s">
        <v>733</v>
      </c>
      <c r="Y160" s="327" t="s">
        <v>737</v>
      </c>
      <c r="Z160" s="246" t="s">
        <v>738</v>
      </c>
      <c r="AA160" s="211" t="s">
        <v>907</v>
      </c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</row>
    <row r="161" spans="1:45" s="268" customFormat="1" ht="24.95" customHeight="1">
      <c r="A161" s="173">
        <v>7</v>
      </c>
      <c r="B161" s="164" t="s">
        <v>866</v>
      </c>
      <c r="C161" s="280" t="s">
        <v>54</v>
      </c>
      <c r="D161" s="261">
        <v>150000</v>
      </c>
      <c r="E161" s="734">
        <v>0</v>
      </c>
      <c r="F161" s="734">
        <v>0</v>
      </c>
      <c r="G161" s="734">
        <v>0</v>
      </c>
      <c r="H161" s="731">
        <v>0</v>
      </c>
      <c r="I161" s="733">
        <v>2</v>
      </c>
      <c r="J161" s="731">
        <v>0</v>
      </c>
      <c r="K161" s="721">
        <f t="shared" si="12"/>
        <v>2</v>
      </c>
      <c r="L161" s="731">
        <v>0</v>
      </c>
      <c r="M161" s="734">
        <v>0</v>
      </c>
      <c r="N161" s="734">
        <v>0</v>
      </c>
      <c r="O161" s="734">
        <v>0</v>
      </c>
      <c r="P161" s="261">
        <v>2</v>
      </c>
      <c r="Q161" s="261">
        <v>300000</v>
      </c>
      <c r="R161" s="731">
        <v>0</v>
      </c>
      <c r="S161" s="734">
        <v>0</v>
      </c>
      <c r="T161" s="721">
        <f t="shared" si="15"/>
        <v>2</v>
      </c>
      <c r="U161" s="750">
        <f t="shared" si="15"/>
        <v>300000</v>
      </c>
      <c r="V161" s="326"/>
      <c r="W161" s="326"/>
      <c r="X161" s="291" t="s">
        <v>733</v>
      </c>
      <c r="Y161" s="327" t="s">
        <v>737</v>
      </c>
      <c r="Z161" s="246" t="s">
        <v>738</v>
      </c>
      <c r="AA161" s="211" t="s">
        <v>907</v>
      </c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</row>
    <row r="162" spans="1:45" s="268" customFormat="1" ht="24.95" customHeight="1">
      <c r="A162" s="173">
        <v>8</v>
      </c>
      <c r="B162" s="164" t="s">
        <v>912</v>
      </c>
      <c r="C162" s="174">
        <v>5</v>
      </c>
      <c r="D162" s="261" t="s">
        <v>311</v>
      </c>
      <c r="E162" s="734">
        <v>0</v>
      </c>
      <c r="F162" s="734">
        <v>0</v>
      </c>
      <c r="G162" s="734">
        <v>0</v>
      </c>
      <c r="H162" s="731">
        <v>0</v>
      </c>
      <c r="I162" s="733">
        <v>5</v>
      </c>
      <c r="J162" s="731">
        <v>0</v>
      </c>
      <c r="K162" s="721">
        <f t="shared" si="12"/>
        <v>5</v>
      </c>
      <c r="L162" s="731">
        <v>0</v>
      </c>
      <c r="M162" s="734">
        <v>0</v>
      </c>
      <c r="N162" s="734">
        <v>0</v>
      </c>
      <c r="O162" s="734">
        <v>0</v>
      </c>
      <c r="P162" s="734">
        <v>0</v>
      </c>
      <c r="Q162" s="734">
        <v>0</v>
      </c>
      <c r="R162" s="733">
        <v>5</v>
      </c>
      <c r="S162" s="261">
        <v>300000</v>
      </c>
      <c r="T162" s="721">
        <f t="shared" si="15"/>
        <v>5</v>
      </c>
      <c r="U162" s="750">
        <f t="shared" si="15"/>
        <v>300000</v>
      </c>
      <c r="V162" s="326"/>
      <c r="W162" s="326"/>
      <c r="X162" s="291" t="s">
        <v>733</v>
      </c>
      <c r="Y162" s="327" t="s">
        <v>737</v>
      </c>
      <c r="Z162" s="246" t="s">
        <v>738</v>
      </c>
      <c r="AA162" s="211" t="s">
        <v>907</v>
      </c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</row>
    <row r="163" spans="1:45" s="268" customFormat="1" ht="24.95" customHeight="1">
      <c r="A163" s="173">
        <v>9</v>
      </c>
      <c r="B163" s="164" t="s">
        <v>867</v>
      </c>
      <c r="C163" s="174">
        <v>1</v>
      </c>
      <c r="D163" s="261" t="s">
        <v>311</v>
      </c>
      <c r="E163" s="734">
        <v>0</v>
      </c>
      <c r="F163" s="734">
        <v>0</v>
      </c>
      <c r="G163" s="734">
        <v>0</v>
      </c>
      <c r="H163" s="731">
        <v>0</v>
      </c>
      <c r="I163" s="733">
        <v>1</v>
      </c>
      <c r="J163" s="731">
        <v>0</v>
      </c>
      <c r="K163" s="721">
        <f t="shared" si="12"/>
        <v>1</v>
      </c>
      <c r="L163" s="731">
        <v>0</v>
      </c>
      <c r="M163" s="734">
        <v>0</v>
      </c>
      <c r="N163" s="734">
        <v>0</v>
      </c>
      <c r="O163" s="734">
        <v>0</v>
      </c>
      <c r="P163" s="734">
        <v>0</v>
      </c>
      <c r="Q163" s="734">
        <v>0</v>
      </c>
      <c r="R163" s="309">
        <v>1</v>
      </c>
      <c r="S163" s="261">
        <v>120000</v>
      </c>
      <c r="T163" s="721">
        <f t="shared" si="15"/>
        <v>1</v>
      </c>
      <c r="U163" s="750">
        <f t="shared" si="15"/>
        <v>120000</v>
      </c>
      <c r="V163" s="326"/>
      <c r="W163" s="326"/>
      <c r="X163" s="291" t="s">
        <v>733</v>
      </c>
      <c r="Y163" s="327" t="s">
        <v>737</v>
      </c>
      <c r="Z163" s="246" t="s">
        <v>738</v>
      </c>
      <c r="AA163" s="211" t="s">
        <v>907</v>
      </c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</row>
    <row r="164" spans="1:45" s="268" customFormat="1" ht="24.95" customHeight="1">
      <c r="A164" s="173">
        <v>10</v>
      </c>
      <c r="B164" s="164" t="s">
        <v>868</v>
      </c>
      <c r="C164" s="174">
        <v>2</v>
      </c>
      <c r="D164" s="261" t="s">
        <v>48</v>
      </c>
      <c r="E164" s="734">
        <v>0</v>
      </c>
      <c r="F164" s="734">
        <v>0</v>
      </c>
      <c r="G164" s="734">
        <v>0</v>
      </c>
      <c r="H164" s="731">
        <v>0</v>
      </c>
      <c r="I164" s="733">
        <v>2</v>
      </c>
      <c r="J164" s="731">
        <v>0</v>
      </c>
      <c r="K164" s="721">
        <f t="shared" si="12"/>
        <v>2</v>
      </c>
      <c r="L164" s="731">
        <v>0</v>
      </c>
      <c r="M164" s="734">
        <v>0</v>
      </c>
      <c r="N164" s="734">
        <v>0</v>
      </c>
      <c r="O164" s="734">
        <v>0</v>
      </c>
      <c r="P164" s="734">
        <v>0</v>
      </c>
      <c r="Q164" s="734">
        <v>0</v>
      </c>
      <c r="R164" s="309">
        <v>2</v>
      </c>
      <c r="S164" s="261">
        <v>600000</v>
      </c>
      <c r="T164" s="721">
        <f t="shared" si="15"/>
        <v>2</v>
      </c>
      <c r="U164" s="750">
        <f t="shared" si="15"/>
        <v>600000</v>
      </c>
      <c r="V164" s="326"/>
      <c r="W164" s="326"/>
      <c r="X164" s="291" t="s">
        <v>733</v>
      </c>
      <c r="Y164" s="327" t="s">
        <v>737</v>
      </c>
      <c r="Z164" s="246" t="s">
        <v>738</v>
      </c>
      <c r="AA164" s="211" t="s">
        <v>907</v>
      </c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</row>
    <row r="165" spans="1:45" s="268" customFormat="1" ht="24.95" customHeight="1">
      <c r="A165" s="173">
        <v>11</v>
      </c>
      <c r="B165" s="164" t="s">
        <v>807</v>
      </c>
      <c r="C165" s="252">
        <v>1</v>
      </c>
      <c r="D165" s="245" t="s">
        <v>311</v>
      </c>
      <c r="E165" s="734">
        <v>0</v>
      </c>
      <c r="F165" s="734">
        <v>0</v>
      </c>
      <c r="G165" s="734">
        <v>0</v>
      </c>
      <c r="H165" s="731">
        <v>0</v>
      </c>
      <c r="I165" s="733">
        <v>1</v>
      </c>
      <c r="J165" s="731">
        <v>0</v>
      </c>
      <c r="K165" s="721">
        <f t="shared" si="12"/>
        <v>1</v>
      </c>
      <c r="L165" s="731">
        <v>0</v>
      </c>
      <c r="M165" s="734">
        <v>0</v>
      </c>
      <c r="N165" s="734">
        <v>0</v>
      </c>
      <c r="O165" s="734">
        <v>0</v>
      </c>
      <c r="P165" s="734">
        <v>0</v>
      </c>
      <c r="Q165" s="734">
        <v>0</v>
      </c>
      <c r="R165" s="309">
        <v>1</v>
      </c>
      <c r="S165" s="261">
        <v>60000</v>
      </c>
      <c r="T165" s="721">
        <f t="shared" si="15"/>
        <v>1</v>
      </c>
      <c r="U165" s="750">
        <f t="shared" si="15"/>
        <v>60000</v>
      </c>
      <c r="V165" s="326"/>
      <c r="W165" s="326"/>
      <c r="X165" s="291" t="s">
        <v>733</v>
      </c>
      <c r="Y165" s="327" t="s">
        <v>737</v>
      </c>
      <c r="Z165" s="246" t="s">
        <v>738</v>
      </c>
      <c r="AA165" s="211" t="s">
        <v>907</v>
      </c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</row>
    <row r="166" spans="1:45" s="19" customFormat="1" ht="24.95" customHeight="1">
      <c r="A166" s="173">
        <v>12</v>
      </c>
      <c r="B166" s="127" t="s">
        <v>913</v>
      </c>
      <c r="C166" s="175" t="s">
        <v>311</v>
      </c>
      <c r="D166" s="418">
        <v>800000</v>
      </c>
      <c r="E166" s="418">
        <v>0</v>
      </c>
      <c r="F166" s="418" t="s">
        <v>816</v>
      </c>
      <c r="G166" s="418">
        <v>0</v>
      </c>
      <c r="H166" s="418">
        <v>2</v>
      </c>
      <c r="I166" s="418">
        <v>0</v>
      </c>
      <c r="J166" s="418">
        <v>0</v>
      </c>
      <c r="K166" s="721">
        <f t="shared" si="12"/>
        <v>2</v>
      </c>
      <c r="L166" s="418">
        <v>0</v>
      </c>
      <c r="M166" s="418">
        <v>0</v>
      </c>
      <c r="N166" s="418">
        <v>0</v>
      </c>
      <c r="O166" s="418">
        <v>0</v>
      </c>
      <c r="P166" s="418">
        <v>2</v>
      </c>
      <c r="Q166" s="418">
        <v>1600000</v>
      </c>
      <c r="R166" s="418">
        <v>0</v>
      </c>
      <c r="S166" s="418">
        <v>0</v>
      </c>
      <c r="T166" s="721">
        <f t="shared" si="15"/>
        <v>2</v>
      </c>
      <c r="U166" s="750">
        <f t="shared" si="15"/>
        <v>1600000</v>
      </c>
      <c r="V166" s="329"/>
      <c r="W166" s="329"/>
      <c r="X166" s="242" t="s">
        <v>717</v>
      </c>
      <c r="Y166" s="67" t="s">
        <v>718</v>
      </c>
      <c r="Z166" s="175" t="s">
        <v>719</v>
      </c>
      <c r="AA166" s="211" t="s">
        <v>907</v>
      </c>
    </row>
    <row r="167" spans="1:45" s="19" customFormat="1" ht="24.95" customHeight="1">
      <c r="A167" s="173">
        <v>13</v>
      </c>
      <c r="B167" s="67" t="s">
        <v>914</v>
      </c>
      <c r="C167" s="175" t="s">
        <v>311</v>
      </c>
      <c r="D167" s="418">
        <v>200000</v>
      </c>
      <c r="E167" s="418">
        <v>0</v>
      </c>
      <c r="F167" s="418">
        <v>0</v>
      </c>
      <c r="G167" s="418">
        <v>0</v>
      </c>
      <c r="H167" s="418">
        <v>0</v>
      </c>
      <c r="I167" s="418">
        <v>1</v>
      </c>
      <c r="J167" s="418">
        <v>0</v>
      </c>
      <c r="K167" s="721">
        <f t="shared" si="12"/>
        <v>1</v>
      </c>
      <c r="L167" s="418">
        <v>0</v>
      </c>
      <c r="M167" s="418">
        <v>0</v>
      </c>
      <c r="N167" s="418">
        <v>1</v>
      </c>
      <c r="O167" s="418">
        <f>N167*D167</f>
        <v>200000</v>
      </c>
      <c r="P167" s="418">
        <v>0</v>
      </c>
      <c r="Q167" s="418">
        <v>0</v>
      </c>
      <c r="R167" s="418">
        <v>0</v>
      </c>
      <c r="S167" s="418">
        <v>0</v>
      </c>
      <c r="T167" s="721">
        <f t="shared" si="15"/>
        <v>1</v>
      </c>
      <c r="U167" s="750">
        <f t="shared" si="15"/>
        <v>200000</v>
      </c>
      <c r="V167" s="329"/>
      <c r="W167" s="329"/>
      <c r="X167" s="242" t="s">
        <v>725</v>
      </c>
      <c r="Y167" s="188" t="s">
        <v>726</v>
      </c>
      <c r="Z167" s="17" t="s">
        <v>727</v>
      </c>
      <c r="AA167" s="211" t="s">
        <v>907</v>
      </c>
    </row>
    <row r="168" spans="1:45" s="19" customFormat="1" ht="24.95" customHeight="1">
      <c r="A168" s="173">
        <v>14</v>
      </c>
      <c r="B168" s="67" t="s">
        <v>915</v>
      </c>
      <c r="C168" s="175" t="s">
        <v>311</v>
      </c>
      <c r="D168" s="418">
        <v>85000</v>
      </c>
      <c r="E168" s="418">
        <v>0</v>
      </c>
      <c r="F168" s="418">
        <v>0</v>
      </c>
      <c r="G168" s="418">
        <v>0</v>
      </c>
      <c r="H168" s="418">
        <v>0</v>
      </c>
      <c r="I168" s="418">
        <v>10</v>
      </c>
      <c r="J168" s="418">
        <v>0</v>
      </c>
      <c r="K168" s="721">
        <f t="shared" si="12"/>
        <v>10</v>
      </c>
      <c r="L168" s="418">
        <v>0</v>
      </c>
      <c r="M168" s="418">
        <v>0</v>
      </c>
      <c r="N168" s="418">
        <v>0</v>
      </c>
      <c r="O168" s="418">
        <v>0</v>
      </c>
      <c r="P168" s="418">
        <v>10</v>
      </c>
      <c r="Q168" s="418">
        <f>P168*D168</f>
        <v>850000</v>
      </c>
      <c r="R168" s="418">
        <v>0</v>
      </c>
      <c r="S168" s="418">
        <v>0</v>
      </c>
      <c r="T168" s="721">
        <f t="shared" si="15"/>
        <v>10</v>
      </c>
      <c r="U168" s="750">
        <f t="shared" si="15"/>
        <v>850000</v>
      </c>
      <c r="V168" s="329"/>
      <c r="W168" s="329"/>
      <c r="X168" s="242" t="s">
        <v>725</v>
      </c>
      <c r="Y168" s="188" t="s">
        <v>726</v>
      </c>
      <c r="Z168" s="17" t="s">
        <v>727</v>
      </c>
      <c r="AA168" s="211" t="s">
        <v>907</v>
      </c>
    </row>
    <row r="169" spans="1:45" s="19" customFormat="1" ht="24.95" customHeight="1">
      <c r="A169" s="173">
        <v>15</v>
      </c>
      <c r="B169" s="67" t="s">
        <v>916</v>
      </c>
      <c r="C169" s="175" t="s">
        <v>311</v>
      </c>
      <c r="D169" s="418">
        <v>10000</v>
      </c>
      <c r="E169" s="418">
        <v>0</v>
      </c>
      <c r="F169" s="418">
        <v>0</v>
      </c>
      <c r="G169" s="418">
        <v>0</v>
      </c>
      <c r="H169" s="418">
        <v>0</v>
      </c>
      <c r="I169" s="418">
        <v>5</v>
      </c>
      <c r="J169" s="418">
        <v>0</v>
      </c>
      <c r="K169" s="721">
        <f t="shared" si="12"/>
        <v>5</v>
      </c>
      <c r="L169" s="418">
        <v>0</v>
      </c>
      <c r="M169" s="418">
        <v>0</v>
      </c>
      <c r="N169" s="418">
        <v>0</v>
      </c>
      <c r="O169" s="418">
        <v>0</v>
      </c>
      <c r="P169" s="418">
        <v>5</v>
      </c>
      <c r="Q169" s="418">
        <f>P169*D169</f>
        <v>50000</v>
      </c>
      <c r="R169" s="418">
        <v>0</v>
      </c>
      <c r="S169" s="418">
        <v>0</v>
      </c>
      <c r="T169" s="721">
        <f t="shared" si="15"/>
        <v>5</v>
      </c>
      <c r="U169" s="750">
        <f t="shared" si="15"/>
        <v>50000</v>
      </c>
      <c r="V169" s="329"/>
      <c r="W169" s="329"/>
      <c r="X169" s="242" t="s">
        <v>725</v>
      </c>
      <c r="Y169" s="188" t="s">
        <v>726</v>
      </c>
      <c r="Z169" s="17" t="s">
        <v>727</v>
      </c>
      <c r="AA169" s="211" t="s">
        <v>907</v>
      </c>
    </row>
    <row r="170" spans="1:45" s="19" customFormat="1" ht="24.95" customHeight="1">
      <c r="A170" s="173">
        <v>16</v>
      </c>
      <c r="B170" s="67" t="s">
        <v>917</v>
      </c>
      <c r="C170" s="175" t="s">
        <v>311</v>
      </c>
      <c r="D170" s="418">
        <v>50000</v>
      </c>
      <c r="E170" s="418">
        <v>0</v>
      </c>
      <c r="F170" s="418">
        <v>0</v>
      </c>
      <c r="G170" s="418">
        <v>0</v>
      </c>
      <c r="H170" s="418">
        <v>0</v>
      </c>
      <c r="I170" s="418">
        <v>5</v>
      </c>
      <c r="J170" s="418">
        <v>0</v>
      </c>
      <c r="K170" s="721">
        <f t="shared" si="12"/>
        <v>5</v>
      </c>
      <c r="L170" s="418">
        <v>0</v>
      </c>
      <c r="M170" s="418">
        <v>0</v>
      </c>
      <c r="N170" s="418">
        <v>0</v>
      </c>
      <c r="O170" s="418">
        <v>0</v>
      </c>
      <c r="P170" s="418">
        <v>5</v>
      </c>
      <c r="Q170" s="418">
        <f>P170*D170</f>
        <v>250000</v>
      </c>
      <c r="R170" s="418">
        <v>0</v>
      </c>
      <c r="S170" s="418">
        <v>0</v>
      </c>
      <c r="T170" s="721">
        <f t="shared" si="15"/>
        <v>5</v>
      </c>
      <c r="U170" s="750">
        <f t="shared" si="15"/>
        <v>250000</v>
      </c>
      <c r="V170" s="329"/>
      <c r="W170" s="329"/>
      <c r="X170" s="242" t="s">
        <v>725</v>
      </c>
      <c r="Y170" s="188" t="s">
        <v>726</v>
      </c>
      <c r="Z170" s="17" t="s">
        <v>727</v>
      </c>
      <c r="AA170" s="211" t="s">
        <v>907</v>
      </c>
    </row>
    <row r="171" spans="1:45" s="19" customFormat="1" ht="24.95" customHeight="1">
      <c r="A171" s="173">
        <v>17</v>
      </c>
      <c r="B171" s="67" t="s">
        <v>918</v>
      </c>
      <c r="C171" s="175" t="s">
        <v>311</v>
      </c>
      <c r="D171" s="418">
        <v>100000</v>
      </c>
      <c r="E171" s="418">
        <v>0</v>
      </c>
      <c r="F171" s="418">
        <v>0</v>
      </c>
      <c r="G171" s="418">
        <v>0</v>
      </c>
      <c r="H171" s="418">
        <v>0</v>
      </c>
      <c r="I171" s="418">
        <v>5</v>
      </c>
      <c r="J171" s="418">
        <v>0</v>
      </c>
      <c r="K171" s="721">
        <f t="shared" si="12"/>
        <v>5</v>
      </c>
      <c r="L171" s="418">
        <v>0</v>
      </c>
      <c r="M171" s="418">
        <v>0</v>
      </c>
      <c r="N171" s="418">
        <v>0</v>
      </c>
      <c r="O171" s="418">
        <v>0</v>
      </c>
      <c r="P171" s="418">
        <v>0</v>
      </c>
      <c r="Q171" s="418">
        <v>0</v>
      </c>
      <c r="R171" s="418">
        <v>5</v>
      </c>
      <c r="S171" s="418">
        <f>R171*D171</f>
        <v>500000</v>
      </c>
      <c r="T171" s="721">
        <f t="shared" si="15"/>
        <v>5</v>
      </c>
      <c r="U171" s="750">
        <f t="shared" si="15"/>
        <v>500000</v>
      </c>
      <c r="V171" s="329"/>
      <c r="W171" s="329"/>
      <c r="X171" s="242" t="s">
        <v>725</v>
      </c>
      <c r="Y171" s="188" t="s">
        <v>726</v>
      </c>
      <c r="Z171" s="17" t="s">
        <v>727</v>
      </c>
      <c r="AA171" s="211" t="s">
        <v>907</v>
      </c>
    </row>
    <row r="172" spans="1:45" s="19" customFormat="1" ht="24.95" customHeight="1">
      <c r="A172" s="173">
        <v>18</v>
      </c>
      <c r="B172" s="67" t="s">
        <v>919</v>
      </c>
      <c r="C172" s="175" t="s">
        <v>48</v>
      </c>
      <c r="D172" s="418">
        <v>700000</v>
      </c>
      <c r="E172" s="418">
        <v>0</v>
      </c>
      <c r="F172" s="418">
        <v>0</v>
      </c>
      <c r="G172" s="418">
        <v>0</v>
      </c>
      <c r="H172" s="418">
        <v>0</v>
      </c>
      <c r="I172" s="418">
        <v>2</v>
      </c>
      <c r="J172" s="418">
        <v>0</v>
      </c>
      <c r="K172" s="721">
        <f t="shared" si="12"/>
        <v>2</v>
      </c>
      <c r="L172" s="418">
        <v>0</v>
      </c>
      <c r="M172" s="418">
        <v>0</v>
      </c>
      <c r="N172" s="418">
        <v>0</v>
      </c>
      <c r="O172" s="418">
        <v>0</v>
      </c>
      <c r="P172" s="418">
        <v>0</v>
      </c>
      <c r="Q172" s="418">
        <v>0</v>
      </c>
      <c r="R172" s="418">
        <v>2</v>
      </c>
      <c r="S172" s="418">
        <f>R172*D172</f>
        <v>1400000</v>
      </c>
      <c r="T172" s="721">
        <f t="shared" si="15"/>
        <v>2</v>
      </c>
      <c r="U172" s="750">
        <f t="shared" si="15"/>
        <v>1400000</v>
      </c>
      <c r="V172" s="329"/>
      <c r="W172" s="329"/>
      <c r="X172" s="242" t="s">
        <v>725</v>
      </c>
      <c r="Y172" s="188" t="s">
        <v>726</v>
      </c>
      <c r="Z172" s="17" t="s">
        <v>727</v>
      </c>
      <c r="AA172" s="211" t="s">
        <v>907</v>
      </c>
    </row>
    <row r="173" spans="1:45" s="19" customFormat="1" ht="24.95" customHeight="1">
      <c r="A173" s="173">
        <v>19</v>
      </c>
      <c r="B173" s="67" t="s">
        <v>920</v>
      </c>
      <c r="C173" s="175" t="s">
        <v>311</v>
      </c>
      <c r="D173" s="418">
        <v>50000</v>
      </c>
      <c r="E173" s="418">
        <v>0</v>
      </c>
      <c r="F173" s="418">
        <v>0</v>
      </c>
      <c r="G173" s="418">
        <v>0</v>
      </c>
      <c r="H173" s="418">
        <v>0</v>
      </c>
      <c r="I173" s="418">
        <v>2</v>
      </c>
      <c r="J173" s="418">
        <v>0</v>
      </c>
      <c r="K173" s="721">
        <f t="shared" si="12"/>
        <v>2</v>
      </c>
      <c r="L173" s="418">
        <v>0</v>
      </c>
      <c r="M173" s="418">
        <v>0</v>
      </c>
      <c r="N173" s="418">
        <v>0</v>
      </c>
      <c r="O173" s="418">
        <v>0</v>
      </c>
      <c r="P173" s="418">
        <v>0</v>
      </c>
      <c r="Q173" s="418">
        <v>0</v>
      </c>
      <c r="R173" s="418">
        <v>2</v>
      </c>
      <c r="S173" s="418">
        <f>R173*D173</f>
        <v>100000</v>
      </c>
      <c r="T173" s="721">
        <f t="shared" si="15"/>
        <v>2</v>
      </c>
      <c r="U173" s="750">
        <f t="shared" si="15"/>
        <v>100000</v>
      </c>
      <c r="V173" s="329"/>
      <c r="W173" s="329"/>
      <c r="X173" s="242" t="s">
        <v>725</v>
      </c>
      <c r="Y173" s="188" t="s">
        <v>726</v>
      </c>
      <c r="Z173" s="17" t="s">
        <v>727</v>
      </c>
      <c r="AA173" s="211" t="s">
        <v>907</v>
      </c>
    </row>
    <row r="174" spans="1:45" ht="27" customHeight="1">
      <c r="A174" s="231" t="s">
        <v>18</v>
      </c>
      <c r="B174" s="531"/>
      <c r="C174" s="532"/>
      <c r="D174" s="742"/>
      <c r="E174" s="742">
        <f>SUM(E175:E197)</f>
        <v>3</v>
      </c>
      <c r="F174" s="742">
        <f t="shared" ref="F174:U174" si="16">SUM(F175:F197)</f>
        <v>0</v>
      </c>
      <c r="G174" s="742">
        <f t="shared" si="16"/>
        <v>0</v>
      </c>
      <c r="H174" s="742">
        <f t="shared" si="16"/>
        <v>0</v>
      </c>
      <c r="I174" s="742">
        <f t="shared" si="16"/>
        <v>27</v>
      </c>
      <c r="J174" s="742">
        <f t="shared" si="16"/>
        <v>0</v>
      </c>
      <c r="K174" s="742">
        <f t="shared" si="16"/>
        <v>27</v>
      </c>
      <c r="L174" s="742">
        <f t="shared" si="16"/>
        <v>2</v>
      </c>
      <c r="M174" s="742">
        <f t="shared" si="16"/>
        <v>14000000</v>
      </c>
      <c r="N174" s="742">
        <f t="shared" si="16"/>
        <v>11</v>
      </c>
      <c r="O174" s="742">
        <f t="shared" si="16"/>
        <v>46805500</v>
      </c>
      <c r="P174" s="742">
        <f t="shared" si="16"/>
        <v>8</v>
      </c>
      <c r="Q174" s="742">
        <f t="shared" si="16"/>
        <v>22581000</v>
      </c>
      <c r="R174" s="742">
        <f t="shared" si="16"/>
        <v>6</v>
      </c>
      <c r="S174" s="742">
        <f t="shared" si="16"/>
        <v>18934000</v>
      </c>
      <c r="T174" s="742">
        <f t="shared" si="16"/>
        <v>27</v>
      </c>
      <c r="U174" s="742">
        <f t="shared" si="16"/>
        <v>102320500</v>
      </c>
      <c r="V174" s="294"/>
      <c r="W174" s="294"/>
      <c r="X174" s="293"/>
      <c r="Y174" s="330"/>
      <c r="Z174" s="246"/>
      <c r="AA174" s="211" t="s">
        <v>907</v>
      </c>
    </row>
    <row r="175" spans="1:45" s="268" customFormat="1" ht="45" customHeight="1">
      <c r="A175" s="173">
        <v>1</v>
      </c>
      <c r="B175" s="242" t="s">
        <v>921</v>
      </c>
      <c r="C175" s="246" t="s">
        <v>48</v>
      </c>
      <c r="D175" s="245">
        <v>7000000</v>
      </c>
      <c r="E175" s="756">
        <v>0</v>
      </c>
      <c r="F175" s="756">
        <v>0</v>
      </c>
      <c r="G175" s="756">
        <v>0</v>
      </c>
      <c r="H175" s="756">
        <v>0</v>
      </c>
      <c r="I175" s="755">
        <v>4</v>
      </c>
      <c r="J175" s="756">
        <v>0</v>
      </c>
      <c r="K175" s="261">
        <f>SUM(H175:J175)</f>
        <v>4</v>
      </c>
      <c r="L175" s="755">
        <v>2</v>
      </c>
      <c r="M175" s="755">
        <f>L175*D175</f>
        <v>14000000</v>
      </c>
      <c r="N175" s="755">
        <v>2</v>
      </c>
      <c r="O175" s="755">
        <f>N175*D175</f>
        <v>14000000</v>
      </c>
      <c r="P175" s="756">
        <v>0</v>
      </c>
      <c r="Q175" s="756">
        <v>0</v>
      </c>
      <c r="R175" s="756">
        <v>0</v>
      </c>
      <c r="S175" s="756">
        <v>0</v>
      </c>
      <c r="T175" s="261">
        <f>SUM(L175+N175+P175+R175)</f>
        <v>4</v>
      </c>
      <c r="U175" s="261">
        <f t="shared" ref="T175:U190" si="17">SUM(M175+O175+Q175+S175)</f>
        <v>28000000</v>
      </c>
      <c r="V175" s="331"/>
      <c r="W175" s="331"/>
      <c r="X175" s="291" t="s">
        <v>733</v>
      </c>
      <c r="Y175" s="164" t="s">
        <v>909</v>
      </c>
      <c r="Z175" s="246" t="s">
        <v>910</v>
      </c>
      <c r="AA175" s="211" t="s">
        <v>907</v>
      </c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</row>
    <row r="176" spans="1:45" s="268" customFormat="1" ht="24.95" customHeight="1">
      <c r="A176" s="173">
        <v>2</v>
      </c>
      <c r="B176" s="164" t="s">
        <v>904</v>
      </c>
      <c r="C176" s="251" t="s">
        <v>48</v>
      </c>
      <c r="D176" s="309">
        <v>2000000</v>
      </c>
      <c r="E176" s="739">
        <v>0</v>
      </c>
      <c r="F176" s="739">
        <v>0</v>
      </c>
      <c r="G176" s="756">
        <v>0</v>
      </c>
      <c r="H176" s="756">
        <v>0</v>
      </c>
      <c r="I176" s="755">
        <v>1</v>
      </c>
      <c r="J176" s="756">
        <v>0</v>
      </c>
      <c r="K176" s="261">
        <f t="shared" ref="K176:K197" si="18">SUM(H176:J176)</f>
        <v>1</v>
      </c>
      <c r="L176" s="756">
        <v>0</v>
      </c>
      <c r="M176" s="756">
        <v>0</v>
      </c>
      <c r="N176" s="755">
        <v>1</v>
      </c>
      <c r="O176" s="755">
        <v>2000000</v>
      </c>
      <c r="P176" s="756">
        <v>0</v>
      </c>
      <c r="Q176" s="756">
        <v>0</v>
      </c>
      <c r="R176" s="756">
        <v>0</v>
      </c>
      <c r="S176" s="756">
        <v>0</v>
      </c>
      <c r="T176" s="261">
        <f t="shared" si="17"/>
        <v>1</v>
      </c>
      <c r="U176" s="261">
        <f t="shared" si="17"/>
        <v>2000000</v>
      </c>
      <c r="V176" s="331"/>
      <c r="W176" s="331"/>
      <c r="X176" s="291" t="s">
        <v>733</v>
      </c>
      <c r="Y176" s="283" t="s">
        <v>737</v>
      </c>
      <c r="Z176" s="246" t="s">
        <v>738</v>
      </c>
      <c r="AA176" s="211" t="s">
        <v>907</v>
      </c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</row>
    <row r="177" spans="1:45" s="268" customFormat="1" ht="24.95" customHeight="1">
      <c r="A177" s="173">
        <v>3</v>
      </c>
      <c r="B177" s="164" t="s">
        <v>922</v>
      </c>
      <c r="C177" s="251" t="s">
        <v>48</v>
      </c>
      <c r="D177" s="309">
        <v>2600000</v>
      </c>
      <c r="E177" s="739">
        <v>0</v>
      </c>
      <c r="F177" s="739">
        <v>0</v>
      </c>
      <c r="G177" s="756">
        <v>0</v>
      </c>
      <c r="H177" s="756">
        <v>0</v>
      </c>
      <c r="I177" s="755">
        <v>1</v>
      </c>
      <c r="J177" s="756">
        <v>0</v>
      </c>
      <c r="K177" s="261">
        <f t="shared" si="18"/>
        <v>1</v>
      </c>
      <c r="L177" s="756">
        <v>0</v>
      </c>
      <c r="M177" s="756">
        <v>0</v>
      </c>
      <c r="N177" s="756">
        <v>0</v>
      </c>
      <c r="O177" s="756">
        <v>0</v>
      </c>
      <c r="P177" s="755">
        <v>1</v>
      </c>
      <c r="Q177" s="755">
        <v>2600000</v>
      </c>
      <c r="R177" s="756">
        <v>0</v>
      </c>
      <c r="S177" s="756">
        <v>0</v>
      </c>
      <c r="T177" s="261">
        <f t="shared" si="17"/>
        <v>1</v>
      </c>
      <c r="U177" s="261">
        <f t="shared" si="17"/>
        <v>2600000</v>
      </c>
      <c r="V177" s="331"/>
      <c r="W177" s="331"/>
      <c r="X177" s="291" t="s">
        <v>733</v>
      </c>
      <c r="Y177" s="283" t="s">
        <v>737</v>
      </c>
      <c r="Z177" s="246" t="s">
        <v>738</v>
      </c>
      <c r="AA177" s="211" t="s">
        <v>907</v>
      </c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</row>
    <row r="178" spans="1:45" s="268" customFormat="1" ht="45" customHeight="1">
      <c r="A178" s="173">
        <v>4</v>
      </c>
      <c r="B178" s="164" t="s">
        <v>905</v>
      </c>
      <c r="C178" s="251" t="s">
        <v>48</v>
      </c>
      <c r="D178" s="309">
        <v>3000000</v>
      </c>
      <c r="E178" s="739">
        <v>0</v>
      </c>
      <c r="F178" s="739">
        <v>0</v>
      </c>
      <c r="G178" s="756">
        <v>0</v>
      </c>
      <c r="H178" s="756">
        <v>0</v>
      </c>
      <c r="I178" s="755">
        <v>1</v>
      </c>
      <c r="J178" s="756">
        <v>0</v>
      </c>
      <c r="K178" s="261">
        <f t="shared" si="18"/>
        <v>1</v>
      </c>
      <c r="L178" s="756">
        <v>0</v>
      </c>
      <c r="M178" s="756">
        <v>0</v>
      </c>
      <c r="N178" s="756">
        <v>0</v>
      </c>
      <c r="O178" s="756">
        <v>0</v>
      </c>
      <c r="P178" s="756">
        <v>0</v>
      </c>
      <c r="Q178" s="756">
        <v>0</v>
      </c>
      <c r="R178" s="755">
        <v>1</v>
      </c>
      <c r="S178" s="755">
        <v>3000000</v>
      </c>
      <c r="T178" s="261">
        <f t="shared" si="17"/>
        <v>1</v>
      </c>
      <c r="U178" s="261">
        <f t="shared" si="17"/>
        <v>3000000</v>
      </c>
      <c r="V178" s="331"/>
      <c r="W178" s="331"/>
      <c r="X178" s="291" t="s">
        <v>733</v>
      </c>
      <c r="Y178" s="246" t="s">
        <v>737</v>
      </c>
      <c r="Z178" s="246" t="s">
        <v>738</v>
      </c>
      <c r="AA178" s="211" t="s">
        <v>907</v>
      </c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</row>
    <row r="179" spans="1:45" s="19" customFormat="1" ht="24.95" customHeight="1">
      <c r="A179" s="173">
        <v>5</v>
      </c>
      <c r="B179" s="127" t="s">
        <v>923</v>
      </c>
      <c r="C179" s="175" t="s">
        <v>48</v>
      </c>
      <c r="D179" s="418">
        <v>1500000</v>
      </c>
      <c r="E179" s="418">
        <v>0</v>
      </c>
      <c r="F179" s="418">
        <v>0</v>
      </c>
      <c r="G179" s="418">
        <v>0</v>
      </c>
      <c r="H179" s="418">
        <v>0</v>
      </c>
      <c r="I179" s="418">
        <v>1</v>
      </c>
      <c r="J179" s="418">
        <v>0</v>
      </c>
      <c r="K179" s="261">
        <f t="shared" si="18"/>
        <v>1</v>
      </c>
      <c r="L179" s="418">
        <v>0</v>
      </c>
      <c r="M179" s="418">
        <v>0</v>
      </c>
      <c r="N179" s="418">
        <v>1</v>
      </c>
      <c r="O179" s="418">
        <v>1500000</v>
      </c>
      <c r="P179" s="418">
        <v>0</v>
      </c>
      <c r="Q179" s="418">
        <v>0</v>
      </c>
      <c r="R179" s="418">
        <v>0</v>
      </c>
      <c r="S179" s="418">
        <v>0</v>
      </c>
      <c r="T179" s="261">
        <f t="shared" si="17"/>
        <v>1</v>
      </c>
      <c r="U179" s="261">
        <f t="shared" si="17"/>
        <v>1500000</v>
      </c>
      <c r="V179" s="329"/>
      <c r="W179" s="329"/>
      <c r="X179" s="242" t="s">
        <v>717</v>
      </c>
      <c r="Y179" s="175" t="s">
        <v>718</v>
      </c>
      <c r="Z179" s="175" t="s">
        <v>719</v>
      </c>
      <c r="AA179" s="211" t="s">
        <v>907</v>
      </c>
    </row>
    <row r="180" spans="1:45" s="19" customFormat="1" ht="45" customHeight="1">
      <c r="A180" s="173">
        <v>6</v>
      </c>
      <c r="B180" s="127" t="s">
        <v>924</v>
      </c>
      <c r="C180" s="175" t="s">
        <v>311</v>
      </c>
      <c r="D180" s="418">
        <v>3800000</v>
      </c>
      <c r="E180" s="418" t="s">
        <v>551</v>
      </c>
      <c r="F180" s="418" t="s">
        <v>551</v>
      </c>
      <c r="G180" s="418" t="s">
        <v>551</v>
      </c>
      <c r="H180" s="418" t="s">
        <v>551</v>
      </c>
      <c r="I180" s="418">
        <v>1</v>
      </c>
      <c r="J180" s="418" t="s">
        <v>551</v>
      </c>
      <c r="K180" s="261">
        <f t="shared" si="18"/>
        <v>1</v>
      </c>
      <c r="L180" s="418">
        <v>0</v>
      </c>
      <c r="M180" s="418">
        <v>0</v>
      </c>
      <c r="N180" s="418">
        <v>1</v>
      </c>
      <c r="O180" s="418">
        <v>3800000</v>
      </c>
      <c r="P180" s="418">
        <v>0</v>
      </c>
      <c r="Q180" s="418">
        <v>0</v>
      </c>
      <c r="R180" s="418">
        <v>0</v>
      </c>
      <c r="S180" s="418">
        <v>0</v>
      </c>
      <c r="T180" s="261">
        <f t="shared" si="17"/>
        <v>1</v>
      </c>
      <c r="U180" s="261">
        <f t="shared" si="17"/>
        <v>3800000</v>
      </c>
      <c r="V180" s="329"/>
      <c r="W180" s="329"/>
      <c r="X180" s="242" t="s">
        <v>747</v>
      </c>
      <c r="Y180" s="164" t="s">
        <v>748</v>
      </c>
      <c r="Z180" s="175" t="s">
        <v>749</v>
      </c>
      <c r="AA180" s="211" t="s">
        <v>907</v>
      </c>
    </row>
    <row r="181" spans="1:45" s="19" customFormat="1" ht="45" customHeight="1">
      <c r="A181" s="173">
        <v>7</v>
      </c>
      <c r="B181" s="127" t="s">
        <v>925</v>
      </c>
      <c r="C181" s="175" t="s">
        <v>311</v>
      </c>
      <c r="D181" s="418">
        <v>4234000</v>
      </c>
      <c r="E181" s="418" t="s">
        <v>551</v>
      </c>
      <c r="F181" s="418" t="s">
        <v>551</v>
      </c>
      <c r="G181" s="418" t="s">
        <v>551</v>
      </c>
      <c r="H181" s="418" t="s">
        <v>551</v>
      </c>
      <c r="I181" s="418">
        <v>1</v>
      </c>
      <c r="J181" s="418" t="s">
        <v>551</v>
      </c>
      <c r="K181" s="261">
        <f t="shared" si="18"/>
        <v>1</v>
      </c>
      <c r="L181" s="418">
        <v>0</v>
      </c>
      <c r="M181" s="418">
        <v>0</v>
      </c>
      <c r="N181" s="418">
        <v>1</v>
      </c>
      <c r="O181" s="418">
        <v>4234000</v>
      </c>
      <c r="P181" s="418">
        <v>0</v>
      </c>
      <c r="Q181" s="418">
        <v>0</v>
      </c>
      <c r="R181" s="418">
        <v>0</v>
      </c>
      <c r="S181" s="418">
        <v>0</v>
      </c>
      <c r="T181" s="261">
        <f t="shared" si="17"/>
        <v>1</v>
      </c>
      <c r="U181" s="261">
        <f t="shared" si="17"/>
        <v>4234000</v>
      </c>
      <c r="V181" s="329"/>
      <c r="W181" s="329"/>
      <c r="X181" s="242" t="s">
        <v>747</v>
      </c>
      <c r="Y181" s="164" t="s">
        <v>748</v>
      </c>
      <c r="Z181" s="175" t="s">
        <v>749</v>
      </c>
      <c r="AA181" s="211" t="s">
        <v>907</v>
      </c>
    </row>
    <row r="182" spans="1:45" s="19" customFormat="1" ht="24.95" customHeight="1">
      <c r="A182" s="173">
        <v>8</v>
      </c>
      <c r="B182" s="127" t="s">
        <v>926</v>
      </c>
      <c r="C182" s="175" t="s">
        <v>311</v>
      </c>
      <c r="D182" s="418">
        <v>4800000</v>
      </c>
      <c r="E182" s="418" t="s">
        <v>551</v>
      </c>
      <c r="F182" s="418" t="s">
        <v>551</v>
      </c>
      <c r="G182" s="418" t="s">
        <v>551</v>
      </c>
      <c r="H182" s="418" t="s">
        <v>551</v>
      </c>
      <c r="I182" s="418">
        <v>1</v>
      </c>
      <c r="J182" s="418" t="s">
        <v>551</v>
      </c>
      <c r="K182" s="261">
        <f t="shared" si="18"/>
        <v>1</v>
      </c>
      <c r="L182" s="418">
        <v>0</v>
      </c>
      <c r="M182" s="418">
        <v>0</v>
      </c>
      <c r="N182" s="418">
        <v>1</v>
      </c>
      <c r="O182" s="418">
        <v>4800000</v>
      </c>
      <c r="P182" s="418">
        <v>0</v>
      </c>
      <c r="Q182" s="418">
        <v>0</v>
      </c>
      <c r="R182" s="418">
        <v>0</v>
      </c>
      <c r="S182" s="418">
        <v>0</v>
      </c>
      <c r="T182" s="261">
        <f t="shared" si="17"/>
        <v>1</v>
      </c>
      <c r="U182" s="261">
        <f t="shared" si="17"/>
        <v>4800000</v>
      </c>
      <c r="V182" s="329"/>
      <c r="W182" s="329"/>
      <c r="X182" s="242" t="s">
        <v>747</v>
      </c>
      <c r="Y182" s="164" t="s">
        <v>748</v>
      </c>
      <c r="Z182" s="175" t="s">
        <v>749</v>
      </c>
      <c r="AA182" s="211" t="s">
        <v>907</v>
      </c>
    </row>
    <row r="183" spans="1:45" s="19" customFormat="1" ht="24.95" customHeight="1">
      <c r="A183" s="173">
        <v>9</v>
      </c>
      <c r="B183" s="127" t="s">
        <v>927</v>
      </c>
      <c r="C183" s="175" t="s">
        <v>311</v>
      </c>
      <c r="D183" s="418">
        <v>3103000</v>
      </c>
      <c r="E183" s="418">
        <v>1</v>
      </c>
      <c r="F183" s="418" t="s">
        <v>551</v>
      </c>
      <c r="G183" s="418" t="s">
        <v>551</v>
      </c>
      <c r="H183" s="418" t="s">
        <v>551</v>
      </c>
      <c r="I183" s="418">
        <v>2</v>
      </c>
      <c r="J183" s="418" t="s">
        <v>551</v>
      </c>
      <c r="K183" s="261">
        <f t="shared" si="18"/>
        <v>2</v>
      </c>
      <c r="L183" s="418">
        <v>0</v>
      </c>
      <c r="M183" s="418">
        <v>0</v>
      </c>
      <c r="N183" s="418">
        <v>2</v>
      </c>
      <c r="O183" s="418">
        <f>N183*D183</f>
        <v>6206000</v>
      </c>
      <c r="P183" s="418">
        <v>0</v>
      </c>
      <c r="Q183" s="418">
        <v>0</v>
      </c>
      <c r="R183" s="418">
        <v>0</v>
      </c>
      <c r="S183" s="418">
        <v>0</v>
      </c>
      <c r="T183" s="261">
        <f t="shared" si="17"/>
        <v>2</v>
      </c>
      <c r="U183" s="261">
        <f t="shared" si="17"/>
        <v>6206000</v>
      </c>
      <c r="V183" s="329"/>
      <c r="W183" s="329"/>
      <c r="X183" s="242" t="s">
        <v>747</v>
      </c>
      <c r="Y183" s="164" t="s">
        <v>748</v>
      </c>
      <c r="Z183" s="175" t="s">
        <v>749</v>
      </c>
      <c r="AA183" s="211" t="s">
        <v>907</v>
      </c>
    </row>
    <row r="184" spans="1:45" s="19" customFormat="1" ht="24.95" customHeight="1">
      <c r="A184" s="173">
        <v>10</v>
      </c>
      <c r="B184" s="127" t="s">
        <v>928</v>
      </c>
      <c r="C184" s="175" t="s">
        <v>48</v>
      </c>
      <c r="D184" s="418">
        <v>1765500</v>
      </c>
      <c r="E184" s="418" t="s">
        <v>551</v>
      </c>
      <c r="F184" s="418" t="s">
        <v>551</v>
      </c>
      <c r="G184" s="418" t="s">
        <v>551</v>
      </c>
      <c r="H184" s="418" t="s">
        <v>551</v>
      </c>
      <c r="I184" s="418">
        <v>1</v>
      </c>
      <c r="J184" s="418" t="s">
        <v>551</v>
      </c>
      <c r="K184" s="261">
        <f t="shared" si="18"/>
        <v>1</v>
      </c>
      <c r="L184" s="418">
        <v>0</v>
      </c>
      <c r="M184" s="418">
        <v>0</v>
      </c>
      <c r="N184" s="418">
        <v>1</v>
      </c>
      <c r="O184" s="418">
        <v>1765500</v>
      </c>
      <c r="P184" s="418">
        <v>0</v>
      </c>
      <c r="Q184" s="418">
        <v>0</v>
      </c>
      <c r="R184" s="418">
        <v>0</v>
      </c>
      <c r="S184" s="418">
        <v>0</v>
      </c>
      <c r="T184" s="261">
        <f t="shared" si="17"/>
        <v>1</v>
      </c>
      <c r="U184" s="261">
        <f t="shared" si="17"/>
        <v>1765500</v>
      </c>
      <c r="V184" s="329"/>
      <c r="W184" s="329"/>
      <c r="X184" s="242" t="s">
        <v>747</v>
      </c>
      <c r="Y184" s="164" t="s">
        <v>748</v>
      </c>
      <c r="Z184" s="175" t="s">
        <v>749</v>
      </c>
      <c r="AA184" s="211" t="s">
        <v>907</v>
      </c>
    </row>
    <row r="185" spans="1:45" s="19" customFormat="1" ht="45" customHeight="1">
      <c r="A185" s="173">
        <v>11</v>
      </c>
      <c r="B185" s="127" t="s">
        <v>929</v>
      </c>
      <c r="C185" s="175" t="s">
        <v>311</v>
      </c>
      <c r="D185" s="418">
        <v>2850000</v>
      </c>
      <c r="E185" s="418" t="s">
        <v>551</v>
      </c>
      <c r="F185" s="418" t="s">
        <v>551</v>
      </c>
      <c r="G185" s="418" t="s">
        <v>551</v>
      </c>
      <c r="H185" s="418" t="s">
        <v>551</v>
      </c>
      <c r="I185" s="418">
        <v>1</v>
      </c>
      <c r="J185" s="418" t="s">
        <v>551</v>
      </c>
      <c r="K185" s="261">
        <f t="shared" si="18"/>
        <v>1</v>
      </c>
      <c r="L185" s="418">
        <v>0</v>
      </c>
      <c r="M185" s="418">
        <v>0</v>
      </c>
      <c r="N185" s="418">
        <v>0</v>
      </c>
      <c r="O185" s="418">
        <v>0</v>
      </c>
      <c r="P185" s="418">
        <v>1</v>
      </c>
      <c r="Q185" s="418">
        <v>2850000</v>
      </c>
      <c r="R185" s="418">
        <v>0</v>
      </c>
      <c r="S185" s="418">
        <v>0</v>
      </c>
      <c r="T185" s="261">
        <f t="shared" si="17"/>
        <v>1</v>
      </c>
      <c r="U185" s="261">
        <f t="shared" si="17"/>
        <v>2850000</v>
      </c>
      <c r="V185" s="329"/>
      <c r="W185" s="329"/>
      <c r="X185" s="242" t="s">
        <v>747</v>
      </c>
      <c r="Y185" s="164" t="s">
        <v>748</v>
      </c>
      <c r="Z185" s="175" t="s">
        <v>749</v>
      </c>
      <c r="AA185" s="211" t="s">
        <v>907</v>
      </c>
    </row>
    <row r="186" spans="1:45" s="19" customFormat="1" ht="24.95" customHeight="1">
      <c r="A186" s="173">
        <v>12</v>
      </c>
      <c r="B186" s="127" t="s">
        <v>930</v>
      </c>
      <c r="C186" s="175" t="s">
        <v>311</v>
      </c>
      <c r="D186" s="418">
        <v>2888000</v>
      </c>
      <c r="E186" s="418" t="s">
        <v>551</v>
      </c>
      <c r="F186" s="418" t="s">
        <v>551</v>
      </c>
      <c r="G186" s="418" t="s">
        <v>551</v>
      </c>
      <c r="H186" s="418" t="s">
        <v>551</v>
      </c>
      <c r="I186" s="418">
        <v>1</v>
      </c>
      <c r="J186" s="418" t="s">
        <v>551</v>
      </c>
      <c r="K186" s="261">
        <f t="shared" si="18"/>
        <v>1</v>
      </c>
      <c r="L186" s="418">
        <v>0</v>
      </c>
      <c r="M186" s="418">
        <v>0</v>
      </c>
      <c r="N186" s="418">
        <v>0</v>
      </c>
      <c r="O186" s="418">
        <v>0</v>
      </c>
      <c r="P186" s="418">
        <v>1</v>
      </c>
      <c r="Q186" s="418">
        <v>2888000</v>
      </c>
      <c r="R186" s="418">
        <v>0</v>
      </c>
      <c r="S186" s="418">
        <v>0</v>
      </c>
      <c r="T186" s="261">
        <f t="shared" si="17"/>
        <v>1</v>
      </c>
      <c r="U186" s="261">
        <f t="shared" si="17"/>
        <v>2888000</v>
      </c>
      <c r="V186" s="329"/>
      <c r="W186" s="329"/>
      <c r="X186" s="242" t="s">
        <v>747</v>
      </c>
      <c r="Y186" s="164" t="s">
        <v>748</v>
      </c>
      <c r="Z186" s="175" t="s">
        <v>749</v>
      </c>
      <c r="AA186" s="211" t="s">
        <v>907</v>
      </c>
    </row>
    <row r="187" spans="1:45" s="19" customFormat="1" ht="24.95" customHeight="1">
      <c r="A187" s="173">
        <v>13</v>
      </c>
      <c r="B187" s="127" t="s">
        <v>931</v>
      </c>
      <c r="C187" s="175" t="s">
        <v>311</v>
      </c>
      <c r="D187" s="418">
        <v>3424000</v>
      </c>
      <c r="E187" s="418">
        <v>1</v>
      </c>
      <c r="F187" s="418" t="s">
        <v>551</v>
      </c>
      <c r="G187" s="418" t="s">
        <v>551</v>
      </c>
      <c r="H187" s="418" t="s">
        <v>551</v>
      </c>
      <c r="I187" s="418">
        <v>1</v>
      </c>
      <c r="J187" s="418" t="s">
        <v>551</v>
      </c>
      <c r="K187" s="261">
        <f t="shared" si="18"/>
        <v>1</v>
      </c>
      <c r="L187" s="418">
        <v>0</v>
      </c>
      <c r="M187" s="418">
        <v>0</v>
      </c>
      <c r="N187" s="418">
        <v>0</v>
      </c>
      <c r="O187" s="418">
        <v>0</v>
      </c>
      <c r="P187" s="418">
        <v>1</v>
      </c>
      <c r="Q187" s="418">
        <v>3424000</v>
      </c>
      <c r="R187" s="418">
        <v>0</v>
      </c>
      <c r="S187" s="418">
        <v>0</v>
      </c>
      <c r="T187" s="261">
        <f t="shared" si="17"/>
        <v>1</v>
      </c>
      <c r="U187" s="261">
        <f t="shared" si="17"/>
        <v>3424000</v>
      </c>
      <c r="V187" s="329"/>
      <c r="W187" s="329"/>
      <c r="X187" s="242" t="s">
        <v>747</v>
      </c>
      <c r="Y187" s="164" t="s">
        <v>748</v>
      </c>
      <c r="Z187" s="175" t="s">
        <v>749</v>
      </c>
      <c r="AA187" s="211" t="s">
        <v>907</v>
      </c>
    </row>
    <row r="188" spans="1:45" s="19" customFormat="1" ht="24.95" customHeight="1">
      <c r="A188" s="173">
        <v>14</v>
      </c>
      <c r="B188" s="127" t="s">
        <v>932</v>
      </c>
      <c r="C188" s="175" t="s">
        <v>311</v>
      </c>
      <c r="D188" s="418">
        <v>1819000</v>
      </c>
      <c r="E188" s="418">
        <v>1</v>
      </c>
      <c r="F188" s="418" t="s">
        <v>551</v>
      </c>
      <c r="G188" s="418" t="s">
        <v>551</v>
      </c>
      <c r="H188" s="418" t="s">
        <v>551</v>
      </c>
      <c r="I188" s="418">
        <v>1</v>
      </c>
      <c r="J188" s="418" t="s">
        <v>551</v>
      </c>
      <c r="K188" s="261">
        <f t="shared" si="18"/>
        <v>1</v>
      </c>
      <c r="L188" s="418">
        <v>0</v>
      </c>
      <c r="M188" s="418">
        <v>0</v>
      </c>
      <c r="N188" s="418">
        <v>0</v>
      </c>
      <c r="O188" s="418">
        <v>0</v>
      </c>
      <c r="P188" s="418">
        <v>1</v>
      </c>
      <c r="Q188" s="418">
        <v>1819000</v>
      </c>
      <c r="R188" s="418">
        <v>0</v>
      </c>
      <c r="S188" s="418">
        <v>0</v>
      </c>
      <c r="T188" s="261">
        <f t="shared" si="17"/>
        <v>1</v>
      </c>
      <c r="U188" s="261">
        <f t="shared" si="17"/>
        <v>1819000</v>
      </c>
      <c r="V188" s="329"/>
      <c r="W188" s="329"/>
      <c r="X188" s="242" t="s">
        <v>747</v>
      </c>
      <c r="Y188" s="164" t="s">
        <v>748</v>
      </c>
      <c r="Z188" s="175" t="s">
        <v>749</v>
      </c>
      <c r="AA188" s="211" t="s">
        <v>907</v>
      </c>
    </row>
    <row r="189" spans="1:45" s="19" customFormat="1" ht="24.95" customHeight="1">
      <c r="A189" s="173">
        <v>15</v>
      </c>
      <c r="B189" s="127" t="s">
        <v>933</v>
      </c>
      <c r="C189" s="175" t="s">
        <v>311</v>
      </c>
      <c r="D189" s="418">
        <v>4114000</v>
      </c>
      <c r="E189" s="418" t="s">
        <v>551</v>
      </c>
      <c r="F189" s="418" t="s">
        <v>551</v>
      </c>
      <c r="G189" s="418" t="s">
        <v>551</v>
      </c>
      <c r="H189" s="418" t="s">
        <v>551</v>
      </c>
      <c r="I189" s="418">
        <v>1</v>
      </c>
      <c r="J189" s="418" t="s">
        <v>551</v>
      </c>
      <c r="K189" s="261">
        <f t="shared" si="18"/>
        <v>1</v>
      </c>
      <c r="L189" s="418">
        <v>0</v>
      </c>
      <c r="M189" s="418">
        <v>0</v>
      </c>
      <c r="N189" s="418">
        <v>0</v>
      </c>
      <c r="O189" s="418">
        <v>0</v>
      </c>
      <c r="P189" s="418">
        <v>0</v>
      </c>
      <c r="Q189" s="418">
        <v>0</v>
      </c>
      <c r="R189" s="418">
        <v>1</v>
      </c>
      <c r="S189" s="418">
        <v>4114000</v>
      </c>
      <c r="T189" s="261">
        <f t="shared" si="17"/>
        <v>1</v>
      </c>
      <c r="U189" s="261">
        <f t="shared" si="17"/>
        <v>4114000</v>
      </c>
      <c r="V189" s="329"/>
      <c r="W189" s="329"/>
      <c r="X189" s="242" t="s">
        <v>747</v>
      </c>
      <c r="Y189" s="164" t="s">
        <v>748</v>
      </c>
      <c r="Z189" s="175" t="s">
        <v>749</v>
      </c>
      <c r="AA189" s="211" t="s">
        <v>907</v>
      </c>
    </row>
    <row r="190" spans="1:45" s="19" customFormat="1" ht="24.95" customHeight="1">
      <c r="A190" s="173">
        <v>16</v>
      </c>
      <c r="B190" s="127" t="s">
        <v>934</v>
      </c>
      <c r="C190" s="175" t="s">
        <v>311</v>
      </c>
      <c r="D190" s="418">
        <v>1940000</v>
      </c>
      <c r="E190" s="418" t="s">
        <v>551</v>
      </c>
      <c r="F190" s="418" t="s">
        <v>551</v>
      </c>
      <c r="G190" s="418" t="s">
        <v>551</v>
      </c>
      <c r="H190" s="418" t="s">
        <v>551</v>
      </c>
      <c r="I190" s="418">
        <v>1</v>
      </c>
      <c r="J190" s="418" t="s">
        <v>551</v>
      </c>
      <c r="K190" s="261">
        <f t="shared" si="18"/>
        <v>1</v>
      </c>
      <c r="L190" s="418">
        <v>0</v>
      </c>
      <c r="M190" s="418">
        <v>0</v>
      </c>
      <c r="N190" s="418">
        <v>0</v>
      </c>
      <c r="O190" s="418">
        <v>0</v>
      </c>
      <c r="P190" s="418">
        <v>0</v>
      </c>
      <c r="Q190" s="418">
        <v>0</v>
      </c>
      <c r="R190" s="418">
        <v>1</v>
      </c>
      <c r="S190" s="418">
        <v>1940000</v>
      </c>
      <c r="T190" s="261">
        <f t="shared" si="17"/>
        <v>1</v>
      </c>
      <c r="U190" s="261">
        <f t="shared" si="17"/>
        <v>1940000</v>
      </c>
      <c r="V190" s="329"/>
      <c r="W190" s="329"/>
      <c r="X190" s="242" t="s">
        <v>747</v>
      </c>
      <c r="Y190" s="164" t="s">
        <v>748</v>
      </c>
      <c r="Z190" s="175" t="s">
        <v>749</v>
      </c>
      <c r="AA190" s="211" t="s">
        <v>907</v>
      </c>
    </row>
    <row r="191" spans="1:45" s="19" customFormat="1" ht="24.95" customHeight="1">
      <c r="A191" s="173">
        <v>17</v>
      </c>
      <c r="B191" s="127" t="s">
        <v>935</v>
      </c>
      <c r="C191" s="175" t="s">
        <v>311</v>
      </c>
      <c r="D191" s="418">
        <v>4880000</v>
      </c>
      <c r="E191" s="418" t="s">
        <v>551</v>
      </c>
      <c r="F191" s="418" t="s">
        <v>551</v>
      </c>
      <c r="G191" s="418" t="s">
        <v>551</v>
      </c>
      <c r="H191" s="418" t="s">
        <v>551</v>
      </c>
      <c r="I191" s="418">
        <v>1</v>
      </c>
      <c r="J191" s="418" t="s">
        <v>551</v>
      </c>
      <c r="K191" s="261">
        <f t="shared" si="18"/>
        <v>1</v>
      </c>
      <c r="L191" s="418">
        <v>0</v>
      </c>
      <c r="M191" s="418">
        <v>0</v>
      </c>
      <c r="N191" s="418">
        <v>0</v>
      </c>
      <c r="O191" s="418">
        <v>0</v>
      </c>
      <c r="P191" s="418">
        <v>0</v>
      </c>
      <c r="Q191" s="418">
        <v>0</v>
      </c>
      <c r="R191" s="418">
        <v>1</v>
      </c>
      <c r="S191" s="418">
        <v>4880000</v>
      </c>
      <c r="T191" s="261">
        <f t="shared" ref="T191:U197" si="19">SUM(L191+N191+P191+R191)</f>
        <v>1</v>
      </c>
      <c r="U191" s="261">
        <f t="shared" si="19"/>
        <v>4880000</v>
      </c>
      <c r="V191" s="329"/>
      <c r="W191" s="329"/>
      <c r="X191" s="242" t="s">
        <v>747</v>
      </c>
      <c r="Y191" s="164" t="s">
        <v>748</v>
      </c>
      <c r="Z191" s="175" t="s">
        <v>749</v>
      </c>
      <c r="AA191" s="211" t="s">
        <v>907</v>
      </c>
    </row>
    <row r="192" spans="1:45" s="19" customFormat="1" ht="45" customHeight="1">
      <c r="A192" s="173">
        <v>18</v>
      </c>
      <c r="B192" s="164" t="s">
        <v>936</v>
      </c>
      <c r="C192" s="175" t="s">
        <v>48</v>
      </c>
      <c r="D192" s="418">
        <v>8500000</v>
      </c>
      <c r="E192" s="418">
        <v>0</v>
      </c>
      <c r="F192" s="418">
        <v>0</v>
      </c>
      <c r="G192" s="418">
        <v>0</v>
      </c>
      <c r="H192" s="418">
        <v>0</v>
      </c>
      <c r="I192" s="418">
        <v>1</v>
      </c>
      <c r="J192" s="418">
        <v>0</v>
      </c>
      <c r="K192" s="261">
        <f t="shared" si="18"/>
        <v>1</v>
      </c>
      <c r="L192" s="418">
        <v>0</v>
      </c>
      <c r="M192" s="418">
        <v>0</v>
      </c>
      <c r="N192" s="418">
        <v>1</v>
      </c>
      <c r="O192" s="418">
        <f>D192</f>
        <v>8500000</v>
      </c>
      <c r="P192" s="418">
        <v>0</v>
      </c>
      <c r="Q192" s="418">
        <v>0</v>
      </c>
      <c r="R192" s="418">
        <v>0</v>
      </c>
      <c r="S192" s="418">
        <v>0</v>
      </c>
      <c r="T192" s="261">
        <f t="shared" si="19"/>
        <v>1</v>
      </c>
      <c r="U192" s="261">
        <f t="shared" si="19"/>
        <v>8500000</v>
      </c>
      <c r="V192" s="329"/>
      <c r="W192" s="329"/>
      <c r="X192" s="242" t="s">
        <v>725</v>
      </c>
      <c r="Y192" s="188" t="s">
        <v>726</v>
      </c>
      <c r="Z192" s="175" t="s">
        <v>727</v>
      </c>
      <c r="AA192" s="211" t="s">
        <v>907</v>
      </c>
    </row>
    <row r="193" spans="1:27" s="19" customFormat="1" ht="24.95" customHeight="1">
      <c r="A193" s="173">
        <v>19</v>
      </c>
      <c r="B193" s="332" t="s">
        <v>937</v>
      </c>
      <c r="C193" s="175" t="s">
        <v>48</v>
      </c>
      <c r="D193" s="418">
        <v>1500000</v>
      </c>
      <c r="E193" s="418">
        <v>0</v>
      </c>
      <c r="F193" s="418">
        <v>0</v>
      </c>
      <c r="G193" s="418">
        <v>0</v>
      </c>
      <c r="H193" s="418">
        <v>0</v>
      </c>
      <c r="I193" s="418">
        <v>1</v>
      </c>
      <c r="J193" s="418">
        <v>0</v>
      </c>
      <c r="K193" s="261">
        <f t="shared" si="18"/>
        <v>1</v>
      </c>
      <c r="L193" s="418">
        <v>0</v>
      </c>
      <c r="M193" s="418">
        <v>0</v>
      </c>
      <c r="N193" s="418">
        <v>0</v>
      </c>
      <c r="O193" s="418">
        <v>0</v>
      </c>
      <c r="P193" s="418">
        <v>1</v>
      </c>
      <c r="Q193" s="418">
        <f>P193*D193</f>
        <v>1500000</v>
      </c>
      <c r="R193" s="418">
        <v>0</v>
      </c>
      <c r="S193" s="418">
        <v>0</v>
      </c>
      <c r="T193" s="261">
        <f t="shared" si="19"/>
        <v>1</v>
      </c>
      <c r="U193" s="261">
        <f t="shared" si="19"/>
        <v>1500000</v>
      </c>
      <c r="V193" s="333"/>
      <c r="W193" s="333"/>
      <c r="X193" s="242" t="s">
        <v>725</v>
      </c>
      <c r="Y193" s="188" t="s">
        <v>726</v>
      </c>
      <c r="Z193" s="175" t="s">
        <v>727</v>
      </c>
      <c r="AA193" s="211" t="s">
        <v>907</v>
      </c>
    </row>
    <row r="194" spans="1:27" s="19" customFormat="1" ht="24.95" customHeight="1">
      <c r="A194" s="173">
        <v>20</v>
      </c>
      <c r="B194" s="332" t="s">
        <v>938</v>
      </c>
      <c r="C194" s="175" t="s">
        <v>48</v>
      </c>
      <c r="D194" s="418">
        <v>2500000</v>
      </c>
      <c r="E194" s="418">
        <v>0</v>
      </c>
      <c r="F194" s="418">
        <v>0</v>
      </c>
      <c r="G194" s="418">
        <v>0</v>
      </c>
      <c r="H194" s="418">
        <v>0</v>
      </c>
      <c r="I194" s="418">
        <v>1</v>
      </c>
      <c r="J194" s="418">
        <v>0</v>
      </c>
      <c r="K194" s="261">
        <f t="shared" si="18"/>
        <v>1</v>
      </c>
      <c r="L194" s="418">
        <v>0</v>
      </c>
      <c r="M194" s="418">
        <v>0</v>
      </c>
      <c r="N194" s="418">
        <v>0</v>
      </c>
      <c r="O194" s="418">
        <v>0</v>
      </c>
      <c r="P194" s="418">
        <v>1</v>
      </c>
      <c r="Q194" s="418">
        <f>P194*D194</f>
        <v>2500000</v>
      </c>
      <c r="R194" s="418">
        <v>0</v>
      </c>
      <c r="S194" s="418">
        <v>0</v>
      </c>
      <c r="T194" s="261">
        <f t="shared" si="19"/>
        <v>1</v>
      </c>
      <c r="U194" s="261">
        <f t="shared" si="19"/>
        <v>2500000</v>
      </c>
      <c r="V194" s="333"/>
      <c r="W194" s="333"/>
      <c r="X194" s="242" t="s">
        <v>725</v>
      </c>
      <c r="Y194" s="188" t="s">
        <v>726</v>
      </c>
      <c r="Z194" s="175" t="s">
        <v>727</v>
      </c>
      <c r="AA194" s="211" t="s">
        <v>907</v>
      </c>
    </row>
    <row r="195" spans="1:27" s="19" customFormat="1" ht="24.95" customHeight="1">
      <c r="A195" s="173">
        <v>21</v>
      </c>
      <c r="B195" s="332" t="s">
        <v>939</v>
      </c>
      <c r="C195" s="175" t="s">
        <v>48</v>
      </c>
      <c r="D195" s="418">
        <v>5000000</v>
      </c>
      <c r="E195" s="418">
        <v>0</v>
      </c>
      <c r="F195" s="418">
        <v>0</v>
      </c>
      <c r="G195" s="418">
        <v>0</v>
      </c>
      <c r="H195" s="418">
        <v>0</v>
      </c>
      <c r="I195" s="418">
        <v>1</v>
      </c>
      <c r="J195" s="418">
        <v>0</v>
      </c>
      <c r="K195" s="261">
        <f t="shared" si="18"/>
        <v>1</v>
      </c>
      <c r="L195" s="418">
        <v>0</v>
      </c>
      <c r="M195" s="418">
        <v>0</v>
      </c>
      <c r="N195" s="418">
        <v>0</v>
      </c>
      <c r="O195" s="418">
        <v>0</v>
      </c>
      <c r="P195" s="418">
        <v>1</v>
      </c>
      <c r="Q195" s="418">
        <f>P195*D195</f>
        <v>5000000</v>
      </c>
      <c r="R195" s="418">
        <v>0</v>
      </c>
      <c r="S195" s="418">
        <v>0</v>
      </c>
      <c r="T195" s="261">
        <f t="shared" si="19"/>
        <v>1</v>
      </c>
      <c r="U195" s="261">
        <f t="shared" si="19"/>
        <v>5000000</v>
      </c>
      <c r="V195" s="333"/>
      <c r="W195" s="333"/>
      <c r="X195" s="242" t="s">
        <v>725</v>
      </c>
      <c r="Y195" s="188" t="s">
        <v>726</v>
      </c>
      <c r="Z195" s="175" t="s">
        <v>727</v>
      </c>
      <c r="AA195" s="211" t="s">
        <v>907</v>
      </c>
    </row>
    <row r="196" spans="1:27" s="19" customFormat="1" ht="24.95" customHeight="1">
      <c r="A196" s="173">
        <v>22</v>
      </c>
      <c r="B196" s="334" t="s">
        <v>940</v>
      </c>
      <c r="C196" s="175" t="s">
        <v>48</v>
      </c>
      <c r="D196" s="418">
        <v>2500000</v>
      </c>
      <c r="E196" s="418">
        <v>0</v>
      </c>
      <c r="F196" s="418">
        <v>0</v>
      </c>
      <c r="G196" s="418">
        <v>0</v>
      </c>
      <c r="H196" s="418">
        <v>0</v>
      </c>
      <c r="I196" s="418">
        <v>1</v>
      </c>
      <c r="J196" s="418">
        <v>0</v>
      </c>
      <c r="K196" s="261">
        <f t="shared" si="18"/>
        <v>1</v>
      </c>
      <c r="L196" s="418">
        <v>0</v>
      </c>
      <c r="M196" s="418">
        <v>0</v>
      </c>
      <c r="N196" s="418">
        <v>0</v>
      </c>
      <c r="O196" s="418">
        <v>0</v>
      </c>
      <c r="P196" s="418">
        <v>0</v>
      </c>
      <c r="Q196" s="418">
        <v>0</v>
      </c>
      <c r="R196" s="418">
        <v>1</v>
      </c>
      <c r="S196" s="418">
        <f>R196*D196</f>
        <v>2500000</v>
      </c>
      <c r="T196" s="261">
        <f t="shared" si="19"/>
        <v>1</v>
      </c>
      <c r="U196" s="261">
        <f t="shared" si="19"/>
        <v>2500000</v>
      </c>
      <c r="V196" s="333"/>
      <c r="W196" s="333"/>
      <c r="X196" s="242" t="s">
        <v>725</v>
      </c>
      <c r="Y196" s="188" t="s">
        <v>726</v>
      </c>
      <c r="Z196" s="175" t="s">
        <v>727</v>
      </c>
      <c r="AA196" s="211" t="s">
        <v>907</v>
      </c>
    </row>
    <row r="197" spans="1:27" s="19" customFormat="1" ht="45" customHeight="1">
      <c r="A197" s="173">
        <v>23</v>
      </c>
      <c r="B197" s="127" t="s">
        <v>941</v>
      </c>
      <c r="C197" s="175" t="s">
        <v>48</v>
      </c>
      <c r="D197" s="418">
        <v>2500000</v>
      </c>
      <c r="E197" s="418">
        <v>0</v>
      </c>
      <c r="F197" s="418">
        <v>0</v>
      </c>
      <c r="G197" s="418">
        <v>0</v>
      </c>
      <c r="H197" s="418">
        <v>0</v>
      </c>
      <c r="I197" s="418">
        <v>1</v>
      </c>
      <c r="J197" s="418">
        <v>0</v>
      </c>
      <c r="K197" s="261">
        <f t="shared" si="18"/>
        <v>1</v>
      </c>
      <c r="L197" s="418">
        <v>0</v>
      </c>
      <c r="M197" s="418">
        <v>0</v>
      </c>
      <c r="N197" s="418">
        <v>0</v>
      </c>
      <c r="O197" s="418">
        <v>0</v>
      </c>
      <c r="P197" s="418">
        <v>0</v>
      </c>
      <c r="Q197" s="418">
        <v>0</v>
      </c>
      <c r="R197" s="418">
        <v>1</v>
      </c>
      <c r="S197" s="418">
        <f>R197*D197</f>
        <v>2500000</v>
      </c>
      <c r="T197" s="261">
        <f t="shared" si="19"/>
        <v>1</v>
      </c>
      <c r="U197" s="261">
        <f t="shared" si="19"/>
        <v>2500000</v>
      </c>
      <c r="V197" s="333"/>
      <c r="W197" s="333"/>
      <c r="X197" s="242" t="s">
        <v>733</v>
      </c>
      <c r="Y197" s="188" t="s">
        <v>726</v>
      </c>
      <c r="Z197" s="175" t="s">
        <v>727</v>
      </c>
      <c r="AA197" s="211" t="s">
        <v>907</v>
      </c>
    </row>
    <row r="198" spans="1:27">
      <c r="A198" s="1116">
        <v>0</v>
      </c>
      <c r="B198" s="1116"/>
      <c r="C198" s="537"/>
      <c r="D198" s="757"/>
      <c r="E198" s="757">
        <f>+E199+D216</f>
        <v>0</v>
      </c>
      <c r="F198" s="757">
        <f t="shared" ref="F198:U198" si="20">+F199+E216</f>
        <v>0</v>
      </c>
      <c r="G198" s="757">
        <f t="shared" si="20"/>
        <v>0</v>
      </c>
      <c r="H198" s="757">
        <f t="shared" si="20"/>
        <v>26</v>
      </c>
      <c r="I198" s="757">
        <f t="shared" si="20"/>
        <v>123</v>
      </c>
      <c r="J198" s="757">
        <f t="shared" si="20"/>
        <v>0</v>
      </c>
      <c r="K198" s="757">
        <f t="shared" si="20"/>
        <v>149</v>
      </c>
      <c r="L198" s="757">
        <f t="shared" si="20"/>
        <v>34</v>
      </c>
      <c r="M198" s="757">
        <f t="shared" si="20"/>
        <v>342241.08</v>
      </c>
      <c r="N198" s="757">
        <f t="shared" si="20"/>
        <v>115</v>
      </c>
      <c r="O198" s="757">
        <f t="shared" si="20"/>
        <v>990550</v>
      </c>
      <c r="P198" s="757">
        <f t="shared" si="20"/>
        <v>0</v>
      </c>
      <c r="Q198" s="757">
        <f t="shared" si="20"/>
        <v>0</v>
      </c>
      <c r="R198" s="757">
        <f t="shared" si="20"/>
        <v>0</v>
      </c>
      <c r="S198" s="757">
        <f t="shared" si="20"/>
        <v>0</v>
      </c>
      <c r="T198" s="757">
        <f t="shared" si="20"/>
        <v>149</v>
      </c>
      <c r="U198" s="757">
        <f t="shared" si="20"/>
        <v>1332791.08</v>
      </c>
      <c r="V198" s="337"/>
      <c r="W198" s="337"/>
      <c r="X198" s="336"/>
      <c r="Y198" s="338"/>
      <c r="Z198" s="246"/>
      <c r="AA198" s="339" t="s">
        <v>942</v>
      </c>
    </row>
    <row r="199" spans="1:27">
      <c r="A199" s="231" t="s">
        <v>3</v>
      </c>
      <c r="B199" s="538"/>
      <c r="C199" s="536"/>
      <c r="D199" s="720"/>
      <c r="E199" s="720">
        <f>SUM(E200:E215)</f>
        <v>0</v>
      </c>
      <c r="F199" s="720">
        <f t="shared" ref="F199:U199" si="21">SUM(F200:F215)</f>
        <v>0</v>
      </c>
      <c r="G199" s="720">
        <f t="shared" si="21"/>
        <v>0</v>
      </c>
      <c r="H199" s="720">
        <f t="shared" si="21"/>
        <v>26</v>
      </c>
      <c r="I199" s="720">
        <f t="shared" si="21"/>
        <v>123</v>
      </c>
      <c r="J199" s="720">
        <f t="shared" si="21"/>
        <v>0</v>
      </c>
      <c r="K199" s="720">
        <f t="shared" si="21"/>
        <v>149</v>
      </c>
      <c r="L199" s="720">
        <f t="shared" si="21"/>
        <v>34</v>
      </c>
      <c r="M199" s="720">
        <f t="shared" si="21"/>
        <v>342241.08</v>
      </c>
      <c r="N199" s="720">
        <f t="shared" si="21"/>
        <v>115</v>
      </c>
      <c r="O199" s="720">
        <f t="shared" si="21"/>
        <v>990550</v>
      </c>
      <c r="P199" s="720">
        <f t="shared" si="21"/>
        <v>0</v>
      </c>
      <c r="Q199" s="720">
        <f t="shared" si="21"/>
        <v>0</v>
      </c>
      <c r="R199" s="720">
        <f t="shared" si="21"/>
        <v>0</v>
      </c>
      <c r="S199" s="720">
        <f t="shared" si="21"/>
        <v>0</v>
      </c>
      <c r="T199" s="720">
        <f t="shared" si="21"/>
        <v>149</v>
      </c>
      <c r="U199" s="720">
        <f t="shared" si="21"/>
        <v>1332791.08</v>
      </c>
      <c r="V199" s="234"/>
      <c r="W199" s="234"/>
      <c r="X199" s="235"/>
      <c r="Y199" s="236"/>
      <c r="Z199" s="237"/>
      <c r="AA199" s="339" t="s">
        <v>942</v>
      </c>
    </row>
    <row r="200" spans="1:27" s="19" customFormat="1" ht="24.95" customHeight="1">
      <c r="A200" s="173">
        <v>1</v>
      </c>
      <c r="B200" s="67" t="s">
        <v>943</v>
      </c>
      <c r="C200" s="175" t="s">
        <v>44</v>
      </c>
      <c r="D200" s="421">
        <v>50000</v>
      </c>
      <c r="E200" s="421">
        <v>0</v>
      </c>
      <c r="F200" s="421">
        <v>0</v>
      </c>
      <c r="G200" s="421">
        <v>0</v>
      </c>
      <c r="H200" s="421">
        <v>11</v>
      </c>
      <c r="I200" s="421">
        <v>0</v>
      </c>
      <c r="J200" s="421">
        <v>0</v>
      </c>
      <c r="K200" s="261">
        <f t="shared" ref="K200:K215" si="22">SUM(H200:J200)</f>
        <v>11</v>
      </c>
      <c r="L200" s="422">
        <v>0</v>
      </c>
      <c r="M200" s="422">
        <v>0</v>
      </c>
      <c r="N200" s="422">
        <v>11</v>
      </c>
      <c r="O200" s="422">
        <v>550000</v>
      </c>
      <c r="P200" s="422">
        <v>0</v>
      </c>
      <c r="Q200" s="422">
        <v>0</v>
      </c>
      <c r="R200" s="387">
        <v>0</v>
      </c>
      <c r="S200" s="422">
        <v>0</v>
      </c>
      <c r="T200" s="261">
        <f t="shared" ref="T200:U215" si="23">SUM(L200+N200+P200+R200)</f>
        <v>11</v>
      </c>
      <c r="U200" s="261">
        <f t="shared" si="23"/>
        <v>550000</v>
      </c>
      <c r="V200" s="329"/>
      <c r="W200" s="329"/>
      <c r="X200" s="259" t="s">
        <v>944</v>
      </c>
      <c r="Y200" s="67" t="s">
        <v>718</v>
      </c>
      <c r="Z200" s="175" t="s">
        <v>719</v>
      </c>
      <c r="AA200" s="339" t="s">
        <v>942</v>
      </c>
    </row>
    <row r="201" spans="1:27" s="19" customFormat="1" ht="24.95" customHeight="1">
      <c r="A201" s="173">
        <v>2</v>
      </c>
      <c r="B201" s="67" t="s">
        <v>945</v>
      </c>
      <c r="C201" s="175" t="s">
        <v>44</v>
      </c>
      <c r="D201" s="421">
        <v>5000</v>
      </c>
      <c r="E201" s="421">
        <v>0</v>
      </c>
      <c r="F201" s="421">
        <v>0</v>
      </c>
      <c r="G201" s="421">
        <v>0</v>
      </c>
      <c r="H201" s="421">
        <v>15</v>
      </c>
      <c r="I201" s="421">
        <v>0</v>
      </c>
      <c r="J201" s="421">
        <v>0</v>
      </c>
      <c r="K201" s="261">
        <f t="shared" si="22"/>
        <v>15</v>
      </c>
      <c r="L201" s="422">
        <v>0</v>
      </c>
      <c r="M201" s="422">
        <v>0</v>
      </c>
      <c r="N201" s="422">
        <v>15</v>
      </c>
      <c r="O201" s="422">
        <f>N201*D201</f>
        <v>75000</v>
      </c>
      <c r="P201" s="422">
        <v>0</v>
      </c>
      <c r="Q201" s="422">
        <v>0</v>
      </c>
      <c r="R201" s="387">
        <v>0</v>
      </c>
      <c r="S201" s="422">
        <v>0</v>
      </c>
      <c r="T201" s="261">
        <f t="shared" si="23"/>
        <v>15</v>
      </c>
      <c r="U201" s="261">
        <f t="shared" si="23"/>
        <v>75000</v>
      </c>
      <c r="V201" s="333"/>
      <c r="W201" s="333"/>
      <c r="X201" s="259" t="s">
        <v>944</v>
      </c>
      <c r="Y201" s="188" t="s">
        <v>726</v>
      </c>
      <c r="Z201" s="17" t="s">
        <v>727</v>
      </c>
      <c r="AA201" s="339" t="s">
        <v>942</v>
      </c>
    </row>
    <row r="202" spans="1:27" ht="24.95" customHeight="1">
      <c r="A202" s="173">
        <v>3</v>
      </c>
      <c r="B202" s="243" t="s">
        <v>946</v>
      </c>
      <c r="C202" s="204" t="s">
        <v>44</v>
      </c>
      <c r="D202" s="239">
        <v>4570.09</v>
      </c>
      <c r="E202" s="721">
        <v>0</v>
      </c>
      <c r="F202" s="721">
        <v>0</v>
      </c>
      <c r="G202" s="721">
        <v>0</v>
      </c>
      <c r="H202" s="721">
        <v>0</v>
      </c>
      <c r="I202" s="245">
        <v>67</v>
      </c>
      <c r="J202" s="721">
        <v>0</v>
      </c>
      <c r="K202" s="261">
        <f t="shared" si="22"/>
        <v>67</v>
      </c>
      <c r="L202" s="245">
        <v>12</v>
      </c>
      <c r="M202" s="239">
        <f t="shared" ref="M202:M214" si="24">L202*D202</f>
        <v>54841.08</v>
      </c>
      <c r="N202" s="721">
        <v>55</v>
      </c>
      <c r="O202" s="721">
        <v>159950</v>
      </c>
      <c r="P202" s="721">
        <v>0</v>
      </c>
      <c r="Q202" s="721">
        <v>0</v>
      </c>
      <c r="R202" s="727">
        <v>0</v>
      </c>
      <c r="S202" s="721">
        <v>0</v>
      </c>
      <c r="T202" s="261">
        <f t="shared" si="23"/>
        <v>67</v>
      </c>
      <c r="U202" s="261">
        <f t="shared" si="23"/>
        <v>214791.08000000002</v>
      </c>
      <c r="V202" s="341" t="s">
        <v>497</v>
      </c>
      <c r="W202" s="341" t="s">
        <v>497</v>
      </c>
      <c r="X202" s="259" t="s">
        <v>944</v>
      </c>
      <c r="Y202" s="164" t="s">
        <v>947</v>
      </c>
      <c r="Z202" s="204" t="s">
        <v>948</v>
      </c>
      <c r="AA202" s="339" t="s">
        <v>942</v>
      </c>
    </row>
    <row r="203" spans="1:27" ht="46.5" customHeight="1">
      <c r="A203" s="173">
        <v>4</v>
      </c>
      <c r="B203" s="244" t="s">
        <v>949</v>
      </c>
      <c r="C203" s="204">
        <v>1</v>
      </c>
      <c r="D203" s="239">
        <v>10000</v>
      </c>
      <c r="E203" s="721">
        <v>0</v>
      </c>
      <c r="F203" s="721">
        <v>0</v>
      </c>
      <c r="G203" s="721">
        <v>0</v>
      </c>
      <c r="H203" s="721">
        <v>0</v>
      </c>
      <c r="I203" s="245">
        <v>2</v>
      </c>
      <c r="J203" s="721">
        <v>0</v>
      </c>
      <c r="K203" s="261">
        <f t="shared" si="22"/>
        <v>2</v>
      </c>
      <c r="L203" s="245">
        <v>1</v>
      </c>
      <c r="M203" s="239">
        <f t="shared" si="24"/>
        <v>10000</v>
      </c>
      <c r="N203" s="721">
        <v>1</v>
      </c>
      <c r="O203" s="721">
        <f>N203*D203</f>
        <v>10000</v>
      </c>
      <c r="P203" s="721">
        <v>0</v>
      </c>
      <c r="Q203" s="721">
        <v>0</v>
      </c>
      <c r="R203" s="727">
        <v>0</v>
      </c>
      <c r="S203" s="721">
        <v>0</v>
      </c>
      <c r="T203" s="261">
        <f t="shared" si="23"/>
        <v>2</v>
      </c>
      <c r="U203" s="261">
        <f t="shared" si="23"/>
        <v>20000</v>
      </c>
      <c r="V203" s="341" t="s">
        <v>497</v>
      </c>
      <c r="W203" s="341" t="s">
        <v>497</v>
      </c>
      <c r="X203" s="242" t="s">
        <v>701</v>
      </c>
      <c r="Y203" s="164" t="s">
        <v>950</v>
      </c>
      <c r="Z203" s="204" t="s">
        <v>951</v>
      </c>
      <c r="AA203" s="339" t="s">
        <v>942</v>
      </c>
    </row>
    <row r="204" spans="1:27" ht="24.95" customHeight="1">
      <c r="A204" s="173">
        <v>5</v>
      </c>
      <c r="B204" s="164" t="s">
        <v>952</v>
      </c>
      <c r="C204" s="245" t="s">
        <v>311</v>
      </c>
      <c r="D204" s="239">
        <v>22000</v>
      </c>
      <c r="E204" s="721">
        <v>0</v>
      </c>
      <c r="F204" s="721">
        <v>0</v>
      </c>
      <c r="G204" s="721">
        <v>0</v>
      </c>
      <c r="H204" s="721">
        <v>0</v>
      </c>
      <c r="I204" s="256">
        <v>6</v>
      </c>
      <c r="J204" s="721">
        <v>0</v>
      </c>
      <c r="K204" s="261">
        <f t="shared" si="22"/>
        <v>6</v>
      </c>
      <c r="L204" s="256">
        <v>3</v>
      </c>
      <c r="M204" s="239">
        <f t="shared" si="24"/>
        <v>66000</v>
      </c>
      <c r="N204" s="721">
        <v>3</v>
      </c>
      <c r="O204" s="721">
        <f>N204*D204</f>
        <v>66000</v>
      </c>
      <c r="P204" s="721">
        <v>0</v>
      </c>
      <c r="Q204" s="721">
        <v>0</v>
      </c>
      <c r="R204" s="727">
        <v>0</v>
      </c>
      <c r="S204" s="721">
        <v>0</v>
      </c>
      <c r="T204" s="261">
        <f t="shared" si="23"/>
        <v>6</v>
      </c>
      <c r="U204" s="261">
        <f t="shared" si="23"/>
        <v>132000</v>
      </c>
      <c r="V204" s="341" t="s">
        <v>497</v>
      </c>
      <c r="W204" s="341" t="s">
        <v>497</v>
      </c>
      <c r="X204" s="242" t="s">
        <v>710</v>
      </c>
      <c r="Y204" s="164" t="s">
        <v>711</v>
      </c>
      <c r="Z204" s="204" t="s">
        <v>712</v>
      </c>
      <c r="AA204" s="339" t="s">
        <v>942</v>
      </c>
    </row>
    <row r="205" spans="1:27" ht="24.95" customHeight="1">
      <c r="A205" s="173">
        <v>6</v>
      </c>
      <c r="B205" s="164" t="s">
        <v>953</v>
      </c>
      <c r="C205" s="245" t="s">
        <v>54</v>
      </c>
      <c r="D205" s="239">
        <v>5900</v>
      </c>
      <c r="E205" s="721">
        <v>0</v>
      </c>
      <c r="F205" s="721">
        <v>0</v>
      </c>
      <c r="G205" s="721">
        <v>0</v>
      </c>
      <c r="H205" s="721">
        <v>0</v>
      </c>
      <c r="I205" s="256">
        <v>1</v>
      </c>
      <c r="J205" s="721">
        <v>0</v>
      </c>
      <c r="K205" s="261">
        <f t="shared" si="22"/>
        <v>1</v>
      </c>
      <c r="L205" s="256">
        <v>1</v>
      </c>
      <c r="M205" s="239">
        <f t="shared" si="24"/>
        <v>5900</v>
      </c>
      <c r="N205" s="721">
        <v>0</v>
      </c>
      <c r="O205" s="721">
        <v>0</v>
      </c>
      <c r="P205" s="721">
        <v>0</v>
      </c>
      <c r="Q205" s="721">
        <v>0</v>
      </c>
      <c r="R205" s="727">
        <v>0</v>
      </c>
      <c r="S205" s="721">
        <v>0</v>
      </c>
      <c r="T205" s="261">
        <f t="shared" si="23"/>
        <v>1</v>
      </c>
      <c r="U205" s="261">
        <f t="shared" si="23"/>
        <v>5900</v>
      </c>
      <c r="V205" s="341" t="s">
        <v>497</v>
      </c>
      <c r="W205" s="341" t="s">
        <v>497</v>
      </c>
      <c r="X205" s="242" t="s">
        <v>710</v>
      </c>
      <c r="Y205" s="164" t="s">
        <v>711</v>
      </c>
      <c r="Z205" s="204" t="s">
        <v>712</v>
      </c>
      <c r="AA205" s="339" t="s">
        <v>942</v>
      </c>
    </row>
    <row r="206" spans="1:27" ht="24.95" customHeight="1">
      <c r="A206" s="173">
        <v>7</v>
      </c>
      <c r="B206" s="164" t="s">
        <v>954</v>
      </c>
      <c r="C206" s="245" t="s">
        <v>54</v>
      </c>
      <c r="D206" s="239">
        <v>6900</v>
      </c>
      <c r="E206" s="721">
        <v>0</v>
      </c>
      <c r="F206" s="721">
        <v>0</v>
      </c>
      <c r="G206" s="721">
        <v>0</v>
      </c>
      <c r="H206" s="721">
        <v>0</v>
      </c>
      <c r="I206" s="256">
        <v>1</v>
      </c>
      <c r="J206" s="721">
        <v>0</v>
      </c>
      <c r="K206" s="261">
        <f t="shared" si="22"/>
        <v>1</v>
      </c>
      <c r="L206" s="256">
        <v>1</v>
      </c>
      <c r="M206" s="239">
        <f t="shared" si="24"/>
        <v>6900</v>
      </c>
      <c r="N206" s="721">
        <v>0</v>
      </c>
      <c r="O206" s="721">
        <v>0</v>
      </c>
      <c r="P206" s="721">
        <v>0</v>
      </c>
      <c r="Q206" s="721">
        <v>0</v>
      </c>
      <c r="R206" s="727">
        <v>0</v>
      </c>
      <c r="S206" s="721">
        <v>0</v>
      </c>
      <c r="T206" s="261">
        <f t="shared" si="23"/>
        <v>1</v>
      </c>
      <c r="U206" s="261">
        <f t="shared" si="23"/>
        <v>6900</v>
      </c>
      <c r="V206" s="341" t="s">
        <v>497</v>
      </c>
      <c r="W206" s="341" t="s">
        <v>497</v>
      </c>
      <c r="X206" s="242" t="s">
        <v>710</v>
      </c>
      <c r="Y206" s="164" t="s">
        <v>711</v>
      </c>
      <c r="Z206" s="204" t="s">
        <v>712</v>
      </c>
      <c r="AA206" s="339" t="s">
        <v>942</v>
      </c>
    </row>
    <row r="207" spans="1:27" ht="24.95" customHeight="1">
      <c r="A207" s="173">
        <v>8</v>
      </c>
      <c r="B207" s="342" t="s">
        <v>955</v>
      </c>
      <c r="C207" s="343" t="s">
        <v>54</v>
      </c>
      <c r="D207" s="298">
        <v>8000</v>
      </c>
      <c r="E207" s="721">
        <v>0</v>
      </c>
      <c r="F207" s="721">
        <v>0</v>
      </c>
      <c r="G207" s="721">
        <v>0</v>
      </c>
      <c r="H207" s="721">
        <v>0</v>
      </c>
      <c r="I207" s="758">
        <v>1</v>
      </c>
      <c r="J207" s="721">
        <v>0</v>
      </c>
      <c r="K207" s="261">
        <f t="shared" si="22"/>
        <v>1</v>
      </c>
      <c r="L207" s="758">
        <v>1</v>
      </c>
      <c r="M207" s="239">
        <f t="shared" si="24"/>
        <v>8000</v>
      </c>
      <c r="N207" s="721">
        <v>0</v>
      </c>
      <c r="O207" s="721">
        <v>0</v>
      </c>
      <c r="P207" s="721">
        <v>0</v>
      </c>
      <c r="Q207" s="721">
        <v>0</v>
      </c>
      <c r="R207" s="727">
        <v>0</v>
      </c>
      <c r="S207" s="721">
        <v>0</v>
      </c>
      <c r="T207" s="261">
        <f t="shared" si="23"/>
        <v>1</v>
      </c>
      <c r="U207" s="261">
        <f t="shared" si="23"/>
        <v>8000</v>
      </c>
      <c r="V207" s="341" t="s">
        <v>497</v>
      </c>
      <c r="W207" s="341" t="s">
        <v>497</v>
      </c>
      <c r="X207" s="242" t="s">
        <v>710</v>
      </c>
      <c r="Y207" s="164" t="s">
        <v>711</v>
      </c>
      <c r="Z207" s="344" t="s">
        <v>712</v>
      </c>
      <c r="AA207" s="339" t="s">
        <v>942</v>
      </c>
    </row>
    <row r="208" spans="1:27" ht="46.5" customHeight="1">
      <c r="A208" s="173">
        <v>9</v>
      </c>
      <c r="B208" s="164" t="s">
        <v>956</v>
      </c>
      <c r="C208" s="245" t="s">
        <v>311</v>
      </c>
      <c r="D208" s="239">
        <v>19000</v>
      </c>
      <c r="E208" s="721">
        <v>0</v>
      </c>
      <c r="F208" s="721">
        <v>0</v>
      </c>
      <c r="G208" s="721">
        <v>0</v>
      </c>
      <c r="H208" s="721">
        <v>0</v>
      </c>
      <c r="I208" s="256">
        <v>1</v>
      </c>
      <c r="J208" s="721">
        <v>0</v>
      </c>
      <c r="K208" s="261">
        <f t="shared" si="22"/>
        <v>1</v>
      </c>
      <c r="L208" s="256">
        <v>1</v>
      </c>
      <c r="M208" s="239">
        <f t="shared" si="24"/>
        <v>19000</v>
      </c>
      <c r="N208" s="721">
        <v>0</v>
      </c>
      <c r="O208" s="721">
        <v>0</v>
      </c>
      <c r="P208" s="721">
        <v>0</v>
      </c>
      <c r="Q208" s="721">
        <v>0</v>
      </c>
      <c r="R208" s="727">
        <v>0</v>
      </c>
      <c r="S208" s="721">
        <v>0</v>
      </c>
      <c r="T208" s="261">
        <f t="shared" si="23"/>
        <v>1</v>
      </c>
      <c r="U208" s="261">
        <f t="shared" si="23"/>
        <v>19000</v>
      </c>
      <c r="V208" s="341" t="s">
        <v>497</v>
      </c>
      <c r="W208" s="341" t="s">
        <v>497</v>
      </c>
      <c r="X208" s="242" t="s">
        <v>710</v>
      </c>
      <c r="Y208" s="164" t="s">
        <v>711</v>
      </c>
      <c r="Z208" s="204" t="s">
        <v>712</v>
      </c>
      <c r="AA208" s="339" t="s">
        <v>942</v>
      </c>
    </row>
    <row r="209" spans="1:27" ht="24.95" customHeight="1">
      <c r="A209" s="173">
        <v>10</v>
      </c>
      <c r="B209" s="164" t="s">
        <v>957</v>
      </c>
      <c r="C209" s="245" t="s">
        <v>311</v>
      </c>
      <c r="D209" s="239">
        <v>20000</v>
      </c>
      <c r="E209" s="721">
        <v>0</v>
      </c>
      <c r="F209" s="721">
        <v>0</v>
      </c>
      <c r="G209" s="721">
        <v>0</v>
      </c>
      <c r="H209" s="721">
        <v>0</v>
      </c>
      <c r="I209" s="256">
        <v>2</v>
      </c>
      <c r="J209" s="721">
        <v>0</v>
      </c>
      <c r="K209" s="261">
        <f t="shared" si="22"/>
        <v>2</v>
      </c>
      <c r="L209" s="256">
        <v>2</v>
      </c>
      <c r="M209" s="239">
        <f t="shared" si="24"/>
        <v>40000</v>
      </c>
      <c r="N209" s="721">
        <v>0</v>
      </c>
      <c r="O209" s="721">
        <v>0</v>
      </c>
      <c r="P209" s="721">
        <v>0</v>
      </c>
      <c r="Q209" s="721">
        <v>0</v>
      </c>
      <c r="R209" s="727">
        <v>0</v>
      </c>
      <c r="S209" s="721">
        <v>0</v>
      </c>
      <c r="T209" s="261">
        <f t="shared" si="23"/>
        <v>2</v>
      </c>
      <c r="U209" s="261">
        <f t="shared" si="23"/>
        <v>40000</v>
      </c>
      <c r="V209" s="341" t="s">
        <v>497</v>
      </c>
      <c r="W209" s="341" t="s">
        <v>497</v>
      </c>
      <c r="X209" s="242" t="s">
        <v>710</v>
      </c>
      <c r="Y209" s="164" t="s">
        <v>711</v>
      </c>
      <c r="Z209" s="204" t="s">
        <v>712</v>
      </c>
      <c r="AA209" s="339" t="s">
        <v>942</v>
      </c>
    </row>
    <row r="210" spans="1:27" ht="24.95" customHeight="1">
      <c r="A210" s="173">
        <v>11</v>
      </c>
      <c r="B210" s="164" t="s">
        <v>958</v>
      </c>
      <c r="C210" s="245" t="s">
        <v>311</v>
      </c>
      <c r="D210" s="239">
        <v>40000</v>
      </c>
      <c r="E210" s="721">
        <v>0</v>
      </c>
      <c r="F210" s="721">
        <v>0</v>
      </c>
      <c r="G210" s="721">
        <v>0</v>
      </c>
      <c r="H210" s="721">
        <v>0</v>
      </c>
      <c r="I210" s="256">
        <v>1</v>
      </c>
      <c r="J210" s="721">
        <v>0</v>
      </c>
      <c r="K210" s="261">
        <f t="shared" si="22"/>
        <v>1</v>
      </c>
      <c r="L210" s="256">
        <v>1</v>
      </c>
      <c r="M210" s="239">
        <f t="shared" si="24"/>
        <v>40000</v>
      </c>
      <c r="N210" s="721">
        <v>0</v>
      </c>
      <c r="O210" s="721">
        <v>0</v>
      </c>
      <c r="P210" s="721">
        <v>0</v>
      </c>
      <c r="Q210" s="721">
        <v>0</v>
      </c>
      <c r="R210" s="727">
        <v>0</v>
      </c>
      <c r="S210" s="721">
        <v>0</v>
      </c>
      <c r="T210" s="261">
        <f t="shared" si="23"/>
        <v>1</v>
      </c>
      <c r="U210" s="261">
        <f t="shared" si="23"/>
        <v>40000</v>
      </c>
      <c r="V210" s="341" t="s">
        <v>497</v>
      </c>
      <c r="W210" s="341" t="s">
        <v>497</v>
      </c>
      <c r="X210" s="242" t="s">
        <v>710</v>
      </c>
      <c r="Y210" s="164" t="s">
        <v>711</v>
      </c>
      <c r="Z210" s="204" t="s">
        <v>712</v>
      </c>
      <c r="AA210" s="339" t="s">
        <v>942</v>
      </c>
    </row>
    <row r="211" spans="1:27" ht="24.95" customHeight="1">
      <c r="A211" s="173">
        <v>12</v>
      </c>
      <c r="B211" s="164" t="s">
        <v>959</v>
      </c>
      <c r="C211" s="245" t="s">
        <v>311</v>
      </c>
      <c r="D211" s="239">
        <v>5700</v>
      </c>
      <c r="E211" s="721">
        <v>0</v>
      </c>
      <c r="F211" s="721">
        <v>0</v>
      </c>
      <c r="G211" s="721">
        <v>0</v>
      </c>
      <c r="H211" s="721">
        <v>0</v>
      </c>
      <c r="I211" s="256">
        <v>16</v>
      </c>
      <c r="J211" s="721">
        <v>0</v>
      </c>
      <c r="K211" s="261">
        <f t="shared" si="22"/>
        <v>16</v>
      </c>
      <c r="L211" s="256">
        <v>8</v>
      </c>
      <c r="M211" s="239">
        <f t="shared" si="24"/>
        <v>45600</v>
      </c>
      <c r="N211" s="721">
        <v>8</v>
      </c>
      <c r="O211" s="721">
        <f>N211*D211</f>
        <v>45600</v>
      </c>
      <c r="P211" s="721">
        <v>0</v>
      </c>
      <c r="Q211" s="721">
        <v>0</v>
      </c>
      <c r="R211" s="727">
        <v>0</v>
      </c>
      <c r="S211" s="721">
        <v>0</v>
      </c>
      <c r="T211" s="261">
        <f t="shared" si="23"/>
        <v>16</v>
      </c>
      <c r="U211" s="261">
        <f t="shared" si="23"/>
        <v>91200</v>
      </c>
      <c r="V211" s="341" t="s">
        <v>497</v>
      </c>
      <c r="W211" s="341" t="s">
        <v>497</v>
      </c>
      <c r="X211" s="242" t="s">
        <v>710</v>
      </c>
      <c r="Y211" s="164" t="s">
        <v>711</v>
      </c>
      <c r="Z211" s="204" t="s">
        <v>712</v>
      </c>
      <c r="AA211" s="339" t="s">
        <v>942</v>
      </c>
    </row>
    <row r="212" spans="1:27" ht="24.95" customHeight="1">
      <c r="A212" s="173">
        <v>13</v>
      </c>
      <c r="B212" s="164" t="s">
        <v>960</v>
      </c>
      <c r="C212" s="245" t="s">
        <v>311</v>
      </c>
      <c r="D212" s="239">
        <v>15000</v>
      </c>
      <c r="E212" s="721">
        <v>0</v>
      </c>
      <c r="F212" s="721">
        <v>0</v>
      </c>
      <c r="G212" s="721">
        <v>0</v>
      </c>
      <c r="H212" s="721">
        <v>0</v>
      </c>
      <c r="I212" s="256">
        <v>1</v>
      </c>
      <c r="J212" s="721">
        <v>0</v>
      </c>
      <c r="K212" s="261">
        <f t="shared" si="22"/>
        <v>1</v>
      </c>
      <c r="L212" s="256">
        <v>1</v>
      </c>
      <c r="M212" s="239">
        <f t="shared" si="24"/>
        <v>15000</v>
      </c>
      <c r="N212" s="721">
        <v>0</v>
      </c>
      <c r="O212" s="721">
        <v>0</v>
      </c>
      <c r="P212" s="721">
        <v>0</v>
      </c>
      <c r="Q212" s="721">
        <v>0</v>
      </c>
      <c r="R212" s="727">
        <v>0</v>
      </c>
      <c r="S212" s="721">
        <v>0</v>
      </c>
      <c r="T212" s="261">
        <f t="shared" si="23"/>
        <v>1</v>
      </c>
      <c r="U212" s="261">
        <f t="shared" si="23"/>
        <v>15000</v>
      </c>
      <c r="V212" s="341" t="s">
        <v>497</v>
      </c>
      <c r="W212" s="341" t="s">
        <v>497</v>
      </c>
      <c r="X212" s="242" t="s">
        <v>710</v>
      </c>
      <c r="Y212" s="164" t="s">
        <v>711</v>
      </c>
      <c r="Z212" s="204" t="s">
        <v>712</v>
      </c>
      <c r="AA212" s="339" t="s">
        <v>942</v>
      </c>
    </row>
    <row r="213" spans="1:27" ht="46.5" customHeight="1">
      <c r="A213" s="173">
        <v>14</v>
      </c>
      <c r="B213" s="164" t="s">
        <v>961</v>
      </c>
      <c r="C213" s="245" t="s">
        <v>311</v>
      </c>
      <c r="D213" s="239">
        <v>15000</v>
      </c>
      <c r="E213" s="721">
        <v>0</v>
      </c>
      <c r="F213" s="721">
        <v>0</v>
      </c>
      <c r="G213" s="721">
        <v>0</v>
      </c>
      <c r="H213" s="721">
        <v>0</v>
      </c>
      <c r="I213" s="256">
        <v>1</v>
      </c>
      <c r="J213" s="721">
        <v>0</v>
      </c>
      <c r="K213" s="261">
        <f t="shared" si="22"/>
        <v>1</v>
      </c>
      <c r="L213" s="256">
        <v>1</v>
      </c>
      <c r="M213" s="239">
        <f t="shared" si="24"/>
        <v>15000</v>
      </c>
      <c r="N213" s="721">
        <v>0</v>
      </c>
      <c r="O213" s="721">
        <v>0</v>
      </c>
      <c r="P213" s="721">
        <v>0</v>
      </c>
      <c r="Q213" s="721">
        <v>0</v>
      </c>
      <c r="R213" s="727">
        <v>0</v>
      </c>
      <c r="S213" s="721">
        <v>0</v>
      </c>
      <c r="T213" s="261">
        <f t="shared" si="23"/>
        <v>1</v>
      </c>
      <c r="U213" s="261">
        <f t="shared" si="23"/>
        <v>15000</v>
      </c>
      <c r="V213" s="341" t="s">
        <v>497</v>
      </c>
      <c r="W213" s="341" t="s">
        <v>497</v>
      </c>
      <c r="X213" s="242" t="s">
        <v>710</v>
      </c>
      <c r="Y213" s="164" t="s">
        <v>711</v>
      </c>
      <c r="Z213" s="204" t="s">
        <v>712</v>
      </c>
      <c r="AA213" s="339" t="s">
        <v>942</v>
      </c>
    </row>
    <row r="214" spans="1:27" ht="24.95" customHeight="1">
      <c r="A214" s="173">
        <v>15</v>
      </c>
      <c r="B214" s="164" t="s">
        <v>962</v>
      </c>
      <c r="C214" s="245" t="s">
        <v>311</v>
      </c>
      <c r="D214" s="239">
        <v>16000</v>
      </c>
      <c r="E214" s="721">
        <v>0</v>
      </c>
      <c r="F214" s="721">
        <v>0</v>
      </c>
      <c r="G214" s="721">
        <v>0</v>
      </c>
      <c r="H214" s="721">
        <v>0</v>
      </c>
      <c r="I214" s="256">
        <v>3</v>
      </c>
      <c r="J214" s="721">
        <v>0</v>
      </c>
      <c r="K214" s="261">
        <f t="shared" si="22"/>
        <v>3</v>
      </c>
      <c r="L214" s="256">
        <v>1</v>
      </c>
      <c r="M214" s="239">
        <f t="shared" si="24"/>
        <v>16000</v>
      </c>
      <c r="N214" s="721">
        <v>2</v>
      </c>
      <c r="O214" s="721">
        <f>N214*D214</f>
        <v>32000</v>
      </c>
      <c r="P214" s="721">
        <v>0</v>
      </c>
      <c r="Q214" s="721">
        <v>0</v>
      </c>
      <c r="R214" s="727">
        <v>0</v>
      </c>
      <c r="S214" s="721">
        <v>0</v>
      </c>
      <c r="T214" s="261">
        <f t="shared" si="23"/>
        <v>3</v>
      </c>
      <c r="U214" s="261">
        <f t="shared" si="23"/>
        <v>48000</v>
      </c>
      <c r="V214" s="341" t="s">
        <v>497</v>
      </c>
      <c r="W214" s="341" t="s">
        <v>497</v>
      </c>
      <c r="X214" s="242" t="s">
        <v>733</v>
      </c>
      <c r="Y214" s="164" t="s">
        <v>963</v>
      </c>
      <c r="Z214" s="204" t="s">
        <v>964</v>
      </c>
      <c r="AA214" s="339" t="s">
        <v>942</v>
      </c>
    </row>
    <row r="215" spans="1:27" ht="46.5" customHeight="1">
      <c r="A215" s="173">
        <v>16</v>
      </c>
      <c r="B215" s="164" t="s">
        <v>965</v>
      </c>
      <c r="C215" s="246" t="s">
        <v>48</v>
      </c>
      <c r="D215" s="724">
        <v>2600</v>
      </c>
      <c r="E215" s="724">
        <v>0</v>
      </c>
      <c r="F215" s="724">
        <v>0</v>
      </c>
      <c r="G215" s="724">
        <v>0</v>
      </c>
      <c r="H215" s="724">
        <v>0</v>
      </c>
      <c r="I215" s="724">
        <v>20</v>
      </c>
      <c r="J215" s="724">
        <v>0</v>
      </c>
      <c r="K215" s="261">
        <f t="shared" si="22"/>
        <v>20</v>
      </c>
      <c r="L215" s="721">
        <v>0</v>
      </c>
      <c r="M215" s="721">
        <v>0</v>
      </c>
      <c r="N215" s="721">
        <v>20</v>
      </c>
      <c r="O215" s="721">
        <f>N215*D215</f>
        <v>52000</v>
      </c>
      <c r="P215" s="721">
        <v>0</v>
      </c>
      <c r="Q215" s="721">
        <v>0</v>
      </c>
      <c r="R215" s="727">
        <v>0</v>
      </c>
      <c r="S215" s="721">
        <v>0</v>
      </c>
      <c r="T215" s="261">
        <f t="shared" si="23"/>
        <v>20</v>
      </c>
      <c r="U215" s="261">
        <f t="shared" si="23"/>
        <v>52000</v>
      </c>
      <c r="V215" s="345"/>
      <c r="W215" s="346"/>
      <c r="X215" s="259" t="s">
        <v>944</v>
      </c>
      <c r="Y215" s="258" t="s">
        <v>966</v>
      </c>
      <c r="Z215" s="261" t="s">
        <v>967</v>
      </c>
      <c r="AA215" s="339" t="s">
        <v>942</v>
      </c>
    </row>
    <row r="216" spans="1:27">
      <c r="A216" s="231" t="s">
        <v>18</v>
      </c>
      <c r="B216" s="231"/>
      <c r="C216" s="292"/>
      <c r="D216" s="742"/>
      <c r="E216" s="742"/>
      <c r="F216" s="742"/>
      <c r="G216" s="742"/>
      <c r="H216" s="742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294"/>
      <c r="W216" s="294"/>
      <c r="X216" s="293"/>
      <c r="Y216" s="330"/>
      <c r="Z216" s="246"/>
    </row>
    <row r="217" spans="1:27">
      <c r="A217" s="186">
        <v>1</v>
      </c>
      <c r="B217" s="164"/>
      <c r="C217" s="272"/>
      <c r="D217" s="724"/>
      <c r="E217" s="724"/>
      <c r="F217" s="724"/>
      <c r="G217" s="724"/>
      <c r="H217" s="724"/>
      <c r="I217" s="724"/>
      <c r="J217" s="724"/>
      <c r="K217" s="724"/>
      <c r="L217" s="759"/>
      <c r="M217" s="722"/>
      <c r="N217" s="722"/>
      <c r="O217" s="722"/>
      <c r="P217" s="722"/>
      <c r="Q217" s="722"/>
      <c r="R217" s="723"/>
      <c r="S217" s="722"/>
      <c r="T217" s="759"/>
      <c r="U217" s="760"/>
      <c r="V217" s="260"/>
      <c r="W217" s="260"/>
      <c r="X217" s="274"/>
      <c r="Y217" s="347"/>
      <c r="Z217" s="261"/>
    </row>
    <row r="218" spans="1:27">
      <c r="A218" s="186">
        <v>2</v>
      </c>
      <c r="B218" s="164"/>
      <c r="C218" s="272"/>
      <c r="D218" s="724"/>
      <c r="E218" s="724"/>
      <c r="F218" s="724"/>
      <c r="G218" s="724"/>
      <c r="H218" s="724"/>
      <c r="I218" s="724"/>
      <c r="J218" s="724"/>
      <c r="K218" s="724"/>
      <c r="L218" s="759"/>
      <c r="M218" s="722"/>
      <c r="N218" s="722"/>
      <c r="O218" s="722"/>
      <c r="P218" s="722"/>
      <c r="Q218" s="722"/>
      <c r="R218" s="723"/>
      <c r="S218" s="722"/>
      <c r="T218" s="759"/>
      <c r="U218" s="760"/>
      <c r="V218" s="260"/>
      <c r="W218" s="260"/>
      <c r="X218" s="274"/>
      <c r="Y218" s="347"/>
      <c r="Z218" s="261"/>
    </row>
    <row r="219" spans="1:27">
      <c r="A219" s="186">
        <v>3</v>
      </c>
      <c r="B219" s="164"/>
      <c r="C219" s="272"/>
      <c r="D219" s="724"/>
      <c r="E219" s="724"/>
      <c r="F219" s="724"/>
      <c r="G219" s="724"/>
      <c r="H219" s="724"/>
      <c r="I219" s="724"/>
      <c r="J219" s="724"/>
      <c r="K219" s="724"/>
      <c r="L219" s="759"/>
      <c r="M219" s="722"/>
      <c r="N219" s="722"/>
      <c r="O219" s="722"/>
      <c r="P219" s="722"/>
      <c r="Q219" s="722"/>
      <c r="R219" s="723"/>
      <c r="S219" s="722"/>
      <c r="T219" s="759"/>
      <c r="U219" s="760"/>
      <c r="V219" s="260"/>
      <c r="W219" s="260"/>
      <c r="X219" s="274"/>
      <c r="Y219" s="347"/>
      <c r="Z219" s="261"/>
    </row>
    <row r="220" spans="1:27">
      <c r="A220" s="186">
        <v>4</v>
      </c>
      <c r="B220" s="164"/>
      <c r="C220" s="272"/>
      <c r="D220" s="724"/>
      <c r="E220" s="724"/>
      <c r="F220" s="724"/>
      <c r="G220" s="724"/>
      <c r="H220" s="724"/>
      <c r="I220" s="724"/>
      <c r="J220" s="724"/>
      <c r="K220" s="724"/>
      <c r="L220" s="759"/>
      <c r="M220" s="722"/>
      <c r="N220" s="722"/>
      <c r="O220" s="722"/>
      <c r="P220" s="722"/>
      <c r="Q220" s="722"/>
      <c r="R220" s="723"/>
      <c r="S220" s="722"/>
      <c r="T220" s="759"/>
      <c r="U220" s="760"/>
      <c r="V220" s="260"/>
      <c r="W220" s="260"/>
      <c r="X220" s="274"/>
      <c r="Y220" s="347"/>
      <c r="Z220" s="261"/>
    </row>
    <row r="221" spans="1:27">
      <c r="A221" s="186">
        <v>5</v>
      </c>
      <c r="B221" s="242"/>
      <c r="C221" s="246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60"/>
      <c r="W221" s="260"/>
      <c r="X221" s="259"/>
      <c r="Y221" s="348"/>
      <c r="Z221" s="246"/>
    </row>
    <row r="222" spans="1:27" ht="13.5" customHeight="1">
      <c r="B222" s="349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1"/>
      <c r="W222" s="351"/>
      <c r="X222" s="352"/>
      <c r="Y222" s="353"/>
      <c r="Z222" s="354"/>
    </row>
    <row r="223" spans="1:27" ht="21.75" customHeight="1">
      <c r="A223" s="1117"/>
      <c r="B223" s="1118"/>
      <c r="C223" s="1118"/>
      <c r="D223" s="1119"/>
      <c r="E223" s="1119"/>
      <c r="F223" s="1119"/>
      <c r="G223" s="1119"/>
      <c r="H223" s="1119"/>
      <c r="I223" s="1119"/>
      <c r="J223" s="1119"/>
      <c r="K223" s="1119"/>
      <c r="L223" s="1119"/>
      <c r="M223" s="1119"/>
      <c r="N223" s="1119"/>
      <c r="O223" s="1119"/>
      <c r="P223" s="1119"/>
      <c r="Q223" s="1119"/>
      <c r="R223" s="1119"/>
      <c r="S223" s="1119"/>
      <c r="T223" s="1119"/>
      <c r="U223" s="1119"/>
      <c r="V223" s="1118"/>
      <c r="W223" s="1118"/>
      <c r="X223" s="1118"/>
      <c r="Y223" s="355"/>
    </row>
    <row r="224" spans="1:27">
      <c r="A224" s="1108"/>
      <c r="B224" s="1108"/>
      <c r="C224" s="1108"/>
      <c r="D224" s="1109"/>
      <c r="E224" s="1109"/>
      <c r="F224" s="1109"/>
      <c r="G224" s="1109"/>
      <c r="H224" s="1109"/>
      <c r="I224" s="1109"/>
      <c r="J224" s="1109"/>
      <c r="K224" s="1109"/>
      <c r="L224" s="1109"/>
      <c r="M224" s="1109"/>
      <c r="N224" s="1109"/>
      <c r="O224" s="1109"/>
      <c r="P224" s="1109"/>
      <c r="Q224" s="1109"/>
      <c r="R224" s="1109"/>
      <c r="S224" s="1109"/>
      <c r="T224" s="1109"/>
      <c r="U224" s="1109"/>
      <c r="V224" s="1108"/>
      <c r="W224" s="1108"/>
      <c r="X224" s="1108"/>
      <c r="Y224" s="356"/>
    </row>
    <row r="225" spans="1:58" s="211" customFormat="1">
      <c r="A225" s="357"/>
      <c r="B225" s="212"/>
      <c r="C225" s="276"/>
      <c r="D225" s="728"/>
      <c r="E225" s="728"/>
      <c r="F225" s="728"/>
      <c r="G225" s="728"/>
      <c r="H225" s="728"/>
      <c r="I225" s="728"/>
      <c r="J225" s="728"/>
      <c r="K225" s="728"/>
      <c r="L225" s="728"/>
      <c r="M225" s="761"/>
      <c r="N225" s="728"/>
      <c r="O225" s="761"/>
      <c r="P225" s="728"/>
      <c r="Q225" s="761"/>
      <c r="R225" s="728"/>
      <c r="S225" s="761"/>
      <c r="T225" s="728"/>
      <c r="U225" s="761"/>
      <c r="V225" s="358"/>
      <c r="W225" s="358"/>
      <c r="X225" s="349"/>
      <c r="Y225" s="355"/>
      <c r="Z225" s="276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</row>
    <row r="226" spans="1:58" s="211" customFormat="1">
      <c r="A226" s="357"/>
      <c r="B226" s="212"/>
      <c r="C226" s="276"/>
      <c r="D226" s="728"/>
      <c r="E226" s="728"/>
      <c r="F226" s="728"/>
      <c r="G226" s="728"/>
      <c r="H226" s="728"/>
      <c r="I226" s="728"/>
      <c r="J226" s="728"/>
      <c r="K226" s="728"/>
      <c r="L226" s="728"/>
      <c r="M226" s="761"/>
      <c r="N226" s="728"/>
      <c r="O226" s="761"/>
      <c r="P226" s="728"/>
      <c r="Q226" s="761"/>
      <c r="R226" s="728"/>
      <c r="S226" s="761"/>
      <c r="T226" s="728"/>
      <c r="U226" s="761"/>
      <c r="V226" s="358"/>
      <c r="W226" s="358"/>
      <c r="X226" s="349"/>
      <c r="Y226" s="355"/>
      <c r="Z226" s="276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</row>
    <row r="227" spans="1:58" s="211" customFormat="1">
      <c r="A227" s="357"/>
      <c r="B227" s="212"/>
      <c r="C227" s="276"/>
      <c r="D227" s="728"/>
      <c r="E227" s="728"/>
      <c r="F227" s="728"/>
      <c r="G227" s="728"/>
      <c r="H227" s="728"/>
      <c r="I227" s="728"/>
      <c r="J227" s="728"/>
      <c r="K227" s="728"/>
      <c r="L227" s="728"/>
      <c r="M227" s="761"/>
      <c r="N227" s="728"/>
      <c r="O227" s="761"/>
      <c r="P227" s="728"/>
      <c r="Q227" s="761"/>
      <c r="R227" s="728"/>
      <c r="S227" s="761"/>
      <c r="T227" s="728"/>
      <c r="U227" s="761"/>
      <c r="V227" s="358"/>
      <c r="W227" s="358"/>
      <c r="X227" s="349"/>
      <c r="Y227" s="355"/>
      <c r="Z227" s="276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</row>
    <row r="228" spans="1:58" s="211" customFormat="1">
      <c r="A228" s="357"/>
      <c r="B228" s="212"/>
      <c r="C228" s="276"/>
      <c r="D228" s="728"/>
      <c r="E228" s="728"/>
      <c r="F228" s="728"/>
      <c r="G228" s="728"/>
      <c r="H228" s="728"/>
      <c r="I228" s="728"/>
      <c r="J228" s="728"/>
      <c r="K228" s="728"/>
      <c r="L228" s="728"/>
      <c r="M228" s="761"/>
      <c r="N228" s="728"/>
      <c r="O228" s="761"/>
      <c r="P228" s="728"/>
      <c r="Q228" s="761"/>
      <c r="R228" s="728"/>
      <c r="S228" s="761"/>
      <c r="T228" s="728"/>
      <c r="U228" s="761"/>
      <c r="V228" s="358"/>
      <c r="W228" s="358"/>
      <c r="X228" s="349"/>
      <c r="Y228" s="355"/>
      <c r="Z228" s="276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</row>
    <row r="229" spans="1:58" s="211" customFormat="1">
      <c r="A229" s="357"/>
      <c r="B229" s="212"/>
      <c r="C229" s="276"/>
      <c r="D229" s="728"/>
      <c r="E229" s="728"/>
      <c r="F229" s="728"/>
      <c r="G229" s="728"/>
      <c r="H229" s="728"/>
      <c r="I229" s="728"/>
      <c r="J229" s="728"/>
      <c r="K229" s="728"/>
      <c r="L229" s="728"/>
      <c r="M229" s="761"/>
      <c r="N229" s="728"/>
      <c r="O229" s="761"/>
      <c r="P229" s="728"/>
      <c r="Q229" s="761"/>
      <c r="R229" s="728"/>
      <c r="S229" s="761"/>
      <c r="T229" s="728"/>
      <c r="U229" s="761"/>
      <c r="V229" s="358"/>
      <c r="W229" s="358"/>
      <c r="X229" s="349"/>
      <c r="Y229" s="355"/>
      <c r="Z229" s="276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</row>
    <row r="230" spans="1:58" s="211" customFormat="1">
      <c r="A230" s="1108"/>
      <c r="B230" s="1108"/>
      <c r="C230" s="1108"/>
      <c r="D230" s="1109"/>
      <c r="E230" s="1109"/>
      <c r="F230" s="1109"/>
      <c r="G230" s="1109"/>
      <c r="H230" s="1109"/>
      <c r="I230" s="1109"/>
      <c r="J230" s="1109"/>
      <c r="K230" s="1109"/>
      <c r="L230" s="1109"/>
      <c r="M230" s="1109"/>
      <c r="N230" s="1109"/>
      <c r="O230" s="1109"/>
      <c r="P230" s="1109"/>
      <c r="Q230" s="1109"/>
      <c r="R230" s="1109"/>
      <c r="S230" s="1109"/>
      <c r="T230" s="1109"/>
      <c r="U230" s="1109"/>
      <c r="V230" s="1108"/>
      <c r="W230" s="1108"/>
      <c r="X230" s="1108"/>
      <c r="Y230" s="356"/>
      <c r="Z230" s="276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</row>
    <row r="231" spans="1:58" s="211" customFormat="1">
      <c r="A231" s="276"/>
      <c r="B231" s="210"/>
      <c r="C231" s="276"/>
      <c r="D231" s="350"/>
      <c r="E231" s="350"/>
      <c r="F231" s="350"/>
      <c r="G231" s="350"/>
      <c r="H231" s="350"/>
      <c r="I231" s="350"/>
      <c r="J231" s="350"/>
      <c r="K231" s="350"/>
      <c r="L231" s="350"/>
      <c r="M231" s="359"/>
      <c r="N231" s="350"/>
      <c r="O231" s="359"/>
      <c r="P231" s="350"/>
      <c r="Q231" s="359"/>
      <c r="R231" s="350"/>
      <c r="S231" s="359"/>
      <c r="T231" s="350"/>
      <c r="U231" s="359"/>
      <c r="V231" s="360"/>
      <c r="W231" s="360"/>
      <c r="X231" s="361"/>
      <c r="Y231" s="362"/>
      <c r="Z231" s="276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</row>
    <row r="232" spans="1:58" s="211" customFormat="1" ht="22.5" customHeight="1">
      <c r="A232" s="217"/>
      <c r="B232" s="212"/>
      <c r="C232" s="276"/>
      <c r="D232" s="363"/>
      <c r="E232" s="363"/>
      <c r="F232" s="363"/>
      <c r="G232" s="363"/>
      <c r="H232" s="363"/>
      <c r="I232" s="363"/>
      <c r="J232" s="363"/>
      <c r="K232" s="363"/>
      <c r="L232" s="363"/>
      <c r="M232" s="364"/>
      <c r="N232" s="363"/>
      <c r="O232" s="364"/>
      <c r="P232" s="363"/>
      <c r="Q232" s="364"/>
      <c r="R232" s="363"/>
      <c r="S232" s="364"/>
      <c r="T232" s="363"/>
      <c r="U232" s="364"/>
      <c r="V232" s="365"/>
      <c r="W232" s="365"/>
      <c r="X232" s="366"/>
      <c r="Y232" s="367"/>
      <c r="Z232" s="276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</row>
    <row r="233" spans="1:58" s="211" customFormat="1">
      <c r="A233" s="1110"/>
      <c r="B233" s="1110"/>
      <c r="C233" s="1110"/>
      <c r="D233" s="1111"/>
      <c r="E233" s="1111"/>
      <c r="F233" s="1111"/>
      <c r="G233" s="1111"/>
      <c r="H233" s="1111"/>
      <c r="I233" s="1111"/>
      <c r="J233" s="1111"/>
      <c r="K233" s="1111"/>
      <c r="L233" s="1111"/>
      <c r="M233" s="1111"/>
      <c r="N233" s="1111"/>
      <c r="O233" s="1111"/>
      <c r="P233" s="1111"/>
      <c r="Q233" s="1111"/>
      <c r="R233" s="1111"/>
      <c r="S233" s="1111"/>
      <c r="T233" s="1111"/>
      <c r="U233" s="1111"/>
      <c r="V233" s="1110"/>
      <c r="W233" s="1110"/>
      <c r="X233" s="1110"/>
      <c r="Y233" s="355"/>
      <c r="Z233" s="276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</row>
    <row r="234" spans="1:58" s="211" customFormat="1" ht="23.25" customHeight="1">
      <c r="A234" s="368"/>
      <c r="B234" s="212"/>
      <c r="C234" s="276"/>
      <c r="D234" s="728"/>
      <c r="E234" s="728"/>
      <c r="F234" s="728"/>
      <c r="G234" s="728"/>
      <c r="H234" s="728"/>
      <c r="I234" s="728"/>
      <c r="J234" s="728"/>
      <c r="K234" s="728"/>
      <c r="L234" s="728"/>
      <c r="M234" s="762"/>
      <c r="N234" s="728"/>
      <c r="O234" s="762"/>
      <c r="P234" s="728"/>
      <c r="Q234" s="762"/>
      <c r="R234" s="728"/>
      <c r="S234" s="762"/>
      <c r="T234" s="728"/>
      <c r="U234" s="762"/>
      <c r="V234" s="369"/>
      <c r="W234" s="369"/>
      <c r="X234" s="349"/>
      <c r="Y234" s="201"/>
      <c r="Z234" s="276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</row>
    <row r="235" spans="1:58">
      <c r="D235" s="728"/>
      <c r="E235" s="728"/>
      <c r="F235" s="728"/>
      <c r="G235" s="728"/>
      <c r="H235" s="728"/>
      <c r="I235" s="728"/>
      <c r="J235" s="728"/>
      <c r="K235" s="728"/>
      <c r="L235" s="728"/>
      <c r="M235" s="762"/>
      <c r="N235" s="728"/>
      <c r="O235" s="762"/>
      <c r="P235" s="728"/>
      <c r="Q235" s="762"/>
      <c r="R235" s="728"/>
      <c r="S235" s="762"/>
      <c r="T235" s="728"/>
      <c r="U235" s="762"/>
    </row>
    <row r="236" spans="1:58">
      <c r="D236" s="728"/>
      <c r="E236" s="728"/>
      <c r="F236" s="728"/>
      <c r="G236" s="728"/>
      <c r="H236" s="728"/>
      <c r="I236" s="728"/>
      <c r="J236" s="728"/>
      <c r="K236" s="728"/>
      <c r="L236" s="728"/>
      <c r="M236" s="762"/>
      <c r="N236" s="728"/>
      <c r="O236" s="762"/>
      <c r="P236" s="728"/>
      <c r="Q236" s="762"/>
      <c r="R236" s="728"/>
      <c r="S236" s="762"/>
      <c r="T236" s="728"/>
      <c r="U236" s="762"/>
    </row>
    <row r="237" spans="1:58">
      <c r="D237" s="728"/>
      <c r="E237" s="728"/>
      <c r="F237" s="728"/>
      <c r="G237" s="728"/>
      <c r="H237" s="728"/>
      <c r="I237" s="728"/>
      <c r="J237" s="728"/>
      <c r="K237" s="728"/>
      <c r="L237" s="728"/>
      <c r="M237" s="762"/>
      <c r="N237" s="728"/>
      <c r="O237" s="762"/>
      <c r="P237" s="728"/>
      <c r="Q237" s="762"/>
      <c r="R237" s="728"/>
      <c r="S237" s="762"/>
      <c r="T237" s="728"/>
      <c r="U237" s="762"/>
    </row>
    <row r="238" spans="1:58">
      <c r="D238" s="728"/>
      <c r="E238" s="728"/>
      <c r="F238" s="728"/>
      <c r="G238" s="728"/>
      <c r="H238" s="728"/>
      <c r="I238" s="728"/>
      <c r="J238" s="728"/>
      <c r="K238" s="728"/>
      <c r="L238" s="728"/>
      <c r="M238" s="762"/>
      <c r="N238" s="728"/>
      <c r="O238" s="762"/>
      <c r="P238" s="728"/>
      <c r="Q238" s="762"/>
      <c r="R238" s="728"/>
      <c r="S238" s="762"/>
      <c r="T238" s="728"/>
      <c r="U238" s="762"/>
    </row>
    <row r="239" spans="1:58">
      <c r="D239" s="728"/>
      <c r="E239" s="728"/>
      <c r="F239" s="728"/>
      <c r="G239" s="728"/>
      <c r="H239" s="728"/>
      <c r="I239" s="728"/>
      <c r="J239" s="728"/>
      <c r="K239" s="728"/>
      <c r="L239" s="728"/>
      <c r="M239" s="762"/>
      <c r="N239" s="728"/>
      <c r="O239" s="762"/>
      <c r="P239" s="728"/>
      <c r="Q239" s="762"/>
      <c r="R239" s="728"/>
      <c r="S239" s="762"/>
      <c r="T239" s="728"/>
      <c r="U239" s="762"/>
    </row>
    <row r="240" spans="1:58">
      <c r="D240" s="728"/>
      <c r="E240" s="728"/>
      <c r="F240" s="728"/>
      <c r="G240" s="728"/>
      <c r="H240" s="728"/>
      <c r="I240" s="728"/>
      <c r="J240" s="728"/>
      <c r="K240" s="728"/>
      <c r="L240" s="728"/>
      <c r="M240" s="762"/>
      <c r="N240" s="728"/>
      <c r="O240" s="762"/>
      <c r="P240" s="728"/>
      <c r="Q240" s="762"/>
      <c r="R240" s="728"/>
      <c r="S240" s="762"/>
      <c r="T240" s="728"/>
      <c r="U240" s="762"/>
    </row>
    <row r="241" spans="4:21">
      <c r="D241" s="728"/>
      <c r="E241" s="728"/>
      <c r="F241" s="728"/>
      <c r="G241" s="728"/>
      <c r="H241" s="728"/>
      <c r="I241" s="728"/>
      <c r="J241" s="728"/>
      <c r="K241" s="728"/>
      <c r="L241" s="728"/>
      <c r="M241" s="762"/>
      <c r="N241" s="728"/>
      <c r="O241" s="762"/>
      <c r="P241" s="728"/>
      <c r="Q241" s="762"/>
      <c r="R241" s="728"/>
      <c r="S241" s="762"/>
      <c r="T241" s="728"/>
      <c r="U241" s="762"/>
    </row>
    <row r="242" spans="4:21">
      <c r="D242" s="728"/>
      <c r="E242" s="728"/>
      <c r="F242" s="728"/>
      <c r="G242" s="728"/>
      <c r="H242" s="728"/>
      <c r="I242" s="728"/>
      <c r="J242" s="728"/>
      <c r="K242" s="728"/>
      <c r="L242" s="728"/>
      <c r="M242" s="762"/>
      <c r="N242" s="728"/>
      <c r="O242" s="762"/>
      <c r="P242" s="728"/>
      <c r="Q242" s="762"/>
      <c r="R242" s="728"/>
      <c r="S242" s="762"/>
      <c r="T242" s="728"/>
      <c r="U242" s="762"/>
    </row>
    <row r="243" spans="4:21">
      <c r="D243" s="728"/>
      <c r="E243" s="728"/>
      <c r="F243" s="728"/>
      <c r="G243" s="728"/>
      <c r="H243" s="728"/>
      <c r="I243" s="728"/>
      <c r="J243" s="728"/>
      <c r="K243" s="728"/>
      <c r="L243" s="728"/>
      <c r="M243" s="762"/>
      <c r="N243" s="728"/>
      <c r="O243" s="762"/>
      <c r="P243" s="728"/>
      <c r="Q243" s="762"/>
      <c r="R243" s="728"/>
      <c r="S243" s="762"/>
      <c r="T243" s="728"/>
      <c r="U243" s="762"/>
    </row>
    <row r="244" spans="4:21">
      <c r="D244" s="728"/>
      <c r="E244" s="728"/>
      <c r="F244" s="728"/>
      <c r="G244" s="728"/>
      <c r="H244" s="728"/>
      <c r="I244" s="728"/>
      <c r="J244" s="728"/>
      <c r="K244" s="728"/>
      <c r="L244" s="728"/>
      <c r="M244" s="762"/>
      <c r="N244" s="728"/>
      <c r="O244" s="762"/>
      <c r="P244" s="728"/>
      <c r="Q244" s="762"/>
      <c r="R244" s="728"/>
      <c r="S244" s="762"/>
      <c r="T244" s="728"/>
      <c r="U244" s="762"/>
    </row>
    <row r="245" spans="4:21">
      <c r="D245" s="728"/>
      <c r="E245" s="728"/>
      <c r="F245" s="728"/>
      <c r="G245" s="728"/>
      <c r="H245" s="728"/>
      <c r="I245" s="728"/>
      <c r="J245" s="728"/>
      <c r="K245" s="728"/>
      <c r="L245" s="728"/>
      <c r="M245" s="762"/>
      <c r="N245" s="728"/>
      <c r="O245" s="762"/>
      <c r="P245" s="728"/>
      <c r="Q245" s="762"/>
      <c r="R245" s="728"/>
      <c r="S245" s="762"/>
      <c r="T245" s="728"/>
      <c r="U245" s="762"/>
    </row>
    <row r="246" spans="4:21">
      <c r="D246" s="728"/>
      <c r="E246" s="728"/>
      <c r="F246" s="728"/>
      <c r="G246" s="728"/>
      <c r="H246" s="728"/>
      <c r="I246" s="728"/>
      <c r="J246" s="728"/>
      <c r="K246" s="728"/>
      <c r="L246" s="728"/>
      <c r="M246" s="762"/>
      <c r="N246" s="728"/>
      <c r="O246" s="762"/>
      <c r="P246" s="728"/>
      <c r="Q246" s="762"/>
      <c r="R246" s="728"/>
      <c r="S246" s="762"/>
      <c r="T246" s="728"/>
      <c r="U246" s="762"/>
    </row>
    <row r="247" spans="4:21">
      <c r="D247" s="728"/>
      <c r="E247" s="728"/>
      <c r="F247" s="728"/>
      <c r="G247" s="728"/>
      <c r="H247" s="728"/>
      <c r="I247" s="728"/>
      <c r="J247" s="728"/>
      <c r="K247" s="728"/>
      <c r="L247" s="728"/>
      <c r="M247" s="762"/>
      <c r="N247" s="728"/>
      <c r="O247" s="762"/>
      <c r="P247" s="728"/>
      <c r="Q247" s="762"/>
      <c r="R247" s="728"/>
      <c r="S247" s="762"/>
      <c r="T247" s="728"/>
      <c r="U247" s="762"/>
    </row>
    <row r="248" spans="4:21">
      <c r="D248" s="728"/>
      <c r="E248" s="728"/>
      <c r="F248" s="728"/>
      <c r="G248" s="728"/>
      <c r="H248" s="728"/>
      <c r="I248" s="728"/>
      <c r="J248" s="728"/>
      <c r="K248" s="728"/>
      <c r="L248" s="728"/>
      <c r="M248" s="762"/>
      <c r="N248" s="728"/>
      <c r="O248" s="762"/>
      <c r="P248" s="728"/>
      <c r="Q248" s="762"/>
      <c r="R248" s="728"/>
      <c r="S248" s="762"/>
      <c r="T248" s="728"/>
      <c r="U248" s="762"/>
    </row>
    <row r="249" spans="4:21">
      <c r="D249" s="728"/>
      <c r="E249" s="728"/>
      <c r="F249" s="728"/>
      <c r="G249" s="728"/>
      <c r="H249" s="728"/>
      <c r="I249" s="728"/>
      <c r="J249" s="728"/>
      <c r="K249" s="728"/>
      <c r="L249" s="728"/>
      <c r="M249" s="762"/>
      <c r="N249" s="728"/>
      <c r="O249" s="762"/>
      <c r="P249" s="728"/>
      <c r="Q249" s="762"/>
      <c r="R249" s="728"/>
      <c r="S249" s="762"/>
      <c r="T249" s="728"/>
      <c r="U249" s="762"/>
    </row>
    <row r="250" spans="4:21">
      <c r="D250" s="728"/>
      <c r="E250" s="728"/>
      <c r="F250" s="728"/>
      <c r="G250" s="728"/>
      <c r="H250" s="728"/>
      <c r="I250" s="728"/>
      <c r="J250" s="728"/>
      <c r="K250" s="728"/>
      <c r="L250" s="728"/>
      <c r="M250" s="762"/>
      <c r="N250" s="728"/>
      <c r="O250" s="762"/>
      <c r="P250" s="728"/>
      <c r="Q250" s="762"/>
      <c r="R250" s="728"/>
      <c r="S250" s="762"/>
      <c r="T250" s="728"/>
      <c r="U250" s="762"/>
    </row>
    <row r="251" spans="4:21">
      <c r="D251" s="728"/>
      <c r="E251" s="728"/>
      <c r="F251" s="728"/>
      <c r="G251" s="728"/>
      <c r="H251" s="728"/>
      <c r="I251" s="728"/>
      <c r="J251" s="728"/>
      <c r="K251" s="728"/>
      <c r="L251" s="728"/>
      <c r="M251" s="762"/>
      <c r="N251" s="728"/>
      <c r="O251" s="762"/>
      <c r="P251" s="728"/>
      <c r="Q251" s="762"/>
      <c r="R251" s="728"/>
      <c r="S251" s="762"/>
      <c r="T251" s="728"/>
      <c r="U251" s="762"/>
    </row>
    <row r="252" spans="4:21">
      <c r="D252" s="728"/>
      <c r="E252" s="728"/>
      <c r="F252" s="728"/>
      <c r="G252" s="728"/>
      <c r="H252" s="728"/>
      <c r="I252" s="728"/>
      <c r="J252" s="728"/>
      <c r="K252" s="728"/>
      <c r="L252" s="728"/>
      <c r="M252" s="762"/>
      <c r="N252" s="728"/>
      <c r="O252" s="762"/>
      <c r="P252" s="728"/>
      <c r="Q252" s="762"/>
      <c r="R252" s="728"/>
      <c r="S252" s="762"/>
      <c r="T252" s="728"/>
      <c r="U252" s="762"/>
    </row>
    <row r="253" spans="4:21">
      <c r="D253" s="728"/>
      <c r="E253" s="728"/>
      <c r="F253" s="728"/>
      <c r="G253" s="728"/>
      <c r="H253" s="728"/>
      <c r="I253" s="728"/>
      <c r="J253" s="728"/>
      <c r="K253" s="728"/>
      <c r="L253" s="728"/>
      <c r="M253" s="762"/>
      <c r="N253" s="728"/>
      <c r="O253" s="762"/>
      <c r="P253" s="728"/>
      <c r="Q253" s="762"/>
      <c r="R253" s="728"/>
      <c r="S253" s="762"/>
      <c r="T253" s="728"/>
      <c r="U253" s="762"/>
    </row>
    <row r="254" spans="4:21">
      <c r="D254" s="728"/>
      <c r="E254" s="728"/>
      <c r="F254" s="728"/>
      <c r="G254" s="728"/>
      <c r="H254" s="728"/>
      <c r="I254" s="728"/>
      <c r="J254" s="728"/>
      <c r="K254" s="728"/>
      <c r="L254" s="728"/>
      <c r="M254" s="762"/>
      <c r="N254" s="728"/>
      <c r="O254" s="762"/>
      <c r="P254" s="728"/>
      <c r="Q254" s="762"/>
      <c r="R254" s="728"/>
      <c r="S254" s="762"/>
      <c r="T254" s="728"/>
      <c r="U254" s="762"/>
    </row>
    <row r="255" spans="4:21">
      <c r="D255" s="728"/>
      <c r="E255" s="728"/>
      <c r="F255" s="728"/>
      <c r="G255" s="728"/>
      <c r="H255" s="728"/>
      <c r="I255" s="728"/>
      <c r="J255" s="728"/>
      <c r="K255" s="728"/>
      <c r="L255" s="728"/>
      <c r="M255" s="762"/>
      <c r="N255" s="728"/>
      <c r="O255" s="762"/>
      <c r="P255" s="728"/>
      <c r="Q255" s="762"/>
      <c r="R255" s="728"/>
      <c r="S255" s="762"/>
      <c r="T255" s="728"/>
      <c r="U255" s="762"/>
    </row>
    <row r="256" spans="4:21">
      <c r="D256" s="728"/>
      <c r="E256" s="728"/>
      <c r="F256" s="728"/>
      <c r="G256" s="728"/>
      <c r="H256" s="728"/>
      <c r="I256" s="728"/>
      <c r="J256" s="728"/>
      <c r="K256" s="728"/>
      <c r="L256" s="728"/>
      <c r="M256" s="762"/>
      <c r="N256" s="728"/>
      <c r="O256" s="762"/>
      <c r="P256" s="728"/>
      <c r="Q256" s="762"/>
      <c r="R256" s="728"/>
      <c r="S256" s="762"/>
      <c r="T256" s="728"/>
      <c r="U256" s="762"/>
    </row>
    <row r="257" spans="4:21">
      <c r="D257" s="728"/>
      <c r="E257" s="728"/>
      <c r="F257" s="728"/>
      <c r="G257" s="728"/>
      <c r="H257" s="728"/>
      <c r="I257" s="728"/>
      <c r="J257" s="728"/>
      <c r="K257" s="728"/>
      <c r="L257" s="728"/>
      <c r="M257" s="762"/>
      <c r="N257" s="728"/>
      <c r="O257" s="762"/>
      <c r="P257" s="728"/>
      <c r="Q257" s="762"/>
      <c r="R257" s="728"/>
      <c r="S257" s="762"/>
      <c r="T257" s="728"/>
      <c r="U257" s="762"/>
    </row>
    <row r="258" spans="4:21">
      <c r="D258" s="728"/>
      <c r="E258" s="728"/>
      <c r="F258" s="728"/>
      <c r="G258" s="728"/>
      <c r="H258" s="728"/>
      <c r="I258" s="728"/>
      <c r="J258" s="728"/>
      <c r="K258" s="728"/>
      <c r="L258" s="728"/>
      <c r="M258" s="762"/>
      <c r="N258" s="728"/>
      <c r="O258" s="762"/>
      <c r="P258" s="728"/>
      <c r="Q258" s="762"/>
      <c r="R258" s="728"/>
      <c r="S258" s="762"/>
      <c r="T258" s="728"/>
      <c r="U258" s="762"/>
    </row>
    <row r="259" spans="4:21">
      <c r="D259" s="728"/>
      <c r="E259" s="728"/>
      <c r="F259" s="728"/>
      <c r="G259" s="728"/>
      <c r="H259" s="728"/>
      <c r="I259" s="728"/>
      <c r="J259" s="728"/>
      <c r="K259" s="728"/>
      <c r="L259" s="728"/>
      <c r="M259" s="762"/>
      <c r="N259" s="728"/>
      <c r="O259" s="762"/>
      <c r="P259" s="728"/>
      <c r="Q259" s="762"/>
      <c r="R259" s="728"/>
      <c r="S259" s="762"/>
      <c r="T259" s="728"/>
      <c r="U259" s="762"/>
    </row>
    <row r="260" spans="4:21">
      <c r="D260" s="728"/>
      <c r="E260" s="728"/>
      <c r="F260" s="728"/>
      <c r="G260" s="728"/>
      <c r="H260" s="728"/>
      <c r="I260" s="728"/>
      <c r="J260" s="728"/>
      <c r="K260" s="728"/>
      <c r="L260" s="728"/>
      <c r="M260" s="762"/>
      <c r="N260" s="728"/>
      <c r="O260" s="762"/>
      <c r="P260" s="728"/>
      <c r="Q260" s="762"/>
      <c r="R260" s="728"/>
      <c r="S260" s="762"/>
      <c r="T260" s="728"/>
      <c r="U260" s="762"/>
    </row>
    <row r="261" spans="4:21">
      <c r="D261" s="728"/>
      <c r="E261" s="728"/>
      <c r="F261" s="728"/>
      <c r="G261" s="728"/>
      <c r="H261" s="728"/>
      <c r="I261" s="728"/>
      <c r="J261" s="728"/>
      <c r="K261" s="728"/>
      <c r="L261" s="728"/>
      <c r="M261" s="762"/>
      <c r="N261" s="728"/>
      <c r="O261" s="762"/>
      <c r="P261" s="728"/>
      <c r="Q261" s="762"/>
      <c r="R261" s="728"/>
      <c r="S261" s="762"/>
      <c r="T261" s="728"/>
      <c r="U261" s="762"/>
    </row>
    <row r="262" spans="4:21">
      <c r="D262" s="728"/>
      <c r="E262" s="728"/>
      <c r="F262" s="728"/>
      <c r="G262" s="728"/>
      <c r="H262" s="728"/>
      <c r="I262" s="728"/>
      <c r="J262" s="728"/>
      <c r="K262" s="728"/>
      <c r="L262" s="728"/>
      <c r="M262" s="762"/>
      <c r="N262" s="728"/>
      <c r="O262" s="762"/>
      <c r="P262" s="728"/>
      <c r="Q262" s="762"/>
      <c r="R262" s="728"/>
      <c r="S262" s="762"/>
      <c r="T262" s="728"/>
      <c r="U262" s="762"/>
    </row>
    <row r="263" spans="4:21">
      <c r="D263" s="728"/>
      <c r="E263" s="728"/>
      <c r="F263" s="728"/>
      <c r="G263" s="728"/>
      <c r="H263" s="728"/>
      <c r="I263" s="728"/>
      <c r="J263" s="728"/>
      <c r="K263" s="728"/>
      <c r="L263" s="728"/>
      <c r="M263" s="762"/>
      <c r="N263" s="728"/>
      <c r="O263" s="762"/>
      <c r="P263" s="728"/>
      <c r="Q263" s="762"/>
      <c r="R263" s="728"/>
      <c r="S263" s="762"/>
      <c r="T263" s="728"/>
      <c r="U263" s="762"/>
    </row>
    <row r="264" spans="4:21">
      <c r="D264" s="728"/>
      <c r="E264" s="728"/>
      <c r="F264" s="728"/>
      <c r="G264" s="728"/>
      <c r="H264" s="728"/>
      <c r="I264" s="728"/>
      <c r="J264" s="728"/>
      <c r="K264" s="728"/>
      <c r="L264" s="728"/>
      <c r="M264" s="762"/>
      <c r="N264" s="728"/>
      <c r="O264" s="762"/>
      <c r="P264" s="728"/>
      <c r="Q264" s="762"/>
      <c r="R264" s="728"/>
      <c r="S264" s="762"/>
      <c r="T264" s="728"/>
      <c r="U264" s="762"/>
    </row>
    <row r="265" spans="4:21">
      <c r="D265" s="728"/>
      <c r="E265" s="728"/>
      <c r="F265" s="728"/>
      <c r="G265" s="728"/>
      <c r="H265" s="728"/>
      <c r="I265" s="728"/>
      <c r="J265" s="728"/>
      <c r="K265" s="728"/>
      <c r="L265" s="728"/>
      <c r="M265" s="762"/>
      <c r="N265" s="728"/>
      <c r="O265" s="762"/>
      <c r="P265" s="728"/>
      <c r="Q265" s="762"/>
      <c r="R265" s="728"/>
      <c r="S265" s="762"/>
      <c r="T265" s="728"/>
      <c r="U265" s="762"/>
    </row>
    <row r="266" spans="4:21">
      <c r="D266" s="728"/>
      <c r="E266" s="728"/>
      <c r="F266" s="728"/>
      <c r="G266" s="728"/>
      <c r="H266" s="728"/>
      <c r="I266" s="728"/>
      <c r="J266" s="728"/>
      <c r="K266" s="728"/>
      <c r="L266" s="728"/>
      <c r="M266" s="762"/>
      <c r="N266" s="728"/>
      <c r="O266" s="762"/>
      <c r="P266" s="728"/>
      <c r="Q266" s="762"/>
      <c r="R266" s="728"/>
      <c r="S266" s="762"/>
      <c r="T266" s="728"/>
      <c r="U266" s="762"/>
    </row>
    <row r="267" spans="4:21">
      <c r="D267" s="728"/>
      <c r="E267" s="728"/>
      <c r="F267" s="728"/>
      <c r="G267" s="728"/>
      <c r="H267" s="728"/>
      <c r="I267" s="728"/>
      <c r="J267" s="728"/>
      <c r="K267" s="728"/>
      <c r="L267" s="728"/>
      <c r="M267" s="762"/>
      <c r="N267" s="728"/>
      <c r="O267" s="762"/>
      <c r="P267" s="728"/>
      <c r="Q267" s="762"/>
      <c r="R267" s="728"/>
      <c r="S267" s="762"/>
      <c r="T267" s="728"/>
      <c r="U267" s="762"/>
    </row>
    <row r="268" spans="4:21">
      <c r="D268" s="728"/>
      <c r="E268" s="728"/>
      <c r="F268" s="728"/>
      <c r="G268" s="728"/>
      <c r="H268" s="728"/>
      <c r="I268" s="728"/>
      <c r="J268" s="728"/>
      <c r="K268" s="728"/>
      <c r="L268" s="728"/>
      <c r="M268" s="762"/>
      <c r="N268" s="728"/>
      <c r="O268" s="762"/>
      <c r="P268" s="728"/>
      <c r="Q268" s="762"/>
      <c r="R268" s="728"/>
      <c r="S268" s="762"/>
      <c r="T268" s="728"/>
      <c r="U268" s="762"/>
    </row>
    <row r="269" spans="4:21">
      <c r="D269" s="728"/>
      <c r="E269" s="728"/>
      <c r="F269" s="728"/>
      <c r="G269" s="728"/>
      <c r="H269" s="728"/>
      <c r="I269" s="728"/>
      <c r="J269" s="728"/>
      <c r="K269" s="728"/>
      <c r="L269" s="728"/>
      <c r="M269" s="762"/>
      <c r="N269" s="728"/>
      <c r="O269" s="762"/>
      <c r="P269" s="728"/>
      <c r="Q269" s="762"/>
      <c r="R269" s="728"/>
      <c r="S269" s="762"/>
      <c r="T269" s="728"/>
      <c r="U269" s="762"/>
    </row>
    <row r="270" spans="4:21">
      <c r="D270" s="728"/>
      <c r="E270" s="728"/>
      <c r="F270" s="728"/>
      <c r="G270" s="728"/>
      <c r="H270" s="728"/>
      <c r="I270" s="728"/>
      <c r="J270" s="728"/>
      <c r="K270" s="728"/>
      <c r="L270" s="728"/>
      <c r="M270" s="762"/>
      <c r="N270" s="728"/>
      <c r="O270" s="762"/>
      <c r="P270" s="728"/>
      <c r="Q270" s="762"/>
      <c r="R270" s="728"/>
      <c r="S270" s="762"/>
      <c r="T270" s="728"/>
      <c r="U270" s="762"/>
    </row>
    <row r="271" spans="4:21">
      <c r="D271" s="728"/>
      <c r="E271" s="728"/>
      <c r="F271" s="728"/>
      <c r="G271" s="728"/>
      <c r="H271" s="728"/>
      <c r="I271" s="728"/>
      <c r="J271" s="728"/>
      <c r="K271" s="728"/>
      <c r="L271" s="728"/>
      <c r="M271" s="762"/>
      <c r="N271" s="728"/>
      <c r="O271" s="762"/>
      <c r="P271" s="728"/>
      <c r="Q271" s="762"/>
      <c r="R271" s="728"/>
      <c r="S271" s="762"/>
      <c r="T271" s="728"/>
      <c r="U271" s="762"/>
    </row>
    <row r="272" spans="4:21">
      <c r="D272" s="728"/>
      <c r="E272" s="728"/>
      <c r="F272" s="728"/>
      <c r="G272" s="728"/>
      <c r="H272" s="728"/>
      <c r="I272" s="728"/>
      <c r="J272" s="728"/>
      <c r="K272" s="728"/>
      <c r="L272" s="728"/>
      <c r="M272" s="762"/>
      <c r="N272" s="728"/>
      <c r="O272" s="762"/>
      <c r="P272" s="728"/>
      <c r="Q272" s="762"/>
      <c r="R272" s="728"/>
      <c r="S272" s="762"/>
      <c r="T272" s="728"/>
      <c r="U272" s="762"/>
    </row>
    <row r="273" spans="4:21">
      <c r="D273" s="728"/>
      <c r="E273" s="728"/>
      <c r="F273" s="728"/>
      <c r="G273" s="728"/>
      <c r="H273" s="728"/>
      <c r="I273" s="728"/>
      <c r="J273" s="728"/>
      <c r="K273" s="728"/>
      <c r="L273" s="728"/>
      <c r="M273" s="762"/>
      <c r="N273" s="728"/>
      <c r="O273" s="762"/>
      <c r="P273" s="728"/>
      <c r="Q273" s="762"/>
      <c r="R273" s="728"/>
      <c r="S273" s="762"/>
      <c r="T273" s="728"/>
      <c r="U273" s="762"/>
    </row>
    <row r="274" spans="4:21">
      <c r="D274" s="728"/>
      <c r="E274" s="728"/>
      <c r="F274" s="728"/>
      <c r="G274" s="728"/>
      <c r="H274" s="728"/>
      <c r="I274" s="728"/>
      <c r="J274" s="728"/>
      <c r="K274" s="728"/>
      <c r="L274" s="728"/>
      <c r="M274" s="762"/>
      <c r="N274" s="728"/>
      <c r="O274" s="762"/>
      <c r="P274" s="728"/>
      <c r="Q274" s="762"/>
      <c r="R274" s="728"/>
      <c r="S274" s="762"/>
      <c r="T274" s="728"/>
      <c r="U274" s="762"/>
    </row>
    <row r="275" spans="4:21">
      <c r="D275" s="728"/>
      <c r="E275" s="728"/>
      <c r="F275" s="728"/>
      <c r="G275" s="728"/>
      <c r="H275" s="728"/>
      <c r="I275" s="728"/>
      <c r="J275" s="728"/>
      <c r="K275" s="728"/>
      <c r="L275" s="728"/>
      <c r="M275" s="762"/>
      <c r="N275" s="728"/>
      <c r="O275" s="762"/>
      <c r="P275" s="728"/>
      <c r="Q275" s="762"/>
      <c r="R275" s="728"/>
      <c r="S275" s="762"/>
      <c r="T275" s="728"/>
      <c r="U275" s="762"/>
    </row>
    <row r="276" spans="4:21">
      <c r="D276" s="728"/>
      <c r="E276" s="728"/>
      <c r="F276" s="728"/>
      <c r="G276" s="728"/>
      <c r="H276" s="728"/>
      <c r="I276" s="728"/>
      <c r="J276" s="728"/>
      <c r="K276" s="728"/>
      <c r="L276" s="728"/>
      <c r="M276" s="762"/>
      <c r="N276" s="728"/>
      <c r="O276" s="762"/>
      <c r="P276" s="728"/>
      <c r="Q276" s="762"/>
      <c r="R276" s="728"/>
      <c r="S276" s="762"/>
      <c r="T276" s="728"/>
      <c r="U276" s="762"/>
    </row>
    <row r="277" spans="4:21">
      <c r="D277" s="728"/>
      <c r="E277" s="728"/>
      <c r="F277" s="728"/>
      <c r="G277" s="728"/>
      <c r="H277" s="728"/>
      <c r="I277" s="728"/>
      <c r="J277" s="728"/>
      <c r="K277" s="728"/>
      <c r="L277" s="728"/>
      <c r="M277" s="762"/>
      <c r="N277" s="728"/>
      <c r="O277" s="762"/>
      <c r="P277" s="728"/>
      <c r="Q277" s="762"/>
      <c r="R277" s="728"/>
      <c r="S277" s="762"/>
      <c r="T277" s="728"/>
      <c r="U277" s="762"/>
    </row>
    <row r="278" spans="4:21">
      <c r="D278" s="728"/>
      <c r="E278" s="728"/>
      <c r="F278" s="728"/>
      <c r="G278" s="728"/>
      <c r="H278" s="728"/>
      <c r="I278" s="728"/>
      <c r="J278" s="728"/>
      <c r="K278" s="728"/>
      <c r="L278" s="728"/>
      <c r="M278" s="762"/>
      <c r="N278" s="728"/>
      <c r="O278" s="762"/>
      <c r="P278" s="728"/>
      <c r="Q278" s="762"/>
      <c r="R278" s="728"/>
      <c r="S278" s="762"/>
      <c r="T278" s="728"/>
      <c r="U278" s="762"/>
    </row>
    <row r="279" spans="4:21">
      <c r="D279" s="728"/>
      <c r="E279" s="728"/>
      <c r="F279" s="728"/>
      <c r="G279" s="728"/>
      <c r="H279" s="728"/>
      <c r="I279" s="728"/>
      <c r="J279" s="728"/>
      <c r="K279" s="728"/>
      <c r="L279" s="728"/>
      <c r="M279" s="762"/>
      <c r="N279" s="728"/>
      <c r="O279" s="762"/>
      <c r="P279" s="728"/>
      <c r="Q279" s="762"/>
      <c r="R279" s="728"/>
      <c r="S279" s="762"/>
      <c r="T279" s="728"/>
      <c r="U279" s="762"/>
    </row>
    <row r="280" spans="4:21">
      <c r="D280" s="728"/>
      <c r="E280" s="728"/>
      <c r="F280" s="728"/>
      <c r="G280" s="728"/>
      <c r="H280" s="728"/>
      <c r="I280" s="728"/>
      <c r="J280" s="728"/>
      <c r="K280" s="728"/>
      <c r="L280" s="728"/>
      <c r="M280" s="762"/>
      <c r="N280" s="728"/>
      <c r="O280" s="762"/>
      <c r="P280" s="728"/>
      <c r="Q280" s="762"/>
      <c r="R280" s="728"/>
      <c r="S280" s="762"/>
      <c r="T280" s="728"/>
      <c r="U280" s="762"/>
    </row>
    <row r="281" spans="4:21">
      <c r="D281" s="728"/>
      <c r="E281" s="728"/>
      <c r="F281" s="728"/>
      <c r="G281" s="728"/>
      <c r="H281" s="728"/>
      <c r="I281" s="728"/>
      <c r="J281" s="728"/>
      <c r="K281" s="728"/>
      <c r="L281" s="728"/>
      <c r="M281" s="762"/>
      <c r="N281" s="728"/>
      <c r="O281" s="762"/>
      <c r="P281" s="728"/>
      <c r="Q281" s="762"/>
      <c r="R281" s="728"/>
      <c r="S281" s="762"/>
      <c r="T281" s="728"/>
      <c r="U281" s="762"/>
    </row>
    <row r="282" spans="4:21">
      <c r="D282" s="728"/>
      <c r="E282" s="728"/>
      <c r="F282" s="728"/>
      <c r="G282" s="728"/>
      <c r="H282" s="728"/>
      <c r="I282" s="728"/>
      <c r="J282" s="728"/>
      <c r="K282" s="728"/>
      <c r="L282" s="728"/>
      <c r="M282" s="762"/>
      <c r="N282" s="728"/>
      <c r="O282" s="762"/>
      <c r="P282" s="728"/>
      <c r="Q282" s="762"/>
      <c r="R282" s="728"/>
      <c r="S282" s="762"/>
      <c r="T282" s="728"/>
      <c r="U282" s="762"/>
    </row>
    <row r="283" spans="4:21">
      <c r="D283" s="728"/>
      <c r="E283" s="728"/>
      <c r="F283" s="728"/>
      <c r="G283" s="728"/>
      <c r="H283" s="728"/>
      <c r="I283" s="728"/>
      <c r="J283" s="728"/>
      <c r="K283" s="728"/>
      <c r="L283" s="728"/>
      <c r="M283" s="762"/>
      <c r="N283" s="728"/>
      <c r="O283" s="762"/>
      <c r="P283" s="728"/>
      <c r="Q283" s="762"/>
      <c r="R283" s="728"/>
      <c r="S283" s="762"/>
      <c r="T283" s="728"/>
      <c r="U283" s="762"/>
    </row>
    <row r="284" spans="4:21">
      <c r="D284" s="728"/>
      <c r="E284" s="728"/>
      <c r="F284" s="728"/>
      <c r="G284" s="728"/>
      <c r="H284" s="728"/>
      <c r="I284" s="728"/>
      <c r="J284" s="728"/>
      <c r="K284" s="728"/>
      <c r="L284" s="728"/>
      <c r="M284" s="762"/>
      <c r="N284" s="728"/>
      <c r="O284" s="762"/>
      <c r="P284" s="728"/>
      <c r="Q284" s="762"/>
      <c r="R284" s="728"/>
      <c r="S284" s="762"/>
      <c r="T284" s="728"/>
      <c r="U284" s="762"/>
    </row>
    <row r="285" spans="4:21">
      <c r="D285" s="728"/>
      <c r="E285" s="728"/>
      <c r="F285" s="728"/>
      <c r="G285" s="728"/>
      <c r="H285" s="728"/>
      <c r="I285" s="728"/>
      <c r="J285" s="728"/>
      <c r="K285" s="728"/>
      <c r="L285" s="728"/>
      <c r="M285" s="762"/>
      <c r="N285" s="728"/>
      <c r="O285" s="762"/>
      <c r="P285" s="728"/>
      <c r="Q285" s="762"/>
      <c r="R285" s="728"/>
      <c r="S285" s="762"/>
      <c r="T285" s="728"/>
      <c r="U285" s="762"/>
    </row>
    <row r="286" spans="4:21">
      <c r="D286" s="728"/>
      <c r="E286" s="728"/>
      <c r="F286" s="728"/>
      <c r="G286" s="728"/>
      <c r="H286" s="728"/>
      <c r="I286" s="728"/>
      <c r="J286" s="728"/>
      <c r="K286" s="728"/>
      <c r="L286" s="728"/>
      <c r="M286" s="762"/>
      <c r="N286" s="728"/>
      <c r="O286" s="762"/>
      <c r="P286" s="728"/>
      <c r="Q286" s="762"/>
      <c r="R286" s="728"/>
      <c r="S286" s="762"/>
      <c r="T286" s="728"/>
      <c r="U286" s="762"/>
    </row>
    <row r="287" spans="4:21">
      <c r="D287" s="728"/>
      <c r="E287" s="728"/>
      <c r="F287" s="728"/>
      <c r="G287" s="728"/>
      <c r="H287" s="728"/>
      <c r="I287" s="728"/>
      <c r="J287" s="728"/>
      <c r="K287" s="728"/>
      <c r="L287" s="728"/>
      <c r="M287" s="762"/>
      <c r="N287" s="728"/>
      <c r="O287" s="762"/>
      <c r="P287" s="728"/>
      <c r="Q287" s="762"/>
      <c r="R287" s="728"/>
      <c r="S287" s="762"/>
      <c r="T287" s="728"/>
      <c r="U287" s="762"/>
    </row>
    <row r="288" spans="4:21">
      <c r="D288" s="728"/>
      <c r="E288" s="728"/>
      <c r="F288" s="728"/>
      <c r="G288" s="728"/>
      <c r="H288" s="728"/>
      <c r="I288" s="728"/>
      <c r="J288" s="728"/>
      <c r="K288" s="728"/>
      <c r="L288" s="728"/>
      <c r="M288" s="762"/>
      <c r="N288" s="728"/>
      <c r="O288" s="762"/>
      <c r="P288" s="728"/>
      <c r="Q288" s="762"/>
      <c r="R288" s="728"/>
      <c r="S288" s="762"/>
      <c r="T288" s="728"/>
      <c r="U288" s="762"/>
    </row>
    <row r="289" spans="4:21">
      <c r="D289" s="728"/>
      <c r="E289" s="728"/>
      <c r="F289" s="728"/>
      <c r="G289" s="728"/>
      <c r="H289" s="728"/>
      <c r="I289" s="728"/>
      <c r="J289" s="728"/>
      <c r="K289" s="728"/>
      <c r="L289" s="728"/>
      <c r="M289" s="762"/>
      <c r="N289" s="728"/>
      <c r="O289" s="762"/>
      <c r="P289" s="728"/>
      <c r="Q289" s="762"/>
      <c r="R289" s="728"/>
      <c r="S289" s="762"/>
      <c r="T289" s="728"/>
      <c r="U289" s="762"/>
    </row>
    <row r="290" spans="4:21">
      <c r="D290" s="728"/>
      <c r="E290" s="728"/>
      <c r="F290" s="728"/>
      <c r="G290" s="728"/>
      <c r="H290" s="728"/>
      <c r="I290" s="728"/>
      <c r="J290" s="728"/>
      <c r="K290" s="728"/>
      <c r="L290" s="728"/>
      <c r="M290" s="762"/>
      <c r="N290" s="728"/>
      <c r="O290" s="762"/>
      <c r="P290" s="728"/>
      <c r="Q290" s="762"/>
      <c r="R290" s="728"/>
      <c r="S290" s="762"/>
      <c r="T290" s="728"/>
      <c r="U290" s="762"/>
    </row>
    <row r="291" spans="4:21">
      <c r="D291" s="728"/>
      <c r="E291" s="728"/>
      <c r="F291" s="728"/>
      <c r="G291" s="728"/>
      <c r="H291" s="728"/>
      <c r="I291" s="728"/>
      <c r="J291" s="728"/>
      <c r="K291" s="728"/>
      <c r="L291" s="728"/>
      <c r="M291" s="762"/>
      <c r="N291" s="728"/>
      <c r="O291" s="762"/>
      <c r="P291" s="728"/>
      <c r="Q291" s="762"/>
      <c r="R291" s="728"/>
      <c r="S291" s="762"/>
      <c r="T291" s="728"/>
      <c r="U291" s="762"/>
    </row>
    <row r="292" spans="4:21">
      <c r="D292" s="728"/>
      <c r="E292" s="728"/>
      <c r="F292" s="728"/>
      <c r="G292" s="728"/>
      <c r="H292" s="728"/>
      <c r="I292" s="728"/>
      <c r="J292" s="728"/>
      <c r="K292" s="728"/>
      <c r="L292" s="728"/>
      <c r="M292" s="762"/>
      <c r="N292" s="728"/>
      <c r="O292" s="762"/>
      <c r="P292" s="728"/>
      <c r="Q292" s="762"/>
      <c r="R292" s="728"/>
      <c r="S292" s="762"/>
      <c r="T292" s="728"/>
      <c r="U292" s="762"/>
    </row>
    <row r="293" spans="4:21">
      <c r="D293" s="728"/>
      <c r="E293" s="728"/>
      <c r="F293" s="728"/>
      <c r="G293" s="728"/>
      <c r="H293" s="728"/>
      <c r="I293" s="728"/>
      <c r="J293" s="728"/>
      <c r="K293" s="728"/>
      <c r="L293" s="728"/>
      <c r="M293" s="762"/>
      <c r="N293" s="728"/>
      <c r="O293" s="762"/>
      <c r="P293" s="728"/>
      <c r="Q293" s="762"/>
      <c r="R293" s="728"/>
      <c r="S293" s="762"/>
      <c r="T293" s="728"/>
      <c r="U293" s="762"/>
    </row>
    <row r="294" spans="4:21">
      <c r="D294" s="728"/>
      <c r="E294" s="728"/>
      <c r="F294" s="728"/>
      <c r="G294" s="728"/>
      <c r="H294" s="728"/>
      <c r="I294" s="728"/>
      <c r="J294" s="728"/>
      <c r="K294" s="728"/>
      <c r="L294" s="728"/>
      <c r="M294" s="762"/>
      <c r="N294" s="728"/>
      <c r="O294" s="762"/>
      <c r="P294" s="728"/>
      <c r="Q294" s="762"/>
      <c r="R294" s="728"/>
      <c r="S294" s="762"/>
      <c r="T294" s="728"/>
      <c r="U294" s="762"/>
    </row>
    <row r="295" spans="4:21">
      <c r="D295" s="728"/>
      <c r="E295" s="728"/>
      <c r="F295" s="728"/>
      <c r="G295" s="728"/>
      <c r="H295" s="728"/>
      <c r="I295" s="728"/>
      <c r="J295" s="728"/>
      <c r="K295" s="728"/>
      <c r="L295" s="728"/>
      <c r="M295" s="762"/>
      <c r="N295" s="728"/>
      <c r="O295" s="762"/>
      <c r="P295" s="728"/>
      <c r="Q295" s="762"/>
      <c r="R295" s="728"/>
      <c r="S295" s="762"/>
      <c r="T295" s="728"/>
      <c r="U295" s="762"/>
    </row>
    <row r="296" spans="4:21">
      <c r="D296" s="728"/>
      <c r="E296" s="728"/>
      <c r="F296" s="728"/>
      <c r="G296" s="728"/>
      <c r="H296" s="728"/>
      <c r="I296" s="728"/>
      <c r="J296" s="728"/>
      <c r="K296" s="728"/>
      <c r="L296" s="728"/>
      <c r="M296" s="762"/>
      <c r="N296" s="728"/>
      <c r="O296" s="762"/>
      <c r="P296" s="728"/>
      <c r="Q296" s="762"/>
      <c r="R296" s="728"/>
      <c r="S296" s="762"/>
      <c r="T296" s="728"/>
      <c r="U296" s="762"/>
    </row>
    <row r="297" spans="4:21">
      <c r="D297" s="728"/>
      <c r="E297" s="728"/>
      <c r="F297" s="728"/>
      <c r="G297" s="728"/>
      <c r="H297" s="728"/>
      <c r="I297" s="728"/>
      <c r="J297" s="728"/>
      <c r="K297" s="728"/>
      <c r="L297" s="728"/>
      <c r="M297" s="762"/>
      <c r="N297" s="728"/>
      <c r="O297" s="762"/>
      <c r="P297" s="728"/>
      <c r="Q297" s="762"/>
      <c r="R297" s="728"/>
      <c r="S297" s="762"/>
      <c r="T297" s="728"/>
      <c r="U297" s="762"/>
    </row>
    <row r="298" spans="4:21">
      <c r="D298" s="728"/>
      <c r="E298" s="728"/>
      <c r="F298" s="728"/>
      <c r="G298" s="728"/>
      <c r="H298" s="728"/>
      <c r="I298" s="728"/>
      <c r="J298" s="728"/>
      <c r="K298" s="728"/>
      <c r="L298" s="728"/>
      <c r="M298" s="762"/>
      <c r="N298" s="728"/>
      <c r="O298" s="762"/>
      <c r="P298" s="728"/>
      <c r="Q298" s="762"/>
      <c r="R298" s="728"/>
      <c r="S298" s="762"/>
      <c r="T298" s="728"/>
      <c r="U298" s="762"/>
    </row>
    <row r="299" spans="4:21">
      <c r="D299" s="728"/>
      <c r="E299" s="728"/>
      <c r="F299" s="728"/>
      <c r="G299" s="728"/>
      <c r="H299" s="728"/>
      <c r="I299" s="728"/>
      <c r="J299" s="728"/>
      <c r="K299" s="728"/>
      <c r="L299" s="728"/>
      <c r="M299" s="762"/>
      <c r="N299" s="728"/>
      <c r="O299" s="762"/>
      <c r="P299" s="728"/>
      <c r="Q299" s="762"/>
      <c r="R299" s="728"/>
      <c r="S299" s="762"/>
      <c r="T299" s="728"/>
      <c r="U299" s="762"/>
    </row>
    <row r="300" spans="4:21">
      <c r="D300" s="728"/>
      <c r="E300" s="728"/>
      <c r="F300" s="728"/>
      <c r="G300" s="728"/>
      <c r="H300" s="728"/>
      <c r="I300" s="728"/>
      <c r="J300" s="728"/>
      <c r="K300" s="728"/>
      <c r="L300" s="728"/>
      <c r="M300" s="762"/>
      <c r="N300" s="728"/>
      <c r="O300" s="762"/>
      <c r="P300" s="728"/>
      <c r="Q300" s="762"/>
      <c r="R300" s="728"/>
      <c r="S300" s="762"/>
      <c r="T300" s="728"/>
      <c r="U300" s="762"/>
    </row>
    <row r="301" spans="4:21">
      <c r="D301" s="728"/>
      <c r="E301" s="728"/>
      <c r="F301" s="728"/>
      <c r="G301" s="728"/>
      <c r="H301" s="728"/>
      <c r="I301" s="728"/>
      <c r="J301" s="728"/>
      <c r="K301" s="728"/>
      <c r="L301" s="728"/>
      <c r="M301" s="762"/>
      <c r="N301" s="728"/>
      <c r="O301" s="762"/>
      <c r="P301" s="728"/>
      <c r="Q301" s="762"/>
      <c r="R301" s="728"/>
      <c r="S301" s="762"/>
      <c r="T301" s="728"/>
      <c r="U301" s="762"/>
    </row>
    <row r="302" spans="4:21">
      <c r="D302" s="728"/>
      <c r="E302" s="728"/>
      <c r="F302" s="728"/>
      <c r="G302" s="728"/>
      <c r="H302" s="728"/>
      <c r="I302" s="728"/>
      <c r="J302" s="728"/>
      <c r="K302" s="728"/>
      <c r="L302" s="728"/>
      <c r="M302" s="762"/>
      <c r="N302" s="728"/>
      <c r="O302" s="762"/>
      <c r="P302" s="728"/>
      <c r="Q302" s="762"/>
      <c r="R302" s="728"/>
      <c r="S302" s="762"/>
      <c r="T302" s="728"/>
      <c r="U302" s="762"/>
    </row>
    <row r="303" spans="4:21">
      <c r="D303" s="728"/>
      <c r="E303" s="728"/>
      <c r="F303" s="728"/>
      <c r="G303" s="728"/>
      <c r="H303" s="728"/>
      <c r="I303" s="728"/>
      <c r="J303" s="728"/>
      <c r="K303" s="728"/>
      <c r="L303" s="728"/>
      <c r="M303" s="762"/>
      <c r="N303" s="728"/>
      <c r="O303" s="762"/>
      <c r="P303" s="728"/>
      <c r="Q303" s="762"/>
      <c r="R303" s="728"/>
      <c r="S303" s="762"/>
      <c r="T303" s="728"/>
      <c r="U303" s="762"/>
    </row>
    <row r="304" spans="4:21">
      <c r="D304" s="728"/>
      <c r="E304" s="728"/>
      <c r="F304" s="728"/>
      <c r="G304" s="728"/>
      <c r="H304" s="728"/>
      <c r="I304" s="728"/>
      <c r="J304" s="728"/>
      <c r="K304" s="728"/>
      <c r="L304" s="728"/>
      <c r="M304" s="762"/>
      <c r="N304" s="728"/>
      <c r="O304" s="762"/>
      <c r="P304" s="728"/>
      <c r="Q304" s="762"/>
      <c r="R304" s="728"/>
      <c r="S304" s="762"/>
      <c r="T304" s="728"/>
      <c r="U304" s="762"/>
    </row>
    <row r="305" spans="4:21">
      <c r="D305" s="728"/>
      <c r="E305" s="728"/>
      <c r="F305" s="728"/>
      <c r="G305" s="728"/>
      <c r="H305" s="728"/>
      <c r="I305" s="728"/>
      <c r="J305" s="728"/>
      <c r="K305" s="728"/>
      <c r="L305" s="728"/>
      <c r="M305" s="762"/>
      <c r="N305" s="728"/>
      <c r="O305" s="762"/>
      <c r="P305" s="728"/>
      <c r="Q305" s="762"/>
      <c r="R305" s="728"/>
      <c r="S305" s="762"/>
      <c r="T305" s="728"/>
      <c r="U305" s="762"/>
    </row>
    <row r="306" spans="4:21">
      <c r="D306" s="728"/>
      <c r="E306" s="728"/>
      <c r="F306" s="728"/>
      <c r="G306" s="728"/>
      <c r="H306" s="728"/>
      <c r="I306" s="728"/>
      <c r="J306" s="728"/>
      <c r="K306" s="728"/>
      <c r="L306" s="728"/>
      <c r="M306" s="762"/>
      <c r="N306" s="728"/>
      <c r="O306" s="762"/>
      <c r="P306" s="728"/>
      <c r="Q306" s="762"/>
      <c r="R306" s="728"/>
      <c r="S306" s="762"/>
      <c r="T306" s="728"/>
      <c r="U306" s="762"/>
    </row>
    <row r="307" spans="4:21">
      <c r="D307" s="728"/>
      <c r="E307" s="728"/>
      <c r="F307" s="728"/>
      <c r="G307" s="728"/>
      <c r="H307" s="728"/>
      <c r="I307" s="728"/>
      <c r="J307" s="728"/>
      <c r="K307" s="728"/>
      <c r="L307" s="728"/>
      <c r="M307" s="762"/>
      <c r="N307" s="728"/>
      <c r="O307" s="762"/>
      <c r="P307" s="728"/>
      <c r="Q307" s="762"/>
      <c r="R307" s="728"/>
      <c r="S307" s="762"/>
      <c r="T307" s="728"/>
      <c r="U307" s="762"/>
    </row>
    <row r="308" spans="4:21">
      <c r="D308" s="728"/>
      <c r="E308" s="728"/>
      <c r="F308" s="728"/>
      <c r="G308" s="728"/>
      <c r="H308" s="728"/>
      <c r="I308" s="728"/>
      <c r="J308" s="728"/>
      <c r="K308" s="728"/>
      <c r="L308" s="728"/>
      <c r="M308" s="762"/>
      <c r="N308" s="728"/>
      <c r="O308" s="762"/>
      <c r="P308" s="728"/>
      <c r="Q308" s="762"/>
      <c r="R308" s="728"/>
      <c r="S308" s="762"/>
      <c r="T308" s="728"/>
      <c r="U308" s="762"/>
    </row>
    <row r="309" spans="4:21">
      <c r="D309" s="728"/>
      <c r="E309" s="728"/>
      <c r="F309" s="728"/>
      <c r="G309" s="728"/>
      <c r="H309" s="728"/>
      <c r="I309" s="728"/>
      <c r="J309" s="728"/>
      <c r="K309" s="728"/>
      <c r="L309" s="728"/>
      <c r="M309" s="762"/>
      <c r="N309" s="728"/>
      <c r="O309" s="762"/>
      <c r="P309" s="728"/>
      <c r="Q309" s="762"/>
      <c r="R309" s="728"/>
      <c r="S309" s="762"/>
      <c r="T309" s="728"/>
      <c r="U309" s="762"/>
    </row>
    <row r="310" spans="4:21">
      <c r="D310" s="728"/>
      <c r="E310" s="728"/>
      <c r="F310" s="728"/>
      <c r="G310" s="728"/>
      <c r="H310" s="728"/>
      <c r="I310" s="728"/>
      <c r="J310" s="728"/>
      <c r="K310" s="728"/>
      <c r="L310" s="728"/>
      <c r="M310" s="762"/>
      <c r="N310" s="728"/>
      <c r="O310" s="762"/>
      <c r="P310" s="728"/>
      <c r="Q310" s="762"/>
      <c r="R310" s="728"/>
      <c r="S310" s="762"/>
      <c r="T310" s="728"/>
      <c r="U310" s="762"/>
    </row>
    <row r="311" spans="4:21">
      <c r="D311" s="728"/>
      <c r="E311" s="728"/>
      <c r="F311" s="728"/>
      <c r="G311" s="728"/>
      <c r="H311" s="728"/>
      <c r="I311" s="728"/>
      <c r="J311" s="728"/>
      <c r="K311" s="728"/>
      <c r="L311" s="728"/>
      <c r="M311" s="762"/>
      <c r="N311" s="728"/>
      <c r="O311" s="762"/>
      <c r="P311" s="728"/>
      <c r="Q311" s="762"/>
      <c r="R311" s="728"/>
      <c r="S311" s="762"/>
      <c r="T311" s="728"/>
      <c r="U311" s="762"/>
    </row>
    <row r="312" spans="4:21">
      <c r="D312" s="728"/>
      <c r="E312" s="728"/>
      <c r="F312" s="728"/>
      <c r="G312" s="728"/>
      <c r="H312" s="728"/>
      <c r="I312" s="728"/>
      <c r="J312" s="728"/>
      <c r="K312" s="728"/>
      <c r="L312" s="728"/>
      <c r="M312" s="762"/>
      <c r="N312" s="728"/>
      <c r="O312" s="762"/>
      <c r="P312" s="728"/>
      <c r="Q312" s="762"/>
      <c r="R312" s="728"/>
      <c r="S312" s="762"/>
      <c r="T312" s="728"/>
      <c r="U312" s="762"/>
    </row>
    <row r="313" spans="4:21">
      <c r="D313" s="728"/>
      <c r="E313" s="728"/>
      <c r="F313" s="728"/>
      <c r="G313" s="728"/>
      <c r="H313" s="728"/>
      <c r="I313" s="728"/>
      <c r="J313" s="728"/>
      <c r="K313" s="728"/>
      <c r="L313" s="728"/>
      <c r="M313" s="762"/>
      <c r="N313" s="728"/>
      <c r="O313" s="762"/>
      <c r="P313" s="728"/>
      <c r="Q313" s="762"/>
      <c r="R313" s="728"/>
      <c r="S313" s="762"/>
      <c r="T313" s="728"/>
      <c r="U313" s="762"/>
    </row>
    <row r="314" spans="4:21">
      <c r="D314" s="728"/>
      <c r="E314" s="728"/>
      <c r="F314" s="728"/>
      <c r="G314" s="728"/>
      <c r="H314" s="728"/>
      <c r="I314" s="728"/>
      <c r="J314" s="728"/>
      <c r="K314" s="728"/>
      <c r="L314" s="728"/>
      <c r="M314" s="762"/>
      <c r="N314" s="728"/>
      <c r="O314" s="762"/>
      <c r="P314" s="728"/>
      <c r="Q314" s="762"/>
      <c r="R314" s="728"/>
      <c r="S314" s="762"/>
      <c r="T314" s="728"/>
      <c r="U314" s="762"/>
    </row>
    <row r="315" spans="4:21">
      <c r="D315" s="728"/>
      <c r="E315" s="728"/>
      <c r="F315" s="728"/>
      <c r="G315" s="728"/>
      <c r="H315" s="728"/>
      <c r="I315" s="728"/>
      <c r="J315" s="728"/>
      <c r="K315" s="728"/>
      <c r="L315" s="728"/>
      <c r="M315" s="762"/>
      <c r="N315" s="728"/>
      <c r="O315" s="762"/>
      <c r="P315" s="728"/>
      <c r="Q315" s="762"/>
      <c r="R315" s="728"/>
      <c r="S315" s="762"/>
      <c r="T315" s="728"/>
      <c r="U315" s="762"/>
    </row>
    <row r="316" spans="4:21">
      <c r="D316" s="728"/>
      <c r="E316" s="728"/>
      <c r="F316" s="728"/>
      <c r="G316" s="728"/>
      <c r="H316" s="728"/>
      <c r="I316" s="728"/>
      <c r="J316" s="728"/>
      <c r="K316" s="728"/>
      <c r="L316" s="728"/>
      <c r="M316" s="762"/>
      <c r="N316" s="728"/>
      <c r="O316" s="762"/>
      <c r="P316" s="728"/>
      <c r="Q316" s="762"/>
      <c r="R316" s="728"/>
      <c r="S316" s="762"/>
      <c r="T316" s="728"/>
      <c r="U316" s="762"/>
    </row>
    <row r="317" spans="4:21">
      <c r="D317" s="728"/>
      <c r="E317" s="728"/>
      <c r="F317" s="728"/>
      <c r="G317" s="728"/>
      <c r="H317" s="728"/>
      <c r="I317" s="728"/>
      <c r="J317" s="728"/>
      <c r="K317" s="728"/>
      <c r="L317" s="728"/>
      <c r="M317" s="762"/>
      <c r="N317" s="728"/>
      <c r="O317" s="762"/>
      <c r="P317" s="728"/>
      <c r="Q317" s="762"/>
      <c r="R317" s="728"/>
      <c r="S317" s="762"/>
      <c r="T317" s="728"/>
      <c r="U317" s="762"/>
    </row>
    <row r="318" spans="4:21">
      <c r="D318" s="728"/>
      <c r="E318" s="728"/>
      <c r="F318" s="728"/>
      <c r="G318" s="728"/>
      <c r="H318" s="728"/>
      <c r="I318" s="728"/>
      <c r="J318" s="728"/>
      <c r="K318" s="728"/>
      <c r="L318" s="728"/>
      <c r="M318" s="762"/>
      <c r="N318" s="728"/>
      <c r="O318" s="762"/>
      <c r="P318" s="728"/>
      <c r="Q318" s="762"/>
      <c r="R318" s="728"/>
      <c r="S318" s="762"/>
      <c r="T318" s="728"/>
      <c r="U318" s="762"/>
    </row>
    <row r="319" spans="4:21">
      <c r="D319" s="728"/>
      <c r="E319" s="728"/>
      <c r="F319" s="728"/>
      <c r="G319" s="728"/>
      <c r="H319" s="728"/>
      <c r="I319" s="728"/>
      <c r="J319" s="728"/>
      <c r="K319" s="728"/>
      <c r="L319" s="728"/>
      <c r="M319" s="762"/>
      <c r="N319" s="728"/>
      <c r="O319" s="762"/>
      <c r="P319" s="728"/>
      <c r="Q319" s="762"/>
      <c r="R319" s="728"/>
      <c r="S319" s="762"/>
      <c r="T319" s="728"/>
      <c r="U319" s="762"/>
    </row>
    <row r="320" spans="4:21">
      <c r="D320" s="728"/>
      <c r="E320" s="728"/>
      <c r="F320" s="728"/>
      <c r="G320" s="728"/>
      <c r="H320" s="728"/>
      <c r="I320" s="728"/>
      <c r="J320" s="728"/>
      <c r="K320" s="728"/>
      <c r="L320" s="728"/>
      <c r="M320" s="762"/>
      <c r="N320" s="728"/>
      <c r="O320" s="762"/>
      <c r="P320" s="728"/>
      <c r="Q320" s="762"/>
      <c r="R320" s="728"/>
      <c r="S320" s="762"/>
      <c r="T320" s="728"/>
      <c r="U320" s="762"/>
    </row>
    <row r="321" spans="4:21">
      <c r="D321" s="728"/>
      <c r="E321" s="728"/>
      <c r="F321" s="728"/>
      <c r="G321" s="728"/>
      <c r="H321" s="728"/>
      <c r="I321" s="728"/>
      <c r="J321" s="728"/>
      <c r="K321" s="728"/>
      <c r="L321" s="728"/>
      <c r="M321" s="762"/>
      <c r="N321" s="728"/>
      <c r="O321" s="762"/>
      <c r="P321" s="728"/>
      <c r="Q321" s="762"/>
      <c r="R321" s="728"/>
      <c r="S321" s="762"/>
      <c r="T321" s="728"/>
      <c r="U321" s="762"/>
    </row>
    <row r="322" spans="4:21">
      <c r="D322" s="728"/>
      <c r="E322" s="728"/>
      <c r="F322" s="728"/>
      <c r="G322" s="728"/>
      <c r="H322" s="728"/>
      <c r="I322" s="728"/>
      <c r="J322" s="728"/>
      <c r="K322" s="728"/>
      <c r="L322" s="728"/>
      <c r="M322" s="762"/>
      <c r="N322" s="728"/>
      <c r="O322" s="762"/>
      <c r="P322" s="728"/>
      <c r="Q322" s="762"/>
      <c r="R322" s="728"/>
      <c r="S322" s="762"/>
      <c r="T322" s="728"/>
      <c r="U322" s="762"/>
    </row>
    <row r="323" spans="4:21">
      <c r="D323" s="728"/>
      <c r="E323" s="728"/>
      <c r="F323" s="728"/>
      <c r="G323" s="728"/>
      <c r="H323" s="728"/>
      <c r="I323" s="728"/>
      <c r="J323" s="728"/>
      <c r="K323" s="728"/>
      <c r="L323" s="728"/>
      <c r="M323" s="762"/>
      <c r="N323" s="728"/>
      <c r="O323" s="762"/>
      <c r="P323" s="728"/>
      <c r="Q323" s="762"/>
      <c r="R323" s="728"/>
      <c r="S323" s="762"/>
      <c r="T323" s="728"/>
      <c r="U323" s="762"/>
    </row>
    <row r="324" spans="4:21">
      <c r="D324" s="728"/>
      <c r="E324" s="728"/>
      <c r="F324" s="728"/>
      <c r="G324" s="728"/>
      <c r="H324" s="728"/>
      <c r="I324" s="728"/>
      <c r="J324" s="728"/>
      <c r="K324" s="728"/>
      <c r="L324" s="728"/>
      <c r="M324" s="762"/>
      <c r="N324" s="728"/>
      <c r="O324" s="762"/>
      <c r="P324" s="728"/>
      <c r="Q324" s="762"/>
      <c r="R324" s="728"/>
      <c r="S324" s="762"/>
      <c r="T324" s="728"/>
      <c r="U324" s="762"/>
    </row>
    <row r="325" spans="4:21">
      <c r="D325" s="728"/>
      <c r="E325" s="728"/>
      <c r="F325" s="728"/>
      <c r="G325" s="728"/>
      <c r="H325" s="728"/>
      <c r="I325" s="728"/>
      <c r="J325" s="728"/>
      <c r="K325" s="728"/>
      <c r="L325" s="728"/>
      <c r="M325" s="762"/>
      <c r="N325" s="728"/>
      <c r="O325" s="762"/>
      <c r="P325" s="728"/>
      <c r="Q325" s="762"/>
      <c r="R325" s="728"/>
      <c r="S325" s="762"/>
      <c r="T325" s="728"/>
      <c r="U325" s="762"/>
    </row>
    <row r="326" spans="4:21">
      <c r="D326" s="728"/>
      <c r="E326" s="728"/>
      <c r="F326" s="728"/>
      <c r="G326" s="728"/>
      <c r="H326" s="728"/>
      <c r="I326" s="728"/>
      <c r="J326" s="728"/>
      <c r="K326" s="728"/>
      <c r="L326" s="728"/>
      <c r="M326" s="762"/>
      <c r="N326" s="728"/>
      <c r="O326" s="762"/>
      <c r="P326" s="728"/>
      <c r="Q326" s="762"/>
      <c r="R326" s="728"/>
      <c r="S326" s="762"/>
      <c r="T326" s="728"/>
      <c r="U326" s="762"/>
    </row>
    <row r="327" spans="4:21">
      <c r="D327" s="728"/>
      <c r="E327" s="728"/>
      <c r="F327" s="728"/>
      <c r="G327" s="728"/>
      <c r="H327" s="728"/>
      <c r="I327" s="728"/>
      <c r="J327" s="728"/>
      <c r="K327" s="728"/>
      <c r="L327" s="728"/>
      <c r="M327" s="762"/>
      <c r="N327" s="728"/>
      <c r="O327" s="762"/>
      <c r="P327" s="728"/>
      <c r="Q327" s="762"/>
      <c r="R327" s="728"/>
      <c r="S327" s="762"/>
      <c r="T327" s="728"/>
      <c r="U327" s="762"/>
    </row>
    <row r="328" spans="4:21">
      <c r="D328" s="728"/>
      <c r="E328" s="728"/>
      <c r="F328" s="728"/>
      <c r="G328" s="728"/>
      <c r="H328" s="728"/>
      <c r="I328" s="728"/>
      <c r="J328" s="728"/>
      <c r="K328" s="728"/>
      <c r="L328" s="728"/>
      <c r="M328" s="762"/>
      <c r="N328" s="728"/>
      <c r="O328" s="762"/>
      <c r="P328" s="728"/>
      <c r="Q328" s="762"/>
      <c r="R328" s="728"/>
      <c r="S328" s="762"/>
      <c r="T328" s="728"/>
      <c r="U328" s="762"/>
    </row>
    <row r="329" spans="4:21">
      <c r="D329" s="728"/>
      <c r="E329" s="728"/>
      <c r="F329" s="728"/>
      <c r="G329" s="728"/>
      <c r="H329" s="728"/>
      <c r="I329" s="728"/>
      <c r="J329" s="728"/>
      <c r="K329" s="728"/>
      <c r="L329" s="728"/>
      <c r="M329" s="762"/>
      <c r="N329" s="728"/>
      <c r="O329" s="762"/>
      <c r="P329" s="728"/>
      <c r="Q329" s="762"/>
      <c r="R329" s="728"/>
      <c r="S329" s="762"/>
      <c r="T329" s="728"/>
      <c r="U329" s="762"/>
    </row>
    <row r="330" spans="4:21">
      <c r="D330" s="728"/>
      <c r="E330" s="728"/>
      <c r="F330" s="728"/>
      <c r="G330" s="728"/>
      <c r="H330" s="728"/>
      <c r="I330" s="728"/>
      <c r="J330" s="728"/>
      <c r="K330" s="728"/>
      <c r="L330" s="728"/>
      <c r="M330" s="762"/>
      <c r="N330" s="728"/>
      <c r="O330" s="762"/>
      <c r="P330" s="728"/>
      <c r="Q330" s="762"/>
      <c r="R330" s="728"/>
      <c r="S330" s="762"/>
      <c r="T330" s="728"/>
      <c r="U330" s="762"/>
    </row>
    <row r="331" spans="4:21">
      <c r="D331" s="728"/>
      <c r="E331" s="728"/>
      <c r="F331" s="728"/>
      <c r="G331" s="728"/>
      <c r="H331" s="728"/>
      <c r="I331" s="728"/>
      <c r="J331" s="728"/>
      <c r="K331" s="728"/>
      <c r="L331" s="728"/>
      <c r="M331" s="762"/>
      <c r="N331" s="728"/>
      <c r="O331" s="762"/>
      <c r="P331" s="728"/>
      <c r="Q331" s="762"/>
      <c r="R331" s="728"/>
      <c r="S331" s="762"/>
      <c r="T331" s="728"/>
      <c r="U331" s="762"/>
    </row>
    <row r="332" spans="4:21">
      <c r="D332" s="728"/>
      <c r="E332" s="728"/>
      <c r="F332" s="728"/>
      <c r="G332" s="728"/>
      <c r="H332" s="728"/>
      <c r="I332" s="728"/>
      <c r="J332" s="728"/>
      <c r="K332" s="728"/>
      <c r="L332" s="728"/>
      <c r="M332" s="762"/>
      <c r="N332" s="728"/>
      <c r="O332" s="762"/>
      <c r="P332" s="728"/>
      <c r="Q332" s="762"/>
      <c r="R332" s="728"/>
      <c r="S332" s="762"/>
      <c r="T332" s="728"/>
      <c r="U332" s="762"/>
    </row>
    <row r="333" spans="4:21">
      <c r="D333" s="728"/>
      <c r="E333" s="728"/>
      <c r="F333" s="728"/>
      <c r="G333" s="728"/>
      <c r="H333" s="728"/>
      <c r="I333" s="728"/>
      <c r="J333" s="728"/>
      <c r="K333" s="728"/>
      <c r="L333" s="728"/>
      <c r="M333" s="762"/>
      <c r="N333" s="728"/>
      <c r="O333" s="762"/>
      <c r="P333" s="728"/>
      <c r="Q333" s="762"/>
      <c r="R333" s="728"/>
      <c r="S333" s="762"/>
      <c r="T333" s="728"/>
      <c r="U333" s="762"/>
    </row>
    <row r="334" spans="4:21">
      <c r="D334" s="728"/>
      <c r="E334" s="728"/>
      <c r="F334" s="728"/>
      <c r="G334" s="728"/>
      <c r="H334" s="728"/>
      <c r="I334" s="728"/>
      <c r="J334" s="728"/>
      <c r="K334" s="728"/>
      <c r="L334" s="728"/>
      <c r="M334" s="762"/>
      <c r="N334" s="728"/>
      <c r="O334" s="762"/>
      <c r="P334" s="728"/>
      <c r="Q334" s="762"/>
      <c r="R334" s="728"/>
      <c r="S334" s="762"/>
      <c r="T334" s="728"/>
      <c r="U334" s="762"/>
    </row>
    <row r="335" spans="4:21">
      <c r="D335" s="728"/>
      <c r="E335" s="728"/>
      <c r="F335" s="728"/>
      <c r="G335" s="728"/>
      <c r="H335" s="728"/>
      <c r="I335" s="728"/>
      <c r="J335" s="728"/>
      <c r="K335" s="728"/>
      <c r="L335" s="728"/>
      <c r="M335" s="762"/>
      <c r="N335" s="728"/>
      <c r="O335" s="762"/>
      <c r="P335" s="728"/>
      <c r="Q335" s="762"/>
      <c r="R335" s="728"/>
      <c r="S335" s="762"/>
      <c r="T335" s="728"/>
      <c r="U335" s="762"/>
    </row>
    <row r="336" spans="4:21">
      <c r="D336" s="728"/>
      <c r="E336" s="728"/>
      <c r="F336" s="728"/>
      <c r="G336" s="728"/>
      <c r="H336" s="728"/>
      <c r="I336" s="728"/>
      <c r="J336" s="728"/>
      <c r="K336" s="728"/>
      <c r="L336" s="728"/>
      <c r="M336" s="762"/>
      <c r="N336" s="728"/>
      <c r="O336" s="762"/>
      <c r="P336" s="728"/>
      <c r="Q336" s="762"/>
      <c r="R336" s="728"/>
      <c r="S336" s="762"/>
      <c r="T336" s="728"/>
      <c r="U336" s="762"/>
    </row>
    <row r="337" spans="4:21">
      <c r="D337" s="728"/>
      <c r="E337" s="728"/>
      <c r="F337" s="728"/>
      <c r="G337" s="728"/>
      <c r="H337" s="728"/>
      <c r="I337" s="728"/>
      <c r="J337" s="728"/>
      <c r="K337" s="728"/>
      <c r="L337" s="728"/>
      <c r="M337" s="762"/>
      <c r="N337" s="728"/>
      <c r="O337" s="762"/>
      <c r="P337" s="728"/>
      <c r="Q337" s="762"/>
      <c r="R337" s="728"/>
      <c r="S337" s="762"/>
      <c r="T337" s="728"/>
      <c r="U337" s="762"/>
    </row>
    <row r="338" spans="4:21">
      <c r="D338" s="728"/>
      <c r="E338" s="728"/>
      <c r="F338" s="728"/>
      <c r="G338" s="728"/>
      <c r="H338" s="728"/>
      <c r="I338" s="728"/>
      <c r="J338" s="728"/>
      <c r="K338" s="728"/>
      <c r="L338" s="728"/>
      <c r="M338" s="762"/>
      <c r="N338" s="728"/>
      <c r="O338" s="762"/>
      <c r="P338" s="728"/>
      <c r="Q338" s="762"/>
      <c r="R338" s="728"/>
      <c r="S338" s="762"/>
      <c r="T338" s="728"/>
      <c r="U338" s="762"/>
    </row>
    <row r="339" spans="4:21">
      <c r="D339" s="728"/>
      <c r="E339" s="728"/>
      <c r="F339" s="728"/>
      <c r="G339" s="728"/>
      <c r="H339" s="728"/>
      <c r="I339" s="728"/>
      <c r="J339" s="728"/>
      <c r="K339" s="728"/>
      <c r="L339" s="728"/>
      <c r="M339" s="762"/>
      <c r="N339" s="728"/>
      <c r="O339" s="762"/>
      <c r="P339" s="728"/>
      <c r="Q339" s="762"/>
      <c r="R339" s="728"/>
      <c r="S339" s="762"/>
      <c r="T339" s="728"/>
      <c r="U339" s="762"/>
    </row>
    <row r="340" spans="4:21">
      <c r="D340" s="728"/>
      <c r="E340" s="728"/>
      <c r="F340" s="728"/>
      <c r="G340" s="728"/>
      <c r="H340" s="728"/>
      <c r="I340" s="728"/>
      <c r="J340" s="728"/>
      <c r="K340" s="728"/>
      <c r="L340" s="728"/>
      <c r="M340" s="762"/>
      <c r="N340" s="728"/>
      <c r="O340" s="762"/>
      <c r="P340" s="728"/>
      <c r="Q340" s="762"/>
      <c r="R340" s="728"/>
      <c r="S340" s="762"/>
      <c r="T340" s="728"/>
      <c r="U340" s="762"/>
    </row>
    <row r="341" spans="4:21">
      <c r="D341" s="728"/>
      <c r="E341" s="728"/>
      <c r="F341" s="728"/>
      <c r="G341" s="728"/>
      <c r="H341" s="728"/>
      <c r="I341" s="728"/>
      <c r="J341" s="728"/>
      <c r="K341" s="728"/>
      <c r="L341" s="728"/>
      <c r="M341" s="762"/>
      <c r="N341" s="728"/>
      <c r="O341" s="762"/>
      <c r="P341" s="728"/>
      <c r="Q341" s="762"/>
      <c r="R341" s="728"/>
      <c r="S341" s="762"/>
      <c r="T341" s="728"/>
      <c r="U341" s="762"/>
    </row>
    <row r="342" spans="4:21">
      <c r="D342" s="728"/>
      <c r="E342" s="728"/>
      <c r="F342" s="728"/>
      <c r="G342" s="728"/>
      <c r="H342" s="728"/>
      <c r="I342" s="728"/>
      <c r="J342" s="728"/>
      <c r="K342" s="728"/>
      <c r="L342" s="728"/>
      <c r="M342" s="762"/>
      <c r="N342" s="728"/>
      <c r="O342" s="762"/>
      <c r="P342" s="728"/>
      <c r="Q342" s="762"/>
      <c r="R342" s="728"/>
      <c r="S342" s="762"/>
      <c r="T342" s="728"/>
      <c r="U342" s="762"/>
    </row>
    <row r="343" spans="4:21">
      <c r="D343" s="728"/>
      <c r="E343" s="728"/>
      <c r="F343" s="728"/>
      <c r="G343" s="728"/>
      <c r="H343" s="728"/>
      <c r="I343" s="728"/>
      <c r="J343" s="728"/>
      <c r="K343" s="728"/>
      <c r="L343" s="728"/>
      <c r="M343" s="762"/>
      <c r="N343" s="728"/>
      <c r="O343" s="762"/>
      <c r="P343" s="728"/>
      <c r="Q343" s="762"/>
      <c r="R343" s="728"/>
      <c r="S343" s="762"/>
      <c r="T343" s="728"/>
      <c r="U343" s="762"/>
    </row>
    <row r="344" spans="4:21">
      <c r="D344" s="728"/>
      <c r="E344" s="728"/>
      <c r="F344" s="728"/>
      <c r="G344" s="728"/>
      <c r="H344" s="728"/>
      <c r="I344" s="728"/>
      <c r="J344" s="728"/>
      <c r="K344" s="728"/>
      <c r="L344" s="728"/>
      <c r="M344" s="762"/>
      <c r="N344" s="728"/>
      <c r="O344" s="762"/>
      <c r="P344" s="728"/>
      <c r="Q344" s="762"/>
      <c r="R344" s="728"/>
      <c r="S344" s="762"/>
      <c r="T344" s="728"/>
      <c r="U344" s="762"/>
    </row>
    <row r="345" spans="4:21">
      <c r="D345" s="728"/>
      <c r="E345" s="728"/>
      <c r="F345" s="728"/>
      <c r="G345" s="728"/>
      <c r="H345" s="728"/>
      <c r="I345" s="728"/>
      <c r="J345" s="728"/>
      <c r="K345" s="728"/>
      <c r="L345" s="728"/>
      <c r="M345" s="762"/>
      <c r="N345" s="728"/>
      <c r="O345" s="762"/>
      <c r="P345" s="728"/>
      <c r="Q345" s="762"/>
      <c r="R345" s="728"/>
      <c r="S345" s="762"/>
      <c r="T345" s="728"/>
      <c r="U345" s="762"/>
    </row>
    <row r="346" spans="4:21">
      <c r="D346" s="728"/>
      <c r="E346" s="728"/>
      <c r="F346" s="728"/>
      <c r="G346" s="728"/>
      <c r="H346" s="728"/>
      <c r="I346" s="728"/>
      <c r="J346" s="728"/>
      <c r="K346" s="728"/>
      <c r="L346" s="728"/>
      <c r="M346" s="762"/>
      <c r="N346" s="728"/>
      <c r="O346" s="762"/>
      <c r="P346" s="728"/>
      <c r="Q346" s="762"/>
      <c r="R346" s="728"/>
      <c r="S346" s="762"/>
      <c r="T346" s="728"/>
      <c r="U346" s="762"/>
    </row>
    <row r="347" spans="4:21">
      <c r="D347" s="728"/>
      <c r="E347" s="728"/>
      <c r="F347" s="728"/>
      <c r="G347" s="728"/>
      <c r="H347" s="728"/>
      <c r="I347" s="728"/>
      <c r="J347" s="728"/>
      <c r="K347" s="728"/>
      <c r="L347" s="728"/>
      <c r="M347" s="762"/>
      <c r="N347" s="728"/>
      <c r="O347" s="762"/>
      <c r="P347" s="728"/>
      <c r="Q347" s="762"/>
      <c r="R347" s="728"/>
      <c r="S347" s="762"/>
      <c r="T347" s="728"/>
      <c r="U347" s="762"/>
    </row>
    <row r="348" spans="4:21">
      <c r="D348" s="728"/>
      <c r="E348" s="728"/>
      <c r="F348" s="728"/>
      <c r="G348" s="728"/>
      <c r="H348" s="728"/>
      <c r="I348" s="728"/>
      <c r="J348" s="728"/>
      <c r="K348" s="728"/>
      <c r="L348" s="728"/>
      <c r="M348" s="762"/>
      <c r="N348" s="728"/>
      <c r="O348" s="762"/>
      <c r="P348" s="728"/>
      <c r="Q348" s="762"/>
      <c r="R348" s="728"/>
      <c r="S348" s="762"/>
      <c r="T348" s="728"/>
      <c r="U348" s="762"/>
    </row>
    <row r="349" spans="4:21">
      <c r="D349" s="728"/>
      <c r="E349" s="728"/>
      <c r="F349" s="728"/>
      <c r="G349" s="728"/>
      <c r="H349" s="728"/>
      <c r="I349" s="728"/>
      <c r="J349" s="728"/>
      <c r="K349" s="728"/>
      <c r="L349" s="728"/>
      <c r="M349" s="762"/>
      <c r="N349" s="728"/>
      <c r="O349" s="762"/>
      <c r="P349" s="728"/>
      <c r="Q349" s="762"/>
      <c r="R349" s="728"/>
      <c r="S349" s="762"/>
      <c r="T349" s="728"/>
      <c r="U349" s="762"/>
    </row>
    <row r="350" spans="4:21">
      <c r="D350" s="728"/>
      <c r="E350" s="728"/>
      <c r="F350" s="728"/>
      <c r="G350" s="728"/>
      <c r="H350" s="728"/>
      <c r="I350" s="728"/>
      <c r="J350" s="728"/>
      <c r="K350" s="728"/>
      <c r="L350" s="728"/>
      <c r="M350" s="762"/>
      <c r="N350" s="728"/>
      <c r="O350" s="762"/>
      <c r="P350" s="728"/>
      <c r="Q350" s="762"/>
      <c r="R350" s="728"/>
      <c r="S350" s="762"/>
      <c r="T350" s="728"/>
      <c r="U350" s="762"/>
    </row>
    <row r="351" spans="4:21">
      <c r="D351" s="728"/>
      <c r="E351" s="728"/>
      <c r="F351" s="728"/>
      <c r="G351" s="728"/>
      <c r="H351" s="728"/>
      <c r="I351" s="728"/>
      <c r="J351" s="728"/>
      <c r="K351" s="728"/>
      <c r="L351" s="728"/>
      <c r="M351" s="762"/>
      <c r="N351" s="728"/>
      <c r="O351" s="762"/>
      <c r="P351" s="728"/>
      <c r="Q351" s="762"/>
      <c r="R351" s="728"/>
      <c r="S351" s="762"/>
      <c r="T351" s="728"/>
      <c r="U351" s="762"/>
    </row>
    <row r="352" spans="4:21">
      <c r="D352" s="728"/>
      <c r="E352" s="728"/>
      <c r="F352" s="728"/>
      <c r="G352" s="728"/>
      <c r="H352" s="728"/>
      <c r="I352" s="728"/>
      <c r="J352" s="728"/>
      <c r="K352" s="728"/>
      <c r="L352" s="728"/>
      <c r="M352" s="762"/>
      <c r="N352" s="728"/>
      <c r="O352" s="762"/>
      <c r="P352" s="728"/>
      <c r="Q352" s="762"/>
      <c r="R352" s="728"/>
      <c r="S352" s="762"/>
      <c r="T352" s="728"/>
      <c r="U352" s="762"/>
    </row>
    <row r="353" spans="4:21">
      <c r="D353" s="728"/>
      <c r="E353" s="728"/>
      <c r="F353" s="728"/>
      <c r="G353" s="728"/>
      <c r="H353" s="728"/>
      <c r="I353" s="728"/>
      <c r="J353" s="728"/>
      <c r="K353" s="728"/>
      <c r="L353" s="728"/>
      <c r="M353" s="762"/>
      <c r="N353" s="728"/>
      <c r="O353" s="762"/>
      <c r="P353" s="728"/>
      <c r="Q353" s="762"/>
      <c r="R353" s="728"/>
      <c r="S353" s="762"/>
      <c r="T353" s="728"/>
      <c r="U353" s="762"/>
    </row>
    <row r="354" spans="4:21">
      <c r="D354" s="728"/>
      <c r="E354" s="728"/>
      <c r="F354" s="728"/>
      <c r="G354" s="728"/>
      <c r="H354" s="728"/>
      <c r="I354" s="728"/>
      <c r="J354" s="728"/>
      <c r="K354" s="728"/>
      <c r="L354" s="728"/>
      <c r="M354" s="762"/>
      <c r="N354" s="728"/>
      <c r="O354" s="762"/>
      <c r="P354" s="728"/>
      <c r="Q354" s="762"/>
      <c r="R354" s="728"/>
      <c r="S354" s="762"/>
      <c r="T354" s="728"/>
      <c r="U354" s="762"/>
    </row>
    <row r="355" spans="4:21">
      <c r="D355" s="728"/>
      <c r="E355" s="728"/>
      <c r="F355" s="728"/>
      <c r="G355" s="728"/>
      <c r="H355" s="728"/>
      <c r="I355" s="728"/>
      <c r="J355" s="728"/>
      <c r="K355" s="728"/>
      <c r="L355" s="728"/>
      <c r="M355" s="762"/>
      <c r="N355" s="728"/>
      <c r="O355" s="762"/>
      <c r="P355" s="728"/>
      <c r="Q355" s="762"/>
      <c r="R355" s="728"/>
      <c r="S355" s="762"/>
      <c r="T355" s="728"/>
      <c r="U355" s="762"/>
    </row>
    <row r="356" spans="4:21">
      <c r="D356" s="728"/>
      <c r="E356" s="728"/>
      <c r="F356" s="728"/>
      <c r="G356" s="728"/>
      <c r="H356" s="728"/>
      <c r="I356" s="728"/>
      <c r="J356" s="728"/>
      <c r="K356" s="728"/>
      <c r="L356" s="728"/>
      <c r="M356" s="762"/>
      <c r="N356" s="728"/>
      <c r="O356" s="762"/>
      <c r="P356" s="728"/>
      <c r="Q356" s="762"/>
      <c r="R356" s="728"/>
      <c r="S356" s="762"/>
      <c r="T356" s="728"/>
      <c r="U356" s="762"/>
    </row>
    <row r="357" spans="4:21">
      <c r="D357" s="728"/>
      <c r="E357" s="728"/>
      <c r="F357" s="728"/>
      <c r="G357" s="728"/>
      <c r="H357" s="728"/>
      <c r="I357" s="728"/>
      <c r="J357" s="728"/>
      <c r="K357" s="728"/>
      <c r="L357" s="728"/>
      <c r="M357" s="762"/>
      <c r="N357" s="728"/>
      <c r="O357" s="762"/>
      <c r="P357" s="728"/>
      <c r="Q357" s="762"/>
      <c r="R357" s="728"/>
      <c r="S357" s="762"/>
      <c r="T357" s="728"/>
      <c r="U357" s="762"/>
    </row>
    <row r="358" spans="4:21">
      <c r="D358" s="728"/>
      <c r="E358" s="728"/>
      <c r="F358" s="728"/>
      <c r="G358" s="728"/>
      <c r="H358" s="728"/>
      <c r="I358" s="728"/>
      <c r="J358" s="728"/>
      <c r="K358" s="728"/>
      <c r="L358" s="728"/>
      <c r="M358" s="762"/>
      <c r="N358" s="728"/>
      <c r="O358" s="762"/>
      <c r="P358" s="728"/>
      <c r="Q358" s="762"/>
      <c r="R358" s="728"/>
      <c r="S358" s="762"/>
      <c r="T358" s="728"/>
      <c r="U358" s="762"/>
    </row>
    <row r="359" spans="4:21">
      <c r="D359" s="728"/>
      <c r="E359" s="728"/>
      <c r="F359" s="728"/>
      <c r="G359" s="728"/>
      <c r="H359" s="728"/>
      <c r="I359" s="728"/>
      <c r="J359" s="728"/>
      <c r="K359" s="728"/>
      <c r="L359" s="728"/>
      <c r="M359" s="762"/>
      <c r="N359" s="728"/>
      <c r="O359" s="762"/>
      <c r="P359" s="728"/>
      <c r="Q359" s="762"/>
      <c r="R359" s="728"/>
      <c r="S359" s="762"/>
      <c r="T359" s="728"/>
      <c r="U359" s="762"/>
    </row>
    <row r="360" spans="4:21">
      <c r="D360" s="728"/>
      <c r="E360" s="728"/>
      <c r="F360" s="728"/>
      <c r="G360" s="728"/>
      <c r="H360" s="728"/>
      <c r="I360" s="728"/>
      <c r="J360" s="728"/>
      <c r="K360" s="728"/>
      <c r="L360" s="728"/>
      <c r="M360" s="762"/>
      <c r="N360" s="728"/>
      <c r="O360" s="762"/>
      <c r="P360" s="728"/>
      <c r="Q360" s="762"/>
      <c r="R360" s="728"/>
      <c r="S360" s="762"/>
      <c r="T360" s="728"/>
      <c r="U360" s="762"/>
    </row>
    <row r="361" spans="4:21">
      <c r="D361" s="728"/>
      <c r="E361" s="728"/>
      <c r="F361" s="728"/>
      <c r="G361" s="728"/>
      <c r="H361" s="728"/>
      <c r="I361" s="728"/>
      <c r="J361" s="728"/>
      <c r="K361" s="728"/>
      <c r="L361" s="728"/>
      <c r="M361" s="762"/>
      <c r="N361" s="728"/>
      <c r="O361" s="762"/>
      <c r="P361" s="728"/>
      <c r="Q361" s="762"/>
      <c r="R361" s="728"/>
      <c r="S361" s="762"/>
      <c r="T361" s="728"/>
      <c r="U361" s="762"/>
    </row>
    <row r="362" spans="4:21">
      <c r="D362" s="728"/>
      <c r="E362" s="728"/>
      <c r="F362" s="728"/>
      <c r="G362" s="728"/>
      <c r="H362" s="728"/>
      <c r="I362" s="728"/>
      <c r="J362" s="728"/>
      <c r="K362" s="728"/>
      <c r="L362" s="728"/>
      <c r="M362" s="762"/>
      <c r="N362" s="728"/>
      <c r="O362" s="762"/>
      <c r="P362" s="728"/>
      <c r="Q362" s="762"/>
      <c r="R362" s="728"/>
      <c r="S362" s="762"/>
      <c r="T362" s="728"/>
      <c r="U362" s="762"/>
    </row>
    <row r="363" spans="4:21">
      <c r="D363" s="728"/>
      <c r="E363" s="728"/>
      <c r="F363" s="728"/>
      <c r="G363" s="728"/>
      <c r="H363" s="728"/>
      <c r="I363" s="728"/>
      <c r="J363" s="728"/>
      <c r="K363" s="728"/>
      <c r="L363" s="728"/>
      <c r="M363" s="762"/>
      <c r="N363" s="728"/>
      <c r="O363" s="762"/>
      <c r="P363" s="728"/>
      <c r="Q363" s="762"/>
      <c r="R363" s="728"/>
      <c r="S363" s="762"/>
      <c r="T363" s="728"/>
      <c r="U363" s="762"/>
    </row>
    <row r="364" spans="4:21">
      <c r="D364" s="728"/>
      <c r="E364" s="728"/>
      <c r="F364" s="728"/>
      <c r="G364" s="728"/>
      <c r="H364" s="728"/>
      <c r="I364" s="728"/>
      <c r="J364" s="728"/>
      <c r="K364" s="728"/>
      <c r="L364" s="728"/>
      <c r="M364" s="762"/>
      <c r="N364" s="728"/>
      <c r="O364" s="762"/>
      <c r="P364" s="728"/>
      <c r="Q364" s="762"/>
      <c r="R364" s="728"/>
      <c r="S364" s="762"/>
      <c r="T364" s="728"/>
      <c r="U364" s="762"/>
    </row>
    <row r="365" spans="4:21">
      <c r="D365" s="728"/>
      <c r="E365" s="728"/>
      <c r="F365" s="728"/>
      <c r="G365" s="728"/>
      <c r="H365" s="728"/>
      <c r="I365" s="728"/>
      <c r="J365" s="728"/>
      <c r="K365" s="728"/>
      <c r="L365" s="728"/>
      <c r="M365" s="762"/>
      <c r="N365" s="728"/>
      <c r="O365" s="762"/>
      <c r="P365" s="728"/>
      <c r="Q365" s="762"/>
      <c r="R365" s="728"/>
      <c r="S365" s="762"/>
      <c r="T365" s="728"/>
      <c r="U365" s="762"/>
    </row>
    <row r="366" spans="4:21">
      <c r="D366" s="728"/>
      <c r="E366" s="728"/>
      <c r="F366" s="728"/>
      <c r="G366" s="728"/>
      <c r="H366" s="728"/>
      <c r="I366" s="728"/>
      <c r="J366" s="728"/>
      <c r="K366" s="728"/>
      <c r="L366" s="728"/>
      <c r="M366" s="762"/>
      <c r="N366" s="728"/>
      <c r="O366" s="762"/>
      <c r="P366" s="728"/>
      <c r="Q366" s="762"/>
      <c r="R366" s="728"/>
      <c r="S366" s="762"/>
      <c r="T366" s="728"/>
      <c r="U366" s="762"/>
    </row>
    <row r="367" spans="4:21">
      <c r="D367" s="728"/>
      <c r="E367" s="728"/>
      <c r="F367" s="728"/>
      <c r="G367" s="728"/>
      <c r="H367" s="728"/>
      <c r="I367" s="728"/>
      <c r="J367" s="728"/>
      <c r="K367" s="728"/>
      <c r="L367" s="728"/>
      <c r="M367" s="762"/>
      <c r="N367" s="728"/>
      <c r="O367" s="762"/>
      <c r="P367" s="728"/>
      <c r="Q367" s="762"/>
      <c r="R367" s="728"/>
      <c r="S367" s="762"/>
      <c r="T367" s="728"/>
      <c r="U367" s="762"/>
    </row>
    <row r="368" spans="4:21">
      <c r="D368" s="728"/>
      <c r="E368" s="728"/>
      <c r="F368" s="728"/>
      <c r="G368" s="728"/>
      <c r="H368" s="728"/>
      <c r="I368" s="728"/>
      <c r="J368" s="728"/>
      <c r="K368" s="728"/>
      <c r="L368" s="728"/>
      <c r="M368" s="762"/>
      <c r="N368" s="728"/>
      <c r="O368" s="762"/>
      <c r="P368" s="728"/>
      <c r="Q368" s="762"/>
      <c r="R368" s="728"/>
      <c r="S368" s="762"/>
      <c r="T368" s="728"/>
      <c r="U368" s="762"/>
    </row>
    <row r="369" spans="4:21">
      <c r="D369" s="728"/>
      <c r="E369" s="728"/>
      <c r="F369" s="728"/>
      <c r="G369" s="728"/>
      <c r="H369" s="728"/>
      <c r="I369" s="728"/>
      <c r="J369" s="728"/>
      <c r="K369" s="728"/>
      <c r="L369" s="728"/>
      <c r="M369" s="762"/>
      <c r="N369" s="728"/>
      <c r="O369" s="762"/>
      <c r="P369" s="728"/>
      <c r="Q369" s="762"/>
      <c r="R369" s="728"/>
      <c r="S369" s="762"/>
      <c r="T369" s="728"/>
      <c r="U369" s="762"/>
    </row>
    <row r="370" spans="4:21">
      <c r="D370" s="728"/>
      <c r="E370" s="728"/>
      <c r="F370" s="728"/>
      <c r="G370" s="728"/>
      <c r="H370" s="728"/>
      <c r="I370" s="728"/>
      <c r="J370" s="728"/>
      <c r="K370" s="728"/>
      <c r="L370" s="728"/>
      <c r="M370" s="762"/>
      <c r="N370" s="728"/>
      <c r="O370" s="762"/>
      <c r="P370" s="728"/>
      <c r="Q370" s="762"/>
      <c r="R370" s="728"/>
      <c r="S370" s="762"/>
      <c r="T370" s="728"/>
      <c r="U370" s="762"/>
    </row>
    <row r="371" spans="4:21">
      <c r="D371" s="728"/>
      <c r="E371" s="728"/>
      <c r="F371" s="728"/>
      <c r="G371" s="728"/>
      <c r="H371" s="728"/>
      <c r="I371" s="728"/>
      <c r="J371" s="728"/>
      <c r="K371" s="728"/>
      <c r="L371" s="728"/>
      <c r="M371" s="762"/>
      <c r="N371" s="728"/>
      <c r="O371" s="762"/>
      <c r="P371" s="728"/>
      <c r="Q371" s="762"/>
      <c r="R371" s="728"/>
      <c r="S371" s="762"/>
      <c r="T371" s="728"/>
      <c r="U371" s="762"/>
    </row>
    <row r="372" spans="4:21">
      <c r="D372" s="728"/>
      <c r="E372" s="728"/>
      <c r="F372" s="728"/>
      <c r="G372" s="728"/>
      <c r="H372" s="728"/>
      <c r="I372" s="728"/>
      <c r="J372" s="728"/>
      <c r="K372" s="728"/>
      <c r="L372" s="728"/>
      <c r="M372" s="762"/>
      <c r="N372" s="728"/>
      <c r="O372" s="762"/>
      <c r="P372" s="728"/>
      <c r="Q372" s="762"/>
      <c r="R372" s="728"/>
      <c r="S372" s="762"/>
      <c r="T372" s="728"/>
      <c r="U372" s="762"/>
    </row>
    <row r="373" spans="4:21">
      <c r="D373" s="728"/>
      <c r="E373" s="728"/>
      <c r="F373" s="728"/>
      <c r="G373" s="728"/>
      <c r="H373" s="728"/>
      <c r="I373" s="728"/>
      <c r="J373" s="728"/>
      <c r="K373" s="728"/>
      <c r="L373" s="728"/>
      <c r="M373" s="762"/>
      <c r="N373" s="728"/>
      <c r="O373" s="762"/>
      <c r="P373" s="728"/>
      <c r="Q373" s="762"/>
      <c r="R373" s="728"/>
      <c r="S373" s="762"/>
      <c r="T373" s="728"/>
      <c r="U373" s="762"/>
    </row>
    <row r="374" spans="4:21">
      <c r="D374" s="728"/>
      <c r="E374" s="728"/>
      <c r="F374" s="728"/>
      <c r="G374" s="728"/>
      <c r="H374" s="728"/>
      <c r="I374" s="728"/>
      <c r="J374" s="728"/>
      <c r="K374" s="728"/>
      <c r="L374" s="728"/>
      <c r="M374" s="762"/>
      <c r="N374" s="728"/>
      <c r="O374" s="762"/>
      <c r="P374" s="728"/>
      <c r="Q374" s="762"/>
      <c r="R374" s="728"/>
      <c r="S374" s="762"/>
      <c r="T374" s="728"/>
      <c r="U374" s="762"/>
    </row>
    <row r="375" spans="4:21">
      <c r="D375" s="728"/>
      <c r="E375" s="728"/>
      <c r="F375" s="728"/>
      <c r="G375" s="728"/>
      <c r="H375" s="728"/>
      <c r="I375" s="728"/>
      <c r="J375" s="728"/>
      <c r="K375" s="728"/>
      <c r="L375" s="728"/>
      <c r="M375" s="762"/>
      <c r="N375" s="728"/>
      <c r="O375" s="762"/>
      <c r="P375" s="728"/>
      <c r="Q375" s="762"/>
      <c r="R375" s="728"/>
      <c r="S375" s="762"/>
      <c r="T375" s="728"/>
      <c r="U375" s="762"/>
    </row>
    <row r="376" spans="4:21">
      <c r="D376" s="728"/>
      <c r="E376" s="728"/>
      <c r="F376" s="728"/>
      <c r="G376" s="728"/>
      <c r="H376" s="728"/>
      <c r="I376" s="728"/>
      <c r="J376" s="728"/>
      <c r="K376" s="728"/>
      <c r="L376" s="728"/>
      <c r="M376" s="762"/>
      <c r="N376" s="728"/>
      <c r="O376" s="762"/>
      <c r="P376" s="728"/>
      <c r="Q376" s="762"/>
      <c r="R376" s="728"/>
      <c r="S376" s="762"/>
      <c r="T376" s="728"/>
      <c r="U376" s="762"/>
    </row>
    <row r="377" spans="4:21">
      <c r="D377" s="728"/>
      <c r="E377" s="728"/>
      <c r="F377" s="728"/>
      <c r="G377" s="728"/>
      <c r="H377" s="728"/>
      <c r="I377" s="728"/>
      <c r="J377" s="728"/>
      <c r="K377" s="728"/>
      <c r="L377" s="728"/>
      <c r="M377" s="762"/>
      <c r="N377" s="728"/>
      <c r="O377" s="762"/>
      <c r="P377" s="728"/>
      <c r="Q377" s="762"/>
      <c r="R377" s="728"/>
      <c r="S377" s="762"/>
      <c r="T377" s="728"/>
      <c r="U377" s="762"/>
    </row>
    <row r="378" spans="4:21">
      <c r="D378" s="728"/>
      <c r="E378" s="728"/>
      <c r="F378" s="728"/>
      <c r="G378" s="728"/>
      <c r="H378" s="728"/>
      <c r="I378" s="728"/>
      <c r="J378" s="728"/>
      <c r="K378" s="728"/>
      <c r="L378" s="728"/>
      <c r="M378" s="762"/>
      <c r="N378" s="728"/>
      <c r="O378" s="762"/>
      <c r="P378" s="728"/>
      <c r="Q378" s="762"/>
      <c r="R378" s="728"/>
      <c r="S378" s="762"/>
      <c r="T378" s="728"/>
      <c r="U378" s="762"/>
    </row>
    <row r="379" spans="4:21">
      <c r="D379" s="728"/>
      <c r="E379" s="728"/>
      <c r="F379" s="728"/>
      <c r="G379" s="728"/>
      <c r="H379" s="728"/>
      <c r="I379" s="728"/>
      <c r="J379" s="728"/>
      <c r="K379" s="728"/>
      <c r="L379" s="728"/>
      <c r="M379" s="762"/>
      <c r="N379" s="728"/>
      <c r="O379" s="762"/>
      <c r="P379" s="728"/>
      <c r="Q379" s="762"/>
      <c r="R379" s="728"/>
      <c r="S379" s="762"/>
      <c r="T379" s="728"/>
      <c r="U379" s="762"/>
    </row>
    <row r="380" spans="4:21">
      <c r="D380" s="728"/>
      <c r="E380" s="728"/>
      <c r="F380" s="728"/>
      <c r="G380" s="728"/>
      <c r="H380" s="728"/>
      <c r="I380" s="728"/>
      <c r="J380" s="728"/>
      <c r="K380" s="728"/>
      <c r="L380" s="728"/>
      <c r="M380" s="762"/>
      <c r="N380" s="728"/>
      <c r="O380" s="762"/>
      <c r="P380" s="728"/>
      <c r="Q380" s="762"/>
      <c r="R380" s="728"/>
      <c r="S380" s="762"/>
      <c r="T380" s="728"/>
      <c r="U380" s="762"/>
    </row>
    <row r="381" spans="4:21">
      <c r="D381" s="728"/>
      <c r="E381" s="728"/>
      <c r="F381" s="728"/>
      <c r="G381" s="728"/>
      <c r="H381" s="728"/>
      <c r="I381" s="728"/>
      <c r="J381" s="728"/>
      <c r="K381" s="728"/>
      <c r="L381" s="728"/>
      <c r="M381" s="762"/>
      <c r="N381" s="728"/>
      <c r="O381" s="762"/>
      <c r="P381" s="728"/>
      <c r="Q381" s="762"/>
      <c r="R381" s="728"/>
      <c r="S381" s="762"/>
      <c r="T381" s="728"/>
      <c r="U381" s="762"/>
    </row>
    <row r="382" spans="4:21">
      <c r="D382" s="728"/>
      <c r="E382" s="728"/>
      <c r="F382" s="728"/>
      <c r="G382" s="728"/>
      <c r="H382" s="728"/>
      <c r="I382" s="728"/>
      <c r="J382" s="728"/>
      <c r="K382" s="728"/>
      <c r="L382" s="728"/>
      <c r="M382" s="762"/>
      <c r="N382" s="728"/>
      <c r="O382" s="762"/>
      <c r="P382" s="728"/>
      <c r="Q382" s="762"/>
      <c r="R382" s="728"/>
      <c r="S382" s="762"/>
      <c r="T382" s="728"/>
      <c r="U382" s="762"/>
    </row>
    <row r="383" spans="4:21">
      <c r="D383" s="728"/>
      <c r="E383" s="728"/>
      <c r="F383" s="728"/>
      <c r="G383" s="728"/>
      <c r="H383" s="728"/>
      <c r="I383" s="728"/>
      <c r="J383" s="728"/>
      <c r="K383" s="728"/>
      <c r="L383" s="728"/>
      <c r="M383" s="762"/>
      <c r="N383" s="728"/>
      <c r="O383" s="762"/>
      <c r="P383" s="728"/>
      <c r="Q383" s="762"/>
      <c r="R383" s="728"/>
      <c r="S383" s="762"/>
      <c r="T383" s="728"/>
      <c r="U383" s="762"/>
    </row>
    <row r="384" spans="4:21">
      <c r="D384" s="728"/>
      <c r="E384" s="728"/>
      <c r="F384" s="728"/>
      <c r="G384" s="728"/>
      <c r="H384" s="728"/>
      <c r="I384" s="728"/>
      <c r="J384" s="728"/>
      <c r="K384" s="728"/>
      <c r="L384" s="728"/>
      <c r="M384" s="762"/>
      <c r="N384" s="728"/>
      <c r="O384" s="762"/>
      <c r="P384" s="728"/>
      <c r="Q384" s="762"/>
      <c r="R384" s="728"/>
      <c r="S384" s="762"/>
      <c r="T384" s="728"/>
      <c r="U384" s="762"/>
    </row>
    <row r="385" spans="4:21">
      <c r="D385" s="728"/>
      <c r="E385" s="728"/>
      <c r="F385" s="728"/>
      <c r="G385" s="728"/>
      <c r="H385" s="728"/>
      <c r="I385" s="728"/>
      <c r="J385" s="728"/>
      <c r="K385" s="728"/>
      <c r="L385" s="728"/>
      <c r="M385" s="762"/>
      <c r="N385" s="728"/>
      <c r="O385" s="762"/>
      <c r="P385" s="728"/>
      <c r="Q385" s="762"/>
      <c r="R385" s="728"/>
      <c r="S385" s="762"/>
      <c r="T385" s="728"/>
      <c r="U385" s="762"/>
    </row>
    <row r="386" spans="4:21">
      <c r="D386" s="728"/>
      <c r="E386" s="728"/>
      <c r="F386" s="728"/>
      <c r="G386" s="728"/>
      <c r="H386" s="728"/>
      <c r="I386" s="728"/>
      <c r="J386" s="728"/>
      <c r="K386" s="728"/>
      <c r="L386" s="728"/>
      <c r="M386" s="762"/>
      <c r="N386" s="728"/>
      <c r="O386" s="762"/>
      <c r="P386" s="728"/>
      <c r="Q386" s="762"/>
      <c r="R386" s="728"/>
      <c r="S386" s="762"/>
      <c r="T386" s="728"/>
      <c r="U386" s="762"/>
    </row>
    <row r="387" spans="4:21">
      <c r="D387" s="728"/>
      <c r="E387" s="728"/>
      <c r="F387" s="728"/>
      <c r="G387" s="728"/>
      <c r="H387" s="728"/>
      <c r="I387" s="728"/>
      <c r="J387" s="728"/>
      <c r="K387" s="728"/>
      <c r="L387" s="728"/>
      <c r="M387" s="762"/>
      <c r="N387" s="728"/>
      <c r="O387" s="762"/>
      <c r="P387" s="728"/>
      <c r="Q387" s="762"/>
      <c r="R387" s="728"/>
      <c r="S387" s="762"/>
      <c r="T387" s="728"/>
      <c r="U387" s="762"/>
    </row>
    <row r="388" spans="4:21">
      <c r="D388" s="728"/>
      <c r="E388" s="728"/>
      <c r="F388" s="728"/>
      <c r="G388" s="728"/>
      <c r="H388" s="728"/>
      <c r="I388" s="728"/>
      <c r="J388" s="728"/>
      <c r="K388" s="728"/>
      <c r="L388" s="728"/>
      <c r="M388" s="762"/>
      <c r="N388" s="728"/>
      <c r="O388" s="762"/>
      <c r="P388" s="728"/>
      <c r="Q388" s="762"/>
      <c r="R388" s="728"/>
      <c r="S388" s="762"/>
      <c r="T388" s="728"/>
      <c r="U388" s="762"/>
    </row>
    <row r="389" spans="4:21">
      <c r="D389" s="728"/>
      <c r="E389" s="728"/>
      <c r="F389" s="728"/>
      <c r="G389" s="728"/>
      <c r="H389" s="728"/>
      <c r="I389" s="728"/>
      <c r="J389" s="728"/>
      <c r="K389" s="728"/>
      <c r="L389" s="728"/>
      <c r="M389" s="762"/>
      <c r="N389" s="728"/>
      <c r="O389" s="762"/>
      <c r="P389" s="728"/>
      <c r="Q389" s="762"/>
      <c r="R389" s="728"/>
      <c r="S389" s="762"/>
      <c r="T389" s="728"/>
      <c r="U389" s="762"/>
    </row>
    <row r="390" spans="4:21">
      <c r="D390" s="728"/>
      <c r="E390" s="728"/>
      <c r="F390" s="728"/>
      <c r="G390" s="728"/>
      <c r="H390" s="728"/>
      <c r="I390" s="728"/>
      <c r="J390" s="728"/>
      <c r="K390" s="728"/>
      <c r="L390" s="728"/>
      <c r="M390" s="762"/>
      <c r="N390" s="728"/>
      <c r="O390" s="762"/>
      <c r="P390" s="728"/>
      <c r="Q390" s="762"/>
      <c r="R390" s="728"/>
      <c r="S390" s="762"/>
      <c r="T390" s="728"/>
      <c r="U390" s="762"/>
    </row>
    <row r="391" spans="4:21">
      <c r="D391" s="728"/>
      <c r="E391" s="728"/>
      <c r="F391" s="728"/>
      <c r="G391" s="728"/>
      <c r="H391" s="728"/>
      <c r="I391" s="728"/>
      <c r="J391" s="728"/>
      <c r="K391" s="728"/>
      <c r="L391" s="728"/>
      <c r="M391" s="762"/>
      <c r="N391" s="728"/>
      <c r="O391" s="762"/>
      <c r="P391" s="728"/>
      <c r="Q391" s="762"/>
      <c r="R391" s="728"/>
      <c r="S391" s="762"/>
      <c r="T391" s="728"/>
      <c r="U391" s="762"/>
    </row>
    <row r="392" spans="4:21">
      <c r="D392" s="728"/>
      <c r="E392" s="728"/>
      <c r="F392" s="728"/>
      <c r="G392" s="728"/>
      <c r="H392" s="728"/>
      <c r="I392" s="728"/>
      <c r="J392" s="728"/>
      <c r="K392" s="728"/>
      <c r="L392" s="728"/>
      <c r="M392" s="762"/>
      <c r="N392" s="728"/>
      <c r="O392" s="762"/>
      <c r="P392" s="728"/>
      <c r="Q392" s="762"/>
      <c r="R392" s="728"/>
      <c r="S392" s="762"/>
      <c r="T392" s="728"/>
      <c r="U392" s="762"/>
    </row>
    <row r="393" spans="4:21">
      <c r="D393" s="728"/>
      <c r="E393" s="728"/>
      <c r="F393" s="728"/>
      <c r="G393" s="728"/>
      <c r="H393" s="728"/>
      <c r="I393" s="728"/>
      <c r="J393" s="728"/>
      <c r="K393" s="728"/>
      <c r="L393" s="728"/>
      <c r="M393" s="762"/>
      <c r="N393" s="728"/>
      <c r="O393" s="762"/>
      <c r="P393" s="728"/>
      <c r="Q393" s="762"/>
      <c r="R393" s="728"/>
      <c r="S393" s="762"/>
      <c r="T393" s="728"/>
      <c r="U393" s="762"/>
    </row>
    <row r="394" spans="4:21">
      <c r="D394" s="728"/>
      <c r="E394" s="728"/>
      <c r="F394" s="728"/>
      <c r="G394" s="728"/>
      <c r="H394" s="728"/>
      <c r="I394" s="728"/>
      <c r="J394" s="728"/>
      <c r="K394" s="728"/>
      <c r="L394" s="728"/>
      <c r="M394" s="762"/>
      <c r="N394" s="728"/>
      <c r="O394" s="762"/>
      <c r="P394" s="728"/>
      <c r="Q394" s="762"/>
      <c r="R394" s="728"/>
      <c r="S394" s="762"/>
      <c r="T394" s="728"/>
      <c r="U394" s="762"/>
    </row>
    <row r="395" spans="4:21">
      <c r="D395" s="728"/>
      <c r="E395" s="728"/>
      <c r="F395" s="728"/>
      <c r="G395" s="728"/>
      <c r="H395" s="728"/>
      <c r="I395" s="728"/>
      <c r="J395" s="728"/>
      <c r="K395" s="728"/>
      <c r="L395" s="728"/>
      <c r="M395" s="762"/>
      <c r="N395" s="728"/>
      <c r="O395" s="762"/>
      <c r="P395" s="728"/>
      <c r="Q395" s="762"/>
      <c r="R395" s="728"/>
      <c r="S395" s="762"/>
      <c r="T395" s="728"/>
      <c r="U395" s="762"/>
    </row>
    <row r="396" spans="4:21">
      <c r="D396" s="728"/>
      <c r="E396" s="728"/>
      <c r="F396" s="728"/>
      <c r="G396" s="728"/>
      <c r="H396" s="728"/>
      <c r="I396" s="728"/>
      <c r="J396" s="728"/>
      <c r="K396" s="728"/>
      <c r="L396" s="728"/>
      <c r="M396" s="762"/>
      <c r="N396" s="728"/>
      <c r="O396" s="762"/>
      <c r="P396" s="728"/>
      <c r="Q396" s="762"/>
      <c r="R396" s="728"/>
      <c r="S396" s="762"/>
      <c r="T396" s="728"/>
      <c r="U396" s="762"/>
    </row>
    <row r="397" spans="4:21">
      <c r="D397" s="728"/>
      <c r="E397" s="728"/>
      <c r="F397" s="728"/>
      <c r="G397" s="728"/>
      <c r="H397" s="728"/>
      <c r="I397" s="728"/>
      <c r="J397" s="728"/>
      <c r="K397" s="728"/>
      <c r="L397" s="728"/>
      <c r="M397" s="762"/>
      <c r="N397" s="728"/>
      <c r="O397" s="762"/>
      <c r="P397" s="728"/>
      <c r="Q397" s="762"/>
      <c r="R397" s="728"/>
      <c r="S397" s="762"/>
      <c r="T397" s="728"/>
      <c r="U397" s="762"/>
    </row>
    <row r="398" spans="4:21">
      <c r="D398" s="728"/>
      <c r="E398" s="728"/>
      <c r="F398" s="728"/>
      <c r="G398" s="728"/>
      <c r="H398" s="728"/>
      <c r="I398" s="728"/>
      <c r="J398" s="728"/>
      <c r="K398" s="728"/>
      <c r="L398" s="728"/>
      <c r="M398" s="762"/>
      <c r="N398" s="728"/>
      <c r="O398" s="762"/>
      <c r="P398" s="728"/>
      <c r="Q398" s="762"/>
      <c r="R398" s="728"/>
      <c r="S398" s="762"/>
      <c r="T398" s="728"/>
      <c r="U398" s="762"/>
    </row>
    <row r="399" spans="4:21">
      <c r="D399" s="728"/>
      <c r="E399" s="728"/>
      <c r="F399" s="728"/>
      <c r="G399" s="728"/>
      <c r="H399" s="728"/>
      <c r="I399" s="728"/>
      <c r="J399" s="728"/>
      <c r="K399" s="728"/>
      <c r="L399" s="728"/>
      <c r="M399" s="762"/>
      <c r="N399" s="728"/>
      <c r="O399" s="762"/>
      <c r="P399" s="728"/>
      <c r="Q399" s="762"/>
      <c r="R399" s="728"/>
      <c r="S399" s="762"/>
      <c r="T399" s="728"/>
      <c r="U399" s="762"/>
    </row>
    <row r="400" spans="4:21">
      <c r="D400" s="728"/>
      <c r="E400" s="728"/>
      <c r="F400" s="728"/>
      <c r="G400" s="728"/>
      <c r="H400" s="728"/>
      <c r="I400" s="728"/>
      <c r="J400" s="728"/>
      <c r="K400" s="728"/>
      <c r="L400" s="728"/>
      <c r="M400" s="762"/>
      <c r="N400" s="728"/>
      <c r="O400" s="762"/>
      <c r="P400" s="728"/>
      <c r="Q400" s="762"/>
      <c r="R400" s="728"/>
      <c r="S400" s="762"/>
      <c r="T400" s="728"/>
      <c r="U400" s="762"/>
    </row>
    <row r="401" spans="4:21">
      <c r="D401" s="728"/>
      <c r="E401" s="728"/>
      <c r="F401" s="728"/>
      <c r="G401" s="728"/>
      <c r="H401" s="728"/>
      <c r="I401" s="728"/>
      <c r="J401" s="728"/>
      <c r="K401" s="728"/>
      <c r="L401" s="728"/>
      <c r="M401" s="762"/>
      <c r="N401" s="728"/>
      <c r="O401" s="762"/>
      <c r="P401" s="728"/>
      <c r="Q401" s="762"/>
      <c r="R401" s="728"/>
      <c r="S401" s="762"/>
      <c r="T401" s="728"/>
      <c r="U401" s="762"/>
    </row>
    <row r="402" spans="4:21">
      <c r="D402" s="728"/>
      <c r="E402" s="728"/>
      <c r="F402" s="728"/>
      <c r="G402" s="728"/>
      <c r="H402" s="728"/>
      <c r="I402" s="728"/>
      <c r="J402" s="728"/>
      <c r="K402" s="728"/>
      <c r="L402" s="728"/>
      <c r="M402" s="762"/>
      <c r="N402" s="728"/>
      <c r="O402" s="762"/>
      <c r="P402" s="728"/>
      <c r="Q402" s="762"/>
      <c r="R402" s="728"/>
      <c r="S402" s="762"/>
      <c r="T402" s="728"/>
      <c r="U402" s="762"/>
    </row>
    <row r="403" spans="4:21">
      <c r="D403" s="728"/>
      <c r="E403" s="728"/>
      <c r="F403" s="728"/>
      <c r="G403" s="728"/>
      <c r="H403" s="728"/>
      <c r="I403" s="728"/>
      <c r="J403" s="728"/>
      <c r="K403" s="728"/>
      <c r="L403" s="728"/>
      <c r="M403" s="762"/>
      <c r="N403" s="728"/>
      <c r="O403" s="762"/>
      <c r="P403" s="728"/>
      <c r="Q403" s="762"/>
      <c r="R403" s="728"/>
      <c r="S403" s="762"/>
      <c r="T403" s="728"/>
      <c r="U403" s="762"/>
    </row>
    <row r="404" spans="4:21">
      <c r="D404" s="728"/>
      <c r="E404" s="728"/>
      <c r="F404" s="728"/>
      <c r="G404" s="728"/>
      <c r="H404" s="728"/>
      <c r="I404" s="728"/>
      <c r="J404" s="728"/>
      <c r="K404" s="728"/>
      <c r="L404" s="728"/>
      <c r="M404" s="762"/>
      <c r="N404" s="728"/>
      <c r="O404" s="762"/>
      <c r="P404" s="728"/>
      <c r="Q404" s="762"/>
      <c r="R404" s="728"/>
      <c r="S404" s="762"/>
      <c r="T404" s="728"/>
      <c r="U404" s="762"/>
    </row>
    <row r="405" spans="4:21">
      <c r="D405" s="728"/>
      <c r="E405" s="728"/>
      <c r="F405" s="728"/>
      <c r="G405" s="728"/>
      <c r="H405" s="728"/>
      <c r="I405" s="728"/>
      <c r="J405" s="728"/>
      <c r="K405" s="728"/>
      <c r="L405" s="728"/>
      <c r="M405" s="762"/>
      <c r="N405" s="728"/>
      <c r="O405" s="762"/>
      <c r="P405" s="728"/>
      <c r="Q405" s="762"/>
      <c r="R405" s="728"/>
      <c r="S405" s="762"/>
      <c r="T405" s="728"/>
      <c r="U405" s="762"/>
    </row>
    <row r="406" spans="4:21">
      <c r="D406" s="728"/>
      <c r="E406" s="728"/>
      <c r="F406" s="728"/>
      <c r="G406" s="728"/>
      <c r="H406" s="728"/>
      <c r="I406" s="728"/>
      <c r="J406" s="728"/>
      <c r="K406" s="728"/>
      <c r="L406" s="728"/>
      <c r="M406" s="762"/>
      <c r="N406" s="728"/>
      <c r="O406" s="762"/>
      <c r="P406" s="728"/>
      <c r="Q406" s="762"/>
      <c r="R406" s="728"/>
      <c r="S406" s="762"/>
      <c r="T406" s="728"/>
      <c r="U406" s="762"/>
    </row>
    <row r="407" spans="4:21">
      <c r="D407" s="728"/>
      <c r="E407" s="728"/>
      <c r="F407" s="728"/>
      <c r="G407" s="728"/>
      <c r="H407" s="728"/>
      <c r="I407" s="728"/>
      <c r="J407" s="728"/>
      <c r="K407" s="728"/>
      <c r="L407" s="728"/>
      <c r="M407" s="762"/>
      <c r="N407" s="728"/>
      <c r="O407" s="762"/>
      <c r="P407" s="728"/>
      <c r="Q407" s="762"/>
      <c r="R407" s="728"/>
      <c r="S407" s="762"/>
      <c r="T407" s="728"/>
      <c r="U407" s="762"/>
    </row>
    <row r="408" spans="4:21">
      <c r="D408" s="728"/>
      <c r="E408" s="728"/>
      <c r="F408" s="728"/>
      <c r="G408" s="728"/>
      <c r="H408" s="728"/>
      <c r="I408" s="728"/>
      <c r="J408" s="728"/>
      <c r="K408" s="728"/>
      <c r="L408" s="728"/>
      <c r="M408" s="762"/>
      <c r="N408" s="728"/>
      <c r="O408" s="762"/>
      <c r="P408" s="728"/>
      <c r="Q408" s="762"/>
      <c r="R408" s="728"/>
      <c r="S408" s="762"/>
      <c r="T408" s="728"/>
      <c r="U408" s="762"/>
    </row>
    <row r="409" spans="4:21">
      <c r="D409" s="728"/>
      <c r="E409" s="728"/>
      <c r="F409" s="728"/>
      <c r="G409" s="728"/>
      <c r="H409" s="728"/>
      <c r="I409" s="728"/>
      <c r="J409" s="728"/>
      <c r="K409" s="728"/>
      <c r="L409" s="728"/>
      <c r="M409" s="762"/>
      <c r="N409" s="728"/>
      <c r="O409" s="762"/>
      <c r="P409" s="728"/>
      <c r="Q409" s="762"/>
      <c r="R409" s="728"/>
      <c r="S409" s="762"/>
      <c r="T409" s="728"/>
      <c r="U409" s="762"/>
    </row>
    <row r="410" spans="4:21">
      <c r="D410" s="728"/>
      <c r="E410" s="728"/>
      <c r="F410" s="728"/>
      <c r="G410" s="728"/>
      <c r="H410" s="728"/>
      <c r="I410" s="728"/>
      <c r="J410" s="728"/>
      <c r="K410" s="728"/>
      <c r="L410" s="728"/>
      <c r="M410" s="762"/>
      <c r="N410" s="728"/>
      <c r="O410" s="762"/>
      <c r="P410" s="728"/>
      <c r="Q410" s="762"/>
      <c r="R410" s="728"/>
      <c r="S410" s="762"/>
      <c r="T410" s="728"/>
      <c r="U410" s="762"/>
    </row>
    <row r="411" spans="4:21">
      <c r="D411" s="728"/>
      <c r="E411" s="728"/>
      <c r="F411" s="728"/>
      <c r="G411" s="728"/>
      <c r="H411" s="728"/>
      <c r="I411" s="728"/>
      <c r="J411" s="728"/>
      <c r="K411" s="728"/>
      <c r="L411" s="728"/>
      <c r="M411" s="762"/>
      <c r="N411" s="728"/>
      <c r="O411" s="762"/>
      <c r="P411" s="728"/>
      <c r="Q411" s="762"/>
      <c r="R411" s="728"/>
      <c r="S411" s="762"/>
      <c r="T411" s="728"/>
      <c r="U411" s="762"/>
    </row>
    <row r="412" spans="4:21">
      <c r="D412" s="728"/>
      <c r="E412" s="728"/>
      <c r="F412" s="728"/>
      <c r="G412" s="728"/>
      <c r="H412" s="728"/>
      <c r="I412" s="728"/>
      <c r="J412" s="728"/>
      <c r="K412" s="728"/>
      <c r="L412" s="728"/>
      <c r="M412" s="762"/>
      <c r="N412" s="728"/>
      <c r="O412" s="762"/>
      <c r="P412" s="728"/>
      <c r="Q412" s="762"/>
      <c r="R412" s="728"/>
      <c r="S412" s="762"/>
      <c r="T412" s="728"/>
      <c r="U412" s="762"/>
    </row>
    <row r="413" spans="4:21">
      <c r="D413" s="728"/>
      <c r="E413" s="728"/>
      <c r="F413" s="728"/>
      <c r="G413" s="728"/>
      <c r="H413" s="728"/>
      <c r="I413" s="728"/>
      <c r="J413" s="728"/>
      <c r="K413" s="728"/>
      <c r="L413" s="728"/>
      <c r="M413" s="762"/>
      <c r="N413" s="728"/>
      <c r="O413" s="762"/>
      <c r="P413" s="728"/>
      <c r="Q413" s="762"/>
      <c r="R413" s="728"/>
      <c r="S413" s="762"/>
      <c r="T413" s="728"/>
      <c r="U413" s="762"/>
    </row>
    <row r="414" spans="4:21">
      <c r="D414" s="728"/>
      <c r="E414" s="728"/>
      <c r="F414" s="728"/>
      <c r="G414" s="728"/>
      <c r="H414" s="728"/>
      <c r="I414" s="728"/>
      <c r="J414" s="728"/>
      <c r="K414" s="728"/>
      <c r="L414" s="728"/>
      <c r="M414" s="762"/>
      <c r="N414" s="728"/>
      <c r="O414" s="762"/>
      <c r="P414" s="728"/>
      <c r="Q414" s="762"/>
      <c r="R414" s="728"/>
      <c r="S414" s="762"/>
      <c r="T414" s="728"/>
      <c r="U414" s="762"/>
    </row>
    <row r="415" spans="4:21">
      <c r="D415" s="728"/>
      <c r="E415" s="728"/>
      <c r="F415" s="728"/>
      <c r="G415" s="728"/>
      <c r="H415" s="728"/>
      <c r="I415" s="728"/>
      <c r="J415" s="728"/>
      <c r="K415" s="728"/>
      <c r="L415" s="728"/>
      <c r="M415" s="762"/>
      <c r="N415" s="728"/>
      <c r="O415" s="762"/>
      <c r="P415" s="728"/>
      <c r="Q415" s="762"/>
      <c r="R415" s="728"/>
      <c r="S415" s="762"/>
      <c r="T415" s="728"/>
      <c r="U415" s="762"/>
    </row>
    <row r="416" spans="4:21">
      <c r="D416" s="728"/>
      <c r="E416" s="728"/>
      <c r="F416" s="728"/>
      <c r="G416" s="728"/>
      <c r="H416" s="728"/>
      <c r="I416" s="728"/>
      <c r="J416" s="728"/>
      <c r="K416" s="728"/>
      <c r="L416" s="728"/>
      <c r="M416" s="762"/>
      <c r="N416" s="728"/>
      <c r="O416" s="762"/>
      <c r="P416" s="728"/>
      <c r="Q416" s="762"/>
      <c r="R416" s="728"/>
      <c r="S416" s="762"/>
      <c r="T416" s="728"/>
      <c r="U416" s="762"/>
    </row>
    <row r="417" spans="4:21">
      <c r="D417" s="728"/>
      <c r="E417" s="728"/>
      <c r="F417" s="728"/>
      <c r="G417" s="728"/>
      <c r="H417" s="728"/>
      <c r="I417" s="728"/>
      <c r="J417" s="728"/>
      <c r="K417" s="728"/>
      <c r="L417" s="728"/>
      <c r="M417" s="762"/>
      <c r="N417" s="728"/>
      <c r="O417" s="762"/>
      <c r="P417" s="728"/>
      <c r="Q417" s="762"/>
      <c r="R417" s="728"/>
      <c r="S417" s="762"/>
      <c r="T417" s="728"/>
      <c r="U417" s="762"/>
    </row>
    <row r="418" spans="4:21">
      <c r="D418" s="728"/>
      <c r="E418" s="728"/>
      <c r="F418" s="728"/>
      <c r="G418" s="728"/>
      <c r="H418" s="728"/>
      <c r="I418" s="728"/>
      <c r="J418" s="728"/>
      <c r="K418" s="728"/>
      <c r="L418" s="728"/>
      <c r="M418" s="762"/>
      <c r="N418" s="728"/>
      <c r="O418" s="762"/>
      <c r="P418" s="728"/>
      <c r="Q418" s="762"/>
      <c r="R418" s="728"/>
      <c r="S418" s="762"/>
      <c r="T418" s="728"/>
      <c r="U418" s="762"/>
    </row>
    <row r="419" spans="4:21">
      <c r="D419" s="728"/>
      <c r="E419" s="728"/>
      <c r="F419" s="728"/>
      <c r="G419" s="728"/>
      <c r="H419" s="728"/>
      <c r="I419" s="728"/>
      <c r="J419" s="728"/>
      <c r="K419" s="728"/>
      <c r="L419" s="728"/>
      <c r="M419" s="762"/>
      <c r="N419" s="728"/>
      <c r="O419" s="762"/>
      <c r="P419" s="728"/>
      <c r="Q419" s="762"/>
      <c r="R419" s="728"/>
      <c r="S419" s="762"/>
      <c r="T419" s="728"/>
      <c r="U419" s="762"/>
    </row>
    <row r="420" spans="4:21">
      <c r="D420" s="728"/>
      <c r="E420" s="728"/>
      <c r="F420" s="728"/>
      <c r="G420" s="728"/>
      <c r="H420" s="728"/>
      <c r="I420" s="728"/>
      <c r="J420" s="728"/>
      <c r="K420" s="728"/>
      <c r="L420" s="728"/>
      <c r="M420" s="762"/>
      <c r="N420" s="728"/>
      <c r="O420" s="762"/>
      <c r="P420" s="728"/>
      <c r="Q420" s="762"/>
      <c r="R420" s="728"/>
      <c r="S420" s="762"/>
      <c r="T420" s="728"/>
      <c r="U420" s="762"/>
    </row>
    <row r="421" spans="4:21">
      <c r="D421" s="728"/>
      <c r="E421" s="728"/>
      <c r="F421" s="728"/>
      <c r="G421" s="728"/>
      <c r="H421" s="728"/>
      <c r="I421" s="728"/>
      <c r="J421" s="728"/>
      <c r="K421" s="728"/>
      <c r="L421" s="728"/>
      <c r="M421" s="762"/>
      <c r="N421" s="728"/>
      <c r="O421" s="762"/>
      <c r="P421" s="728"/>
      <c r="Q421" s="762"/>
      <c r="R421" s="728"/>
      <c r="S421" s="762"/>
      <c r="T421" s="728"/>
      <c r="U421" s="762"/>
    </row>
    <row r="422" spans="4:21">
      <c r="D422" s="728"/>
      <c r="E422" s="728"/>
      <c r="F422" s="728"/>
      <c r="G422" s="728"/>
      <c r="H422" s="728"/>
      <c r="I422" s="728"/>
      <c r="J422" s="728"/>
      <c r="K422" s="728"/>
      <c r="L422" s="728"/>
      <c r="M422" s="762"/>
      <c r="N422" s="728"/>
      <c r="O422" s="762"/>
      <c r="P422" s="728"/>
      <c r="Q422" s="762"/>
      <c r="R422" s="728"/>
      <c r="S422" s="762"/>
      <c r="T422" s="728"/>
      <c r="U422" s="762"/>
    </row>
    <row r="423" spans="4:21">
      <c r="D423" s="728"/>
      <c r="E423" s="728"/>
      <c r="F423" s="728"/>
      <c r="G423" s="728"/>
      <c r="H423" s="728"/>
      <c r="I423" s="728"/>
      <c r="J423" s="728"/>
      <c r="K423" s="728"/>
      <c r="L423" s="728"/>
      <c r="M423" s="762"/>
      <c r="N423" s="728"/>
      <c r="O423" s="762"/>
      <c r="P423" s="728"/>
      <c r="Q423" s="762"/>
      <c r="R423" s="728"/>
      <c r="S423" s="762"/>
      <c r="T423" s="728"/>
      <c r="U423" s="762"/>
    </row>
    <row r="424" spans="4:21">
      <c r="D424" s="728"/>
      <c r="E424" s="728"/>
      <c r="F424" s="728"/>
      <c r="G424" s="728"/>
      <c r="H424" s="728"/>
      <c r="I424" s="728"/>
      <c r="J424" s="728"/>
      <c r="K424" s="728"/>
      <c r="L424" s="728"/>
      <c r="M424" s="762"/>
      <c r="N424" s="728"/>
      <c r="O424" s="762"/>
      <c r="P424" s="728"/>
      <c r="Q424" s="762"/>
      <c r="R424" s="728"/>
      <c r="S424" s="762"/>
      <c r="T424" s="728"/>
      <c r="U424" s="762"/>
    </row>
    <row r="425" spans="4:21">
      <c r="D425" s="728"/>
      <c r="E425" s="728"/>
      <c r="F425" s="728"/>
      <c r="G425" s="728"/>
      <c r="H425" s="728"/>
      <c r="I425" s="728"/>
      <c r="J425" s="728"/>
      <c r="K425" s="728"/>
      <c r="L425" s="728"/>
      <c r="M425" s="762"/>
      <c r="N425" s="728"/>
      <c r="O425" s="762"/>
      <c r="P425" s="728"/>
      <c r="Q425" s="762"/>
      <c r="R425" s="728"/>
      <c r="S425" s="762"/>
      <c r="T425" s="728"/>
      <c r="U425" s="762"/>
    </row>
    <row r="426" spans="4:21">
      <c r="D426" s="728"/>
      <c r="E426" s="728"/>
      <c r="F426" s="728"/>
      <c r="G426" s="728"/>
      <c r="H426" s="728"/>
      <c r="I426" s="728"/>
      <c r="J426" s="728"/>
      <c r="K426" s="728"/>
      <c r="L426" s="728"/>
      <c r="M426" s="762"/>
      <c r="N426" s="728"/>
      <c r="O426" s="762"/>
      <c r="P426" s="728"/>
      <c r="Q426" s="762"/>
      <c r="R426" s="728"/>
      <c r="S426" s="762"/>
      <c r="T426" s="728"/>
      <c r="U426" s="762"/>
    </row>
    <row r="427" spans="4:21">
      <c r="D427" s="728"/>
      <c r="E427" s="728"/>
      <c r="F427" s="728"/>
      <c r="G427" s="728"/>
      <c r="H427" s="728"/>
      <c r="I427" s="728"/>
      <c r="J427" s="728"/>
      <c r="K427" s="728"/>
      <c r="L427" s="728"/>
      <c r="M427" s="762"/>
      <c r="N427" s="728"/>
      <c r="O427" s="762"/>
      <c r="P427" s="728"/>
      <c r="Q427" s="762"/>
      <c r="R427" s="728"/>
      <c r="S427" s="762"/>
      <c r="T427" s="728"/>
      <c r="U427" s="762"/>
    </row>
    <row r="428" spans="4:21">
      <c r="D428" s="728"/>
      <c r="E428" s="728"/>
      <c r="F428" s="728"/>
      <c r="G428" s="728"/>
      <c r="H428" s="728"/>
      <c r="I428" s="728"/>
      <c r="J428" s="728"/>
      <c r="K428" s="728"/>
      <c r="L428" s="728"/>
      <c r="M428" s="762"/>
      <c r="N428" s="728"/>
      <c r="O428" s="762"/>
      <c r="P428" s="728"/>
      <c r="Q428" s="762"/>
      <c r="R428" s="728"/>
      <c r="S428" s="762"/>
      <c r="T428" s="728"/>
      <c r="U428" s="762"/>
    </row>
    <row r="429" spans="4:21">
      <c r="D429" s="728"/>
      <c r="E429" s="728"/>
      <c r="F429" s="728"/>
      <c r="G429" s="728"/>
      <c r="H429" s="728"/>
      <c r="I429" s="728"/>
      <c r="J429" s="728"/>
      <c r="K429" s="728"/>
      <c r="L429" s="728"/>
      <c r="M429" s="762"/>
      <c r="N429" s="728"/>
      <c r="O429" s="762"/>
      <c r="P429" s="728"/>
      <c r="Q429" s="762"/>
      <c r="R429" s="728"/>
      <c r="S429" s="762"/>
      <c r="T429" s="728"/>
      <c r="U429" s="762"/>
    </row>
    <row r="430" spans="4:21">
      <c r="D430" s="728"/>
      <c r="E430" s="728"/>
      <c r="F430" s="728"/>
      <c r="G430" s="728"/>
      <c r="H430" s="728"/>
      <c r="I430" s="728"/>
      <c r="J430" s="728"/>
      <c r="K430" s="728"/>
      <c r="L430" s="728"/>
      <c r="M430" s="762"/>
      <c r="N430" s="728"/>
      <c r="O430" s="762"/>
      <c r="P430" s="728"/>
      <c r="Q430" s="762"/>
      <c r="R430" s="728"/>
      <c r="S430" s="762"/>
      <c r="T430" s="728"/>
      <c r="U430" s="762"/>
    </row>
    <row r="431" spans="4:21">
      <c r="D431" s="728"/>
      <c r="E431" s="728"/>
      <c r="F431" s="728"/>
      <c r="G431" s="728"/>
      <c r="H431" s="728"/>
      <c r="I431" s="728"/>
      <c r="J431" s="728"/>
      <c r="K431" s="728"/>
      <c r="L431" s="728"/>
      <c r="M431" s="762"/>
      <c r="N431" s="728"/>
      <c r="O431" s="762"/>
      <c r="P431" s="728"/>
      <c r="Q431" s="762"/>
      <c r="R431" s="728"/>
      <c r="S431" s="762"/>
      <c r="T431" s="728"/>
      <c r="U431" s="762"/>
    </row>
    <row r="432" spans="4:21">
      <c r="D432" s="728"/>
      <c r="E432" s="728"/>
      <c r="F432" s="728"/>
      <c r="G432" s="728"/>
      <c r="H432" s="728"/>
      <c r="I432" s="728"/>
      <c r="J432" s="728"/>
      <c r="K432" s="728"/>
      <c r="L432" s="728"/>
      <c r="M432" s="762"/>
      <c r="N432" s="728"/>
      <c r="O432" s="762"/>
      <c r="P432" s="728"/>
      <c r="Q432" s="762"/>
      <c r="R432" s="728"/>
      <c r="S432" s="762"/>
      <c r="T432" s="728"/>
      <c r="U432" s="762"/>
    </row>
    <row r="433" spans="4:21">
      <c r="D433" s="728"/>
      <c r="E433" s="728"/>
      <c r="F433" s="728"/>
      <c r="G433" s="728"/>
      <c r="H433" s="728"/>
      <c r="I433" s="728"/>
      <c r="J433" s="728"/>
      <c r="K433" s="728"/>
      <c r="L433" s="728"/>
      <c r="M433" s="762"/>
      <c r="N433" s="728"/>
      <c r="O433" s="762"/>
      <c r="P433" s="728"/>
      <c r="Q433" s="762"/>
      <c r="R433" s="728"/>
      <c r="S433" s="762"/>
      <c r="T433" s="728"/>
      <c r="U433" s="762"/>
    </row>
    <row r="434" spans="4:21">
      <c r="D434" s="728"/>
      <c r="E434" s="728"/>
      <c r="F434" s="728"/>
      <c r="G434" s="728"/>
      <c r="H434" s="728"/>
      <c r="I434" s="728"/>
      <c r="J434" s="728"/>
      <c r="K434" s="728"/>
      <c r="L434" s="728"/>
      <c r="M434" s="762"/>
      <c r="N434" s="728"/>
      <c r="O434" s="762"/>
      <c r="P434" s="728"/>
      <c r="Q434" s="762"/>
      <c r="R434" s="728"/>
      <c r="S434" s="762"/>
      <c r="T434" s="728"/>
      <c r="U434" s="762"/>
    </row>
    <row r="435" spans="4:21">
      <c r="D435" s="728"/>
      <c r="E435" s="728"/>
      <c r="F435" s="728"/>
      <c r="G435" s="728"/>
      <c r="H435" s="728"/>
      <c r="I435" s="728"/>
      <c r="J435" s="728"/>
      <c r="K435" s="728"/>
      <c r="L435" s="728"/>
      <c r="M435" s="762"/>
      <c r="N435" s="728"/>
      <c r="O435" s="762"/>
      <c r="P435" s="728"/>
      <c r="Q435" s="762"/>
      <c r="R435" s="728"/>
      <c r="S435" s="762"/>
      <c r="T435" s="728"/>
      <c r="U435" s="762"/>
    </row>
    <row r="436" spans="4:21">
      <c r="D436" s="728"/>
      <c r="E436" s="728"/>
      <c r="F436" s="728"/>
      <c r="G436" s="728"/>
      <c r="H436" s="728"/>
      <c r="I436" s="728"/>
      <c r="J436" s="728"/>
      <c r="K436" s="728"/>
      <c r="L436" s="728"/>
      <c r="M436" s="762"/>
      <c r="N436" s="728"/>
      <c r="O436" s="762"/>
      <c r="P436" s="728"/>
      <c r="Q436" s="762"/>
      <c r="R436" s="728"/>
      <c r="S436" s="762"/>
      <c r="T436" s="728"/>
      <c r="U436" s="762"/>
    </row>
    <row r="437" spans="4:21">
      <c r="D437" s="728"/>
      <c r="E437" s="728"/>
      <c r="F437" s="728"/>
      <c r="G437" s="728"/>
      <c r="H437" s="728"/>
      <c r="I437" s="728"/>
      <c r="J437" s="728"/>
      <c r="K437" s="728"/>
      <c r="L437" s="728"/>
      <c r="M437" s="762"/>
      <c r="N437" s="728"/>
      <c r="O437" s="762"/>
      <c r="P437" s="728"/>
      <c r="Q437" s="762"/>
      <c r="R437" s="728"/>
      <c r="S437" s="762"/>
      <c r="T437" s="728"/>
      <c r="U437" s="762"/>
    </row>
    <row r="438" spans="4:21">
      <c r="D438" s="728"/>
      <c r="E438" s="728"/>
      <c r="F438" s="728"/>
      <c r="G438" s="728"/>
      <c r="H438" s="728"/>
      <c r="I438" s="728"/>
      <c r="J438" s="728"/>
      <c r="K438" s="728"/>
      <c r="L438" s="728"/>
      <c r="M438" s="762"/>
      <c r="N438" s="728"/>
      <c r="O438" s="762"/>
      <c r="P438" s="728"/>
      <c r="Q438" s="762"/>
      <c r="R438" s="728"/>
      <c r="S438" s="762"/>
      <c r="T438" s="728"/>
      <c r="U438" s="762"/>
    </row>
    <row r="439" spans="4:21">
      <c r="D439" s="728"/>
      <c r="E439" s="728"/>
      <c r="F439" s="728"/>
      <c r="G439" s="728"/>
      <c r="H439" s="728"/>
      <c r="I439" s="728"/>
      <c r="J439" s="728"/>
      <c r="K439" s="728"/>
      <c r="L439" s="728"/>
      <c r="M439" s="762"/>
      <c r="N439" s="728"/>
      <c r="O439" s="762"/>
      <c r="P439" s="728"/>
      <c r="Q439" s="762"/>
      <c r="R439" s="728"/>
      <c r="S439" s="762"/>
      <c r="T439" s="728"/>
      <c r="U439" s="762"/>
    </row>
    <row r="440" spans="4:21">
      <c r="D440" s="728"/>
      <c r="E440" s="728"/>
      <c r="F440" s="728"/>
      <c r="G440" s="728"/>
      <c r="H440" s="728"/>
      <c r="I440" s="728"/>
      <c r="J440" s="728"/>
      <c r="K440" s="728"/>
      <c r="L440" s="728"/>
      <c r="M440" s="762"/>
      <c r="N440" s="728"/>
      <c r="O440" s="762"/>
      <c r="P440" s="728"/>
      <c r="Q440" s="762"/>
      <c r="R440" s="728"/>
      <c r="S440" s="762"/>
      <c r="T440" s="728"/>
      <c r="U440" s="762"/>
    </row>
    <row r="441" spans="4:21">
      <c r="D441" s="728"/>
      <c r="E441" s="728"/>
      <c r="F441" s="728"/>
      <c r="G441" s="728"/>
      <c r="H441" s="728"/>
      <c r="I441" s="728"/>
      <c r="J441" s="728"/>
      <c r="K441" s="728"/>
      <c r="L441" s="728"/>
      <c r="M441" s="762"/>
      <c r="N441" s="728"/>
      <c r="O441" s="762"/>
      <c r="P441" s="728"/>
      <c r="Q441" s="762"/>
      <c r="R441" s="728"/>
      <c r="S441" s="762"/>
      <c r="T441" s="728"/>
      <c r="U441" s="762"/>
    </row>
    <row r="442" spans="4:21">
      <c r="D442" s="728"/>
      <c r="E442" s="728"/>
      <c r="F442" s="728"/>
      <c r="G442" s="728"/>
      <c r="H442" s="728"/>
      <c r="I442" s="728"/>
      <c r="J442" s="728"/>
      <c r="K442" s="728"/>
      <c r="L442" s="728"/>
      <c r="M442" s="762"/>
      <c r="N442" s="728"/>
      <c r="O442" s="762"/>
      <c r="P442" s="728"/>
      <c r="Q442" s="762"/>
      <c r="R442" s="728"/>
      <c r="S442" s="762"/>
      <c r="T442" s="728"/>
      <c r="U442" s="762"/>
    </row>
    <row r="443" spans="4:21">
      <c r="D443" s="728"/>
      <c r="E443" s="728"/>
      <c r="F443" s="728"/>
      <c r="G443" s="728"/>
      <c r="H443" s="728"/>
      <c r="I443" s="728"/>
      <c r="J443" s="728"/>
      <c r="K443" s="728"/>
      <c r="L443" s="728"/>
      <c r="M443" s="762"/>
      <c r="N443" s="728"/>
      <c r="O443" s="762"/>
      <c r="P443" s="728"/>
      <c r="Q443" s="762"/>
      <c r="R443" s="728"/>
      <c r="S443" s="762"/>
      <c r="T443" s="728"/>
      <c r="U443" s="762"/>
    </row>
    <row r="444" spans="4:21">
      <c r="D444" s="728"/>
      <c r="E444" s="728"/>
      <c r="F444" s="728"/>
      <c r="G444" s="728"/>
      <c r="H444" s="728"/>
      <c r="I444" s="728"/>
      <c r="J444" s="728"/>
      <c r="K444" s="728"/>
      <c r="L444" s="728"/>
      <c r="M444" s="762"/>
      <c r="N444" s="728"/>
      <c r="O444" s="762"/>
      <c r="P444" s="728"/>
      <c r="Q444" s="762"/>
      <c r="R444" s="728"/>
      <c r="S444" s="762"/>
      <c r="T444" s="728"/>
      <c r="U444" s="762"/>
    </row>
    <row r="445" spans="4:21">
      <c r="D445" s="728"/>
      <c r="E445" s="728"/>
      <c r="F445" s="728"/>
      <c r="G445" s="728"/>
      <c r="H445" s="728"/>
      <c r="I445" s="728"/>
      <c r="J445" s="728"/>
      <c r="K445" s="728"/>
      <c r="L445" s="728"/>
      <c r="M445" s="762"/>
      <c r="N445" s="728"/>
      <c r="O445" s="762"/>
      <c r="P445" s="728"/>
      <c r="Q445" s="762"/>
      <c r="R445" s="728"/>
      <c r="S445" s="762"/>
      <c r="T445" s="728"/>
      <c r="U445" s="762"/>
    </row>
    <row r="446" spans="4:21">
      <c r="D446" s="728"/>
      <c r="E446" s="728"/>
      <c r="F446" s="728"/>
      <c r="G446" s="728"/>
      <c r="H446" s="728"/>
      <c r="I446" s="728"/>
      <c r="J446" s="728"/>
      <c r="K446" s="728"/>
      <c r="L446" s="728"/>
      <c r="M446" s="762"/>
      <c r="N446" s="728"/>
      <c r="O446" s="762"/>
      <c r="P446" s="728"/>
      <c r="Q446" s="762"/>
      <c r="R446" s="728"/>
      <c r="S446" s="762"/>
      <c r="T446" s="728"/>
      <c r="U446" s="762"/>
    </row>
    <row r="447" spans="4:21">
      <c r="D447" s="728"/>
      <c r="E447" s="728"/>
      <c r="F447" s="728"/>
      <c r="G447" s="728"/>
      <c r="H447" s="728"/>
      <c r="I447" s="728"/>
      <c r="J447" s="728"/>
      <c r="K447" s="728"/>
      <c r="L447" s="728"/>
      <c r="M447" s="762"/>
      <c r="N447" s="728"/>
      <c r="O447" s="762"/>
      <c r="P447" s="728"/>
      <c r="Q447" s="762"/>
      <c r="R447" s="728"/>
      <c r="S447" s="762"/>
      <c r="T447" s="728"/>
      <c r="U447" s="762"/>
    </row>
    <row r="448" spans="4:21">
      <c r="D448" s="728"/>
      <c r="E448" s="728"/>
      <c r="F448" s="728"/>
      <c r="G448" s="728"/>
      <c r="H448" s="728"/>
      <c r="I448" s="728"/>
      <c r="J448" s="728"/>
      <c r="K448" s="728"/>
      <c r="L448" s="728"/>
      <c r="M448" s="762"/>
      <c r="N448" s="728"/>
      <c r="O448" s="762"/>
      <c r="P448" s="728"/>
      <c r="Q448" s="762"/>
      <c r="R448" s="728"/>
      <c r="S448" s="762"/>
      <c r="T448" s="728"/>
      <c r="U448" s="762"/>
    </row>
    <row r="449" spans="4:21">
      <c r="D449" s="728"/>
      <c r="E449" s="728"/>
      <c r="F449" s="728"/>
      <c r="G449" s="728"/>
      <c r="H449" s="728"/>
      <c r="I449" s="728"/>
      <c r="J449" s="728"/>
      <c r="K449" s="728"/>
      <c r="L449" s="728"/>
      <c r="M449" s="762"/>
      <c r="N449" s="728"/>
      <c r="O449" s="762"/>
      <c r="P449" s="728"/>
      <c r="Q449" s="762"/>
      <c r="R449" s="728"/>
      <c r="S449" s="762"/>
      <c r="T449" s="728"/>
      <c r="U449" s="762"/>
    </row>
    <row r="450" spans="4:21">
      <c r="D450" s="728"/>
      <c r="E450" s="728"/>
      <c r="F450" s="728"/>
      <c r="G450" s="728"/>
      <c r="H450" s="728"/>
      <c r="I450" s="728"/>
      <c r="J450" s="728"/>
      <c r="K450" s="728"/>
      <c r="L450" s="728"/>
      <c r="M450" s="762"/>
      <c r="N450" s="728"/>
      <c r="O450" s="762"/>
      <c r="P450" s="728"/>
      <c r="Q450" s="762"/>
      <c r="R450" s="728"/>
      <c r="S450" s="762"/>
      <c r="T450" s="728"/>
      <c r="U450" s="762"/>
    </row>
    <row r="451" spans="4:21">
      <c r="D451" s="728"/>
      <c r="E451" s="728"/>
      <c r="F451" s="728"/>
      <c r="G451" s="728"/>
      <c r="H451" s="728"/>
      <c r="I451" s="728"/>
      <c r="J451" s="728"/>
      <c r="K451" s="728"/>
      <c r="L451" s="728"/>
      <c r="M451" s="762"/>
      <c r="N451" s="728"/>
      <c r="O451" s="762"/>
      <c r="P451" s="728"/>
      <c r="Q451" s="762"/>
      <c r="R451" s="728"/>
      <c r="S451" s="762"/>
      <c r="T451" s="728"/>
      <c r="U451" s="762"/>
    </row>
    <row r="452" spans="4:21">
      <c r="D452" s="728"/>
      <c r="E452" s="728"/>
      <c r="F452" s="728"/>
      <c r="G452" s="728"/>
      <c r="H452" s="728"/>
      <c r="I452" s="728"/>
      <c r="J452" s="728"/>
      <c r="K452" s="728"/>
      <c r="L452" s="728"/>
      <c r="M452" s="762"/>
      <c r="N452" s="728"/>
      <c r="O452" s="762"/>
      <c r="P452" s="728"/>
      <c r="Q452" s="762"/>
      <c r="R452" s="728"/>
      <c r="S452" s="762"/>
      <c r="T452" s="728"/>
      <c r="U452" s="762"/>
    </row>
    <row r="453" spans="4:21">
      <c r="D453" s="728"/>
      <c r="E453" s="728"/>
      <c r="F453" s="728"/>
      <c r="G453" s="728"/>
      <c r="H453" s="728"/>
      <c r="I453" s="728"/>
      <c r="J453" s="728"/>
      <c r="K453" s="728"/>
      <c r="L453" s="728"/>
      <c r="M453" s="762"/>
      <c r="N453" s="728"/>
      <c r="O453" s="762"/>
      <c r="P453" s="728"/>
      <c r="Q453" s="762"/>
      <c r="R453" s="728"/>
      <c r="S453" s="762"/>
      <c r="T453" s="728"/>
      <c r="U453" s="762"/>
    </row>
    <row r="454" spans="4:21">
      <c r="D454" s="728"/>
      <c r="E454" s="728"/>
      <c r="F454" s="728"/>
      <c r="G454" s="728"/>
      <c r="H454" s="728"/>
      <c r="I454" s="728"/>
      <c r="J454" s="728"/>
      <c r="K454" s="728"/>
      <c r="L454" s="728"/>
      <c r="M454" s="762"/>
      <c r="N454" s="728"/>
      <c r="O454" s="762"/>
      <c r="P454" s="728"/>
      <c r="Q454" s="762"/>
      <c r="R454" s="728"/>
      <c r="S454" s="762"/>
      <c r="T454" s="728"/>
      <c r="U454" s="762"/>
    </row>
    <row r="455" spans="4:21">
      <c r="D455" s="728"/>
      <c r="E455" s="728"/>
      <c r="F455" s="728"/>
      <c r="G455" s="728"/>
      <c r="H455" s="728"/>
      <c r="I455" s="728"/>
      <c r="J455" s="728"/>
      <c r="K455" s="728"/>
      <c r="L455" s="728"/>
      <c r="M455" s="762"/>
      <c r="N455" s="728"/>
      <c r="O455" s="762"/>
      <c r="P455" s="728"/>
      <c r="Q455" s="762"/>
      <c r="R455" s="728"/>
      <c r="S455" s="762"/>
      <c r="T455" s="728"/>
      <c r="U455" s="762"/>
    </row>
    <row r="456" spans="4:21">
      <c r="D456" s="728"/>
      <c r="E456" s="728"/>
      <c r="F456" s="728"/>
      <c r="G456" s="728"/>
      <c r="H456" s="728"/>
      <c r="I456" s="728"/>
      <c r="J456" s="728"/>
      <c r="K456" s="728"/>
      <c r="L456" s="728"/>
      <c r="M456" s="762"/>
      <c r="N456" s="728"/>
      <c r="O456" s="762"/>
      <c r="P456" s="728"/>
      <c r="Q456" s="762"/>
      <c r="R456" s="728"/>
      <c r="S456" s="762"/>
      <c r="T456" s="728"/>
      <c r="U456" s="762"/>
    </row>
    <row r="457" spans="4:21">
      <c r="D457" s="728"/>
      <c r="E457" s="728"/>
      <c r="F457" s="728"/>
      <c r="G457" s="728"/>
      <c r="H457" s="728"/>
      <c r="I457" s="728"/>
      <c r="J457" s="728"/>
      <c r="K457" s="728"/>
      <c r="L457" s="728"/>
      <c r="M457" s="762"/>
      <c r="N457" s="728"/>
      <c r="O457" s="762"/>
      <c r="P457" s="728"/>
      <c r="Q457" s="762"/>
      <c r="R457" s="728"/>
      <c r="S457" s="762"/>
      <c r="T457" s="728"/>
      <c r="U457" s="762"/>
    </row>
    <row r="458" spans="4:21">
      <c r="D458" s="728"/>
      <c r="E458" s="728"/>
      <c r="F458" s="728"/>
      <c r="G458" s="728"/>
      <c r="H458" s="728"/>
      <c r="I458" s="728"/>
      <c r="J458" s="728"/>
      <c r="K458" s="728"/>
      <c r="L458" s="728"/>
      <c r="M458" s="762"/>
      <c r="N458" s="728"/>
      <c r="O458" s="762"/>
      <c r="P458" s="728"/>
      <c r="Q458" s="762"/>
      <c r="R458" s="728"/>
      <c r="S458" s="762"/>
      <c r="T458" s="728"/>
      <c r="U458" s="762"/>
    </row>
    <row r="459" spans="4:21">
      <c r="D459" s="728"/>
      <c r="E459" s="728"/>
      <c r="F459" s="728"/>
      <c r="G459" s="728"/>
      <c r="H459" s="728"/>
      <c r="I459" s="728"/>
      <c r="J459" s="728"/>
      <c r="K459" s="728"/>
      <c r="L459" s="728"/>
      <c r="M459" s="762"/>
      <c r="N459" s="728"/>
      <c r="O459" s="762"/>
      <c r="P459" s="728"/>
      <c r="Q459" s="762"/>
      <c r="R459" s="728"/>
      <c r="S459" s="762"/>
      <c r="T459" s="728"/>
      <c r="U459" s="762"/>
    </row>
    <row r="460" spans="4:21">
      <c r="D460" s="728"/>
      <c r="E460" s="728"/>
      <c r="F460" s="728"/>
      <c r="G460" s="728"/>
      <c r="H460" s="728"/>
      <c r="I460" s="728"/>
      <c r="J460" s="728"/>
      <c r="K460" s="728"/>
      <c r="L460" s="728"/>
      <c r="M460" s="762"/>
      <c r="N460" s="728"/>
      <c r="O460" s="762"/>
      <c r="P460" s="728"/>
      <c r="Q460" s="762"/>
      <c r="R460" s="728"/>
      <c r="S460" s="762"/>
      <c r="T460" s="728"/>
      <c r="U460" s="762"/>
    </row>
    <row r="461" spans="4:21">
      <c r="D461" s="728"/>
      <c r="E461" s="728"/>
      <c r="F461" s="728"/>
      <c r="G461" s="728"/>
      <c r="H461" s="728"/>
      <c r="I461" s="728"/>
      <c r="J461" s="728"/>
      <c r="K461" s="728"/>
      <c r="L461" s="728"/>
      <c r="M461" s="762"/>
      <c r="N461" s="728"/>
      <c r="O461" s="762"/>
      <c r="P461" s="728"/>
      <c r="Q461" s="762"/>
      <c r="R461" s="728"/>
      <c r="S461" s="762"/>
      <c r="T461" s="728"/>
      <c r="U461" s="762"/>
    </row>
    <row r="462" spans="4:21">
      <c r="D462" s="728"/>
      <c r="E462" s="728"/>
      <c r="F462" s="728"/>
      <c r="G462" s="728"/>
      <c r="H462" s="728"/>
      <c r="I462" s="728"/>
      <c r="J462" s="728"/>
      <c r="K462" s="728"/>
      <c r="L462" s="728"/>
      <c r="M462" s="762"/>
      <c r="N462" s="728"/>
      <c r="O462" s="762"/>
      <c r="P462" s="728"/>
      <c r="Q462" s="762"/>
      <c r="R462" s="728"/>
      <c r="S462" s="762"/>
      <c r="T462" s="728"/>
      <c r="U462" s="762"/>
    </row>
    <row r="463" spans="4:21">
      <c r="D463" s="728"/>
      <c r="E463" s="728"/>
      <c r="F463" s="728"/>
      <c r="G463" s="728"/>
      <c r="H463" s="728"/>
      <c r="I463" s="728"/>
      <c r="J463" s="728"/>
      <c r="K463" s="728"/>
      <c r="L463" s="728"/>
      <c r="M463" s="762"/>
      <c r="N463" s="728"/>
      <c r="O463" s="762"/>
      <c r="P463" s="728"/>
      <c r="Q463" s="762"/>
      <c r="R463" s="728"/>
      <c r="S463" s="762"/>
      <c r="T463" s="728"/>
      <c r="U463" s="762"/>
    </row>
    <row r="464" spans="4:21">
      <c r="D464" s="728"/>
      <c r="E464" s="728"/>
      <c r="F464" s="728"/>
      <c r="G464" s="728"/>
      <c r="H464" s="728"/>
      <c r="I464" s="728"/>
      <c r="J464" s="728"/>
      <c r="K464" s="728"/>
      <c r="L464" s="728"/>
      <c r="M464" s="762"/>
      <c r="N464" s="728"/>
      <c r="O464" s="762"/>
      <c r="P464" s="728"/>
      <c r="Q464" s="762"/>
      <c r="R464" s="728"/>
      <c r="S464" s="762"/>
      <c r="T464" s="728"/>
      <c r="U464" s="762"/>
    </row>
    <row r="465" spans="4:21">
      <c r="D465" s="728"/>
      <c r="E465" s="728"/>
      <c r="F465" s="728"/>
      <c r="G465" s="728"/>
      <c r="H465" s="728"/>
      <c r="I465" s="728"/>
      <c r="J465" s="728"/>
      <c r="K465" s="728"/>
      <c r="L465" s="728"/>
      <c r="M465" s="762"/>
      <c r="N465" s="728"/>
      <c r="O465" s="762"/>
      <c r="P465" s="728"/>
      <c r="Q465" s="762"/>
      <c r="R465" s="728"/>
      <c r="S465" s="762"/>
      <c r="T465" s="728"/>
      <c r="U465" s="762"/>
    </row>
    <row r="466" spans="4:21">
      <c r="D466" s="728"/>
      <c r="E466" s="728"/>
      <c r="F466" s="728"/>
      <c r="G466" s="728"/>
      <c r="H466" s="728"/>
      <c r="I466" s="728"/>
      <c r="J466" s="728"/>
      <c r="K466" s="728"/>
      <c r="L466" s="728"/>
      <c r="M466" s="762"/>
      <c r="N466" s="728"/>
      <c r="O466" s="762"/>
      <c r="P466" s="728"/>
      <c r="Q466" s="762"/>
      <c r="R466" s="728"/>
      <c r="S466" s="762"/>
      <c r="T466" s="728"/>
      <c r="U466" s="762"/>
    </row>
    <row r="467" spans="4:21">
      <c r="D467" s="728"/>
      <c r="E467" s="728"/>
      <c r="F467" s="728"/>
      <c r="G467" s="728"/>
      <c r="H467" s="728"/>
      <c r="I467" s="728"/>
      <c r="J467" s="728"/>
      <c r="K467" s="728"/>
      <c r="L467" s="728"/>
      <c r="M467" s="762"/>
      <c r="N467" s="728"/>
      <c r="O467" s="762"/>
      <c r="P467" s="728"/>
      <c r="Q467" s="762"/>
      <c r="R467" s="728"/>
      <c r="S467" s="762"/>
      <c r="T467" s="728"/>
      <c r="U467" s="762"/>
    </row>
    <row r="468" spans="4:21">
      <c r="D468" s="728"/>
      <c r="E468" s="728"/>
      <c r="F468" s="728"/>
      <c r="G468" s="728"/>
      <c r="H468" s="728"/>
      <c r="I468" s="728"/>
      <c r="J468" s="728"/>
      <c r="K468" s="728"/>
      <c r="L468" s="728"/>
      <c r="M468" s="762"/>
      <c r="N468" s="728"/>
      <c r="O468" s="762"/>
      <c r="P468" s="728"/>
      <c r="Q468" s="762"/>
      <c r="R468" s="728"/>
      <c r="S468" s="762"/>
      <c r="T468" s="728"/>
      <c r="U468" s="762"/>
    </row>
    <row r="469" spans="4:21">
      <c r="D469" s="728"/>
      <c r="E469" s="728"/>
      <c r="F469" s="728"/>
      <c r="G469" s="728"/>
      <c r="H469" s="728"/>
      <c r="I469" s="728"/>
      <c r="J469" s="728"/>
      <c r="K469" s="728"/>
      <c r="L469" s="728"/>
      <c r="M469" s="762"/>
      <c r="N469" s="728"/>
      <c r="O469" s="762"/>
      <c r="P469" s="728"/>
      <c r="Q469" s="762"/>
      <c r="R469" s="728"/>
      <c r="S469" s="762"/>
      <c r="T469" s="728"/>
      <c r="U469" s="762"/>
    </row>
    <row r="470" spans="4:21">
      <c r="D470" s="728"/>
      <c r="E470" s="728"/>
      <c r="F470" s="728"/>
      <c r="G470" s="728"/>
      <c r="H470" s="728"/>
      <c r="I470" s="728"/>
      <c r="J470" s="728"/>
      <c r="K470" s="728"/>
      <c r="L470" s="728"/>
      <c r="M470" s="762"/>
      <c r="N470" s="728"/>
      <c r="O470" s="762"/>
      <c r="P470" s="728"/>
      <c r="Q470" s="762"/>
      <c r="R470" s="728"/>
      <c r="S470" s="762"/>
      <c r="T470" s="728"/>
      <c r="U470" s="762"/>
    </row>
    <row r="471" spans="4:21">
      <c r="D471" s="728"/>
      <c r="E471" s="728"/>
      <c r="F471" s="728"/>
      <c r="G471" s="728"/>
      <c r="H471" s="728"/>
      <c r="I471" s="728"/>
      <c r="J471" s="728"/>
      <c r="K471" s="728"/>
      <c r="L471" s="728"/>
      <c r="M471" s="762"/>
      <c r="N471" s="728"/>
      <c r="O471" s="762"/>
      <c r="P471" s="728"/>
      <c r="Q471" s="762"/>
      <c r="R471" s="728"/>
      <c r="S471" s="762"/>
      <c r="T471" s="728"/>
      <c r="U471" s="762"/>
    </row>
    <row r="472" spans="4:21">
      <c r="D472" s="728"/>
      <c r="E472" s="728"/>
      <c r="F472" s="728"/>
      <c r="G472" s="728"/>
      <c r="H472" s="728"/>
      <c r="I472" s="728"/>
      <c r="J472" s="728"/>
      <c r="K472" s="728"/>
      <c r="L472" s="728"/>
      <c r="M472" s="762"/>
      <c r="N472" s="728"/>
      <c r="O472" s="762"/>
      <c r="P472" s="728"/>
      <c r="Q472" s="762"/>
      <c r="R472" s="728"/>
      <c r="S472" s="762"/>
      <c r="T472" s="728"/>
      <c r="U472" s="762"/>
    </row>
    <row r="473" spans="4:21">
      <c r="D473" s="728"/>
      <c r="E473" s="728"/>
      <c r="F473" s="728"/>
      <c r="G473" s="728"/>
      <c r="H473" s="728"/>
      <c r="I473" s="728"/>
      <c r="J473" s="728"/>
      <c r="K473" s="728"/>
      <c r="L473" s="728"/>
      <c r="M473" s="762"/>
      <c r="N473" s="728"/>
      <c r="O473" s="762"/>
      <c r="P473" s="728"/>
      <c r="Q473" s="762"/>
      <c r="R473" s="728"/>
      <c r="S473" s="762"/>
      <c r="T473" s="728"/>
      <c r="U473" s="762"/>
    </row>
    <row r="474" spans="4:21">
      <c r="D474" s="728"/>
      <c r="E474" s="728"/>
      <c r="F474" s="728"/>
      <c r="G474" s="728"/>
      <c r="H474" s="728"/>
      <c r="I474" s="728"/>
      <c r="J474" s="728"/>
      <c r="K474" s="728"/>
      <c r="L474" s="728"/>
      <c r="M474" s="762"/>
      <c r="N474" s="728"/>
      <c r="O474" s="762"/>
      <c r="P474" s="728"/>
      <c r="Q474" s="762"/>
      <c r="R474" s="728"/>
      <c r="S474" s="762"/>
      <c r="T474" s="728"/>
      <c r="U474" s="762"/>
    </row>
    <row r="475" spans="4:21">
      <c r="D475" s="728"/>
      <c r="E475" s="728"/>
      <c r="F475" s="728"/>
      <c r="G475" s="728"/>
      <c r="H475" s="728"/>
      <c r="I475" s="728"/>
      <c r="J475" s="728"/>
      <c r="K475" s="728"/>
      <c r="L475" s="728"/>
      <c r="M475" s="762"/>
      <c r="N475" s="728"/>
      <c r="O475" s="762"/>
      <c r="P475" s="728"/>
      <c r="Q475" s="762"/>
      <c r="R475" s="728"/>
      <c r="S475" s="762"/>
      <c r="T475" s="728"/>
      <c r="U475" s="762"/>
    </row>
    <row r="476" spans="4:21">
      <c r="D476" s="728"/>
      <c r="E476" s="728"/>
      <c r="F476" s="728"/>
      <c r="G476" s="728"/>
      <c r="H476" s="728"/>
      <c r="I476" s="728"/>
      <c r="J476" s="728"/>
      <c r="K476" s="728"/>
      <c r="L476" s="728"/>
      <c r="M476" s="762"/>
      <c r="N476" s="728"/>
      <c r="O476" s="762"/>
      <c r="P476" s="728"/>
      <c r="Q476" s="762"/>
      <c r="R476" s="728"/>
      <c r="S476" s="762"/>
      <c r="T476" s="728"/>
      <c r="U476" s="762"/>
    </row>
    <row r="477" spans="4:21">
      <c r="D477" s="728"/>
      <c r="E477" s="728"/>
      <c r="F477" s="728"/>
      <c r="G477" s="728"/>
      <c r="H477" s="728"/>
      <c r="I477" s="728"/>
      <c r="J477" s="728"/>
      <c r="K477" s="728"/>
      <c r="L477" s="728"/>
      <c r="M477" s="762"/>
      <c r="N477" s="728"/>
      <c r="O477" s="762"/>
      <c r="P477" s="728"/>
      <c r="Q477" s="762"/>
      <c r="R477" s="728"/>
      <c r="S477" s="762"/>
      <c r="T477" s="728"/>
      <c r="U477" s="762"/>
    </row>
    <row r="478" spans="4:21">
      <c r="D478" s="728"/>
      <c r="E478" s="728"/>
      <c r="F478" s="728"/>
      <c r="G478" s="728"/>
      <c r="H478" s="728"/>
      <c r="I478" s="728"/>
      <c r="J478" s="728"/>
      <c r="K478" s="728"/>
      <c r="L478" s="728"/>
      <c r="M478" s="762"/>
      <c r="N478" s="728"/>
      <c r="O478" s="762"/>
      <c r="P478" s="728"/>
      <c r="Q478" s="762"/>
      <c r="R478" s="728"/>
      <c r="S478" s="762"/>
      <c r="T478" s="728"/>
      <c r="U478" s="762"/>
    </row>
    <row r="479" spans="4:21">
      <c r="D479" s="728"/>
      <c r="E479" s="728"/>
      <c r="F479" s="728"/>
      <c r="G479" s="728"/>
      <c r="H479" s="728"/>
      <c r="I479" s="728"/>
      <c r="J479" s="728"/>
      <c r="K479" s="728"/>
      <c r="L479" s="728"/>
      <c r="M479" s="762"/>
      <c r="N479" s="728"/>
      <c r="O479" s="762"/>
      <c r="P479" s="728"/>
      <c r="Q479" s="762"/>
      <c r="R479" s="728"/>
      <c r="S479" s="762"/>
      <c r="T479" s="728"/>
      <c r="U479" s="762"/>
    </row>
    <row r="480" spans="4:21">
      <c r="D480" s="728"/>
      <c r="E480" s="728"/>
      <c r="F480" s="728"/>
      <c r="G480" s="728"/>
      <c r="H480" s="728"/>
      <c r="I480" s="728"/>
      <c r="J480" s="728"/>
      <c r="K480" s="728"/>
      <c r="L480" s="728"/>
      <c r="M480" s="762"/>
      <c r="N480" s="728"/>
      <c r="O480" s="762"/>
      <c r="P480" s="728"/>
      <c r="Q480" s="762"/>
      <c r="R480" s="728"/>
      <c r="S480" s="762"/>
      <c r="T480" s="728"/>
      <c r="U480" s="762"/>
    </row>
    <row r="481" spans="4:21">
      <c r="D481" s="728"/>
      <c r="E481" s="728"/>
      <c r="F481" s="728"/>
      <c r="G481" s="728"/>
      <c r="H481" s="728"/>
      <c r="I481" s="728"/>
      <c r="J481" s="728"/>
      <c r="K481" s="728"/>
      <c r="L481" s="728"/>
      <c r="M481" s="762"/>
      <c r="N481" s="728"/>
      <c r="O481" s="762"/>
      <c r="P481" s="728"/>
      <c r="Q481" s="762"/>
      <c r="R481" s="728"/>
      <c r="S481" s="762"/>
      <c r="T481" s="728"/>
      <c r="U481" s="762"/>
    </row>
    <row r="482" spans="4:21">
      <c r="D482" s="728"/>
      <c r="E482" s="728"/>
      <c r="F482" s="728"/>
      <c r="G482" s="728"/>
      <c r="H482" s="728"/>
      <c r="I482" s="728"/>
      <c r="J482" s="728"/>
      <c r="K482" s="728"/>
      <c r="L482" s="728"/>
      <c r="M482" s="762"/>
      <c r="N482" s="728"/>
      <c r="O482" s="762"/>
      <c r="P482" s="728"/>
      <c r="Q482" s="762"/>
      <c r="R482" s="728"/>
      <c r="S482" s="762"/>
      <c r="T482" s="728"/>
      <c r="U482" s="762"/>
    </row>
    <row r="483" spans="4:21">
      <c r="D483" s="728"/>
      <c r="E483" s="728"/>
      <c r="F483" s="728"/>
      <c r="G483" s="728"/>
      <c r="H483" s="728"/>
      <c r="I483" s="728"/>
      <c r="J483" s="728"/>
      <c r="K483" s="728"/>
      <c r="L483" s="728"/>
      <c r="M483" s="762"/>
      <c r="N483" s="728"/>
      <c r="O483" s="762"/>
      <c r="P483" s="728"/>
      <c r="Q483" s="762"/>
      <c r="R483" s="728"/>
      <c r="S483" s="762"/>
      <c r="T483" s="728"/>
      <c r="U483" s="762"/>
    </row>
    <row r="484" spans="4:21">
      <c r="D484" s="728"/>
      <c r="E484" s="728"/>
      <c r="F484" s="728"/>
      <c r="G484" s="728"/>
      <c r="H484" s="728"/>
      <c r="I484" s="728"/>
      <c r="J484" s="728"/>
      <c r="K484" s="728"/>
      <c r="L484" s="728"/>
      <c r="M484" s="762"/>
      <c r="N484" s="728"/>
      <c r="O484" s="762"/>
      <c r="P484" s="728"/>
      <c r="Q484" s="762"/>
      <c r="R484" s="728"/>
      <c r="S484" s="762"/>
      <c r="T484" s="728"/>
      <c r="U484" s="762"/>
    </row>
    <row r="485" spans="4:21">
      <c r="D485" s="728"/>
      <c r="E485" s="728"/>
      <c r="F485" s="728"/>
      <c r="G485" s="728"/>
      <c r="H485" s="728"/>
      <c r="I485" s="728"/>
      <c r="J485" s="728"/>
      <c r="K485" s="728"/>
      <c r="L485" s="728"/>
      <c r="M485" s="762"/>
      <c r="N485" s="728"/>
      <c r="O485" s="762"/>
      <c r="P485" s="728"/>
      <c r="Q485" s="762"/>
      <c r="R485" s="728"/>
      <c r="S485" s="762"/>
      <c r="T485" s="728"/>
      <c r="U485" s="762"/>
    </row>
    <row r="486" spans="4:21">
      <c r="D486" s="728"/>
      <c r="E486" s="728"/>
      <c r="F486" s="728"/>
      <c r="G486" s="728"/>
      <c r="H486" s="728"/>
      <c r="I486" s="728"/>
      <c r="J486" s="728"/>
      <c r="K486" s="728"/>
      <c r="L486" s="728"/>
      <c r="M486" s="762"/>
      <c r="N486" s="728"/>
      <c r="O486" s="762"/>
      <c r="P486" s="728"/>
      <c r="Q486" s="762"/>
      <c r="R486" s="728"/>
      <c r="S486" s="762"/>
      <c r="T486" s="728"/>
      <c r="U486" s="762"/>
    </row>
    <row r="487" spans="4:21">
      <c r="D487" s="728"/>
      <c r="E487" s="728"/>
      <c r="F487" s="728"/>
      <c r="G487" s="728"/>
      <c r="H487" s="728"/>
      <c r="I487" s="728"/>
      <c r="J487" s="728"/>
      <c r="K487" s="728"/>
      <c r="L487" s="728"/>
      <c r="M487" s="762"/>
      <c r="N487" s="728"/>
      <c r="O487" s="762"/>
      <c r="P487" s="728"/>
      <c r="Q487" s="762"/>
      <c r="R487" s="728"/>
      <c r="S487" s="762"/>
      <c r="T487" s="728"/>
      <c r="U487" s="762"/>
    </row>
    <row r="488" spans="4:21">
      <c r="D488" s="728"/>
      <c r="E488" s="728"/>
      <c r="F488" s="728"/>
      <c r="G488" s="728"/>
      <c r="H488" s="728"/>
      <c r="I488" s="728"/>
      <c r="J488" s="728"/>
      <c r="K488" s="728"/>
      <c r="L488" s="728"/>
      <c r="M488" s="762"/>
      <c r="N488" s="728"/>
      <c r="O488" s="762"/>
      <c r="P488" s="728"/>
      <c r="Q488" s="762"/>
      <c r="R488" s="728"/>
      <c r="S488" s="762"/>
      <c r="T488" s="728"/>
      <c r="U488" s="762"/>
    </row>
    <row r="489" spans="4:21">
      <c r="D489" s="728"/>
      <c r="E489" s="728"/>
      <c r="F489" s="728"/>
      <c r="G489" s="728"/>
      <c r="H489" s="728"/>
      <c r="I489" s="728"/>
      <c r="J489" s="728"/>
      <c r="K489" s="728"/>
      <c r="L489" s="728"/>
      <c r="M489" s="762"/>
      <c r="N489" s="728"/>
      <c r="O489" s="762"/>
      <c r="P489" s="728"/>
      <c r="Q489" s="762"/>
      <c r="R489" s="728"/>
      <c r="S489" s="762"/>
      <c r="T489" s="728"/>
      <c r="U489" s="762"/>
    </row>
    <row r="490" spans="4:21">
      <c r="D490" s="728"/>
      <c r="E490" s="728"/>
      <c r="F490" s="728"/>
      <c r="G490" s="728"/>
      <c r="H490" s="728"/>
      <c r="I490" s="728"/>
      <c r="J490" s="728"/>
      <c r="K490" s="728"/>
      <c r="L490" s="728"/>
      <c r="M490" s="762"/>
      <c r="N490" s="728"/>
      <c r="O490" s="762"/>
      <c r="P490" s="728"/>
      <c r="Q490" s="762"/>
      <c r="R490" s="728"/>
      <c r="S490" s="762"/>
      <c r="T490" s="728"/>
      <c r="U490" s="762"/>
    </row>
    <row r="491" spans="4:21">
      <c r="D491" s="728"/>
      <c r="E491" s="728"/>
      <c r="F491" s="728"/>
      <c r="G491" s="728"/>
      <c r="H491" s="728"/>
      <c r="I491" s="728"/>
      <c r="J491" s="728"/>
      <c r="K491" s="728"/>
      <c r="L491" s="728"/>
      <c r="M491" s="762"/>
      <c r="N491" s="728"/>
      <c r="O491" s="762"/>
      <c r="P491" s="728"/>
      <c r="Q491" s="762"/>
      <c r="R491" s="728"/>
      <c r="S491" s="762"/>
      <c r="T491" s="728"/>
      <c r="U491" s="762"/>
    </row>
    <row r="492" spans="4:21">
      <c r="D492" s="728"/>
      <c r="E492" s="728"/>
      <c r="F492" s="728"/>
      <c r="G492" s="728"/>
      <c r="H492" s="728"/>
      <c r="I492" s="728"/>
      <c r="J492" s="728"/>
      <c r="K492" s="728"/>
      <c r="L492" s="728"/>
      <c r="M492" s="762"/>
      <c r="N492" s="728"/>
      <c r="O492" s="762"/>
      <c r="P492" s="728"/>
      <c r="Q492" s="762"/>
      <c r="R492" s="728"/>
      <c r="S492" s="762"/>
      <c r="T492" s="728"/>
      <c r="U492" s="762"/>
    </row>
    <row r="493" spans="4:21">
      <c r="D493" s="728"/>
      <c r="E493" s="728"/>
      <c r="F493" s="728"/>
      <c r="G493" s="728"/>
      <c r="H493" s="728"/>
      <c r="I493" s="728"/>
      <c r="J493" s="728"/>
      <c r="K493" s="728"/>
      <c r="L493" s="728"/>
      <c r="M493" s="762"/>
      <c r="N493" s="728"/>
      <c r="O493" s="762"/>
      <c r="P493" s="728"/>
      <c r="Q493" s="762"/>
      <c r="R493" s="728"/>
      <c r="S493" s="762"/>
      <c r="T493" s="728"/>
      <c r="U493" s="762"/>
    </row>
    <row r="494" spans="4:21">
      <c r="D494" s="728"/>
      <c r="E494" s="728"/>
      <c r="F494" s="728"/>
      <c r="G494" s="728"/>
      <c r="H494" s="728"/>
      <c r="I494" s="728"/>
      <c r="J494" s="728"/>
      <c r="K494" s="728"/>
      <c r="L494" s="728"/>
      <c r="M494" s="762"/>
      <c r="N494" s="728"/>
      <c r="O494" s="762"/>
      <c r="P494" s="728"/>
      <c r="Q494" s="762"/>
      <c r="R494" s="728"/>
      <c r="S494" s="762"/>
      <c r="T494" s="728"/>
      <c r="U494" s="762"/>
    </row>
    <row r="495" spans="4:21">
      <c r="D495" s="728"/>
      <c r="E495" s="728"/>
      <c r="F495" s="728"/>
      <c r="G495" s="728"/>
      <c r="H495" s="728"/>
      <c r="I495" s="728"/>
      <c r="J495" s="728"/>
      <c r="K495" s="728"/>
      <c r="L495" s="728"/>
      <c r="M495" s="762"/>
      <c r="N495" s="728"/>
      <c r="O495" s="762"/>
      <c r="P495" s="728"/>
      <c r="Q495" s="762"/>
      <c r="R495" s="728"/>
      <c r="S495" s="762"/>
      <c r="T495" s="728"/>
      <c r="U495" s="762"/>
    </row>
    <row r="496" spans="4:21">
      <c r="D496" s="728"/>
      <c r="E496" s="728"/>
      <c r="F496" s="728"/>
      <c r="G496" s="728"/>
      <c r="H496" s="728"/>
      <c r="I496" s="728"/>
      <c r="J496" s="728"/>
      <c r="K496" s="728"/>
      <c r="L496" s="728"/>
      <c r="M496" s="762"/>
      <c r="N496" s="728"/>
      <c r="O496" s="762"/>
      <c r="P496" s="728"/>
      <c r="Q496" s="762"/>
      <c r="R496" s="728"/>
      <c r="S496" s="762"/>
      <c r="T496" s="728"/>
      <c r="U496" s="762"/>
    </row>
    <row r="497" spans="4:21">
      <c r="D497" s="728"/>
      <c r="E497" s="728"/>
      <c r="F497" s="728"/>
      <c r="G497" s="728"/>
      <c r="H497" s="728"/>
      <c r="I497" s="728"/>
      <c r="J497" s="728"/>
      <c r="K497" s="728"/>
      <c r="L497" s="728"/>
      <c r="M497" s="762"/>
      <c r="N497" s="728"/>
      <c r="O497" s="762"/>
      <c r="P497" s="728"/>
      <c r="Q497" s="762"/>
      <c r="R497" s="728"/>
      <c r="S497" s="762"/>
      <c r="T497" s="728"/>
      <c r="U497" s="762"/>
    </row>
    <row r="498" spans="4:21">
      <c r="D498" s="728"/>
      <c r="E498" s="728"/>
      <c r="F498" s="728"/>
      <c r="G498" s="728"/>
      <c r="H498" s="728"/>
      <c r="I498" s="728"/>
      <c r="J498" s="728"/>
      <c r="K498" s="728"/>
      <c r="L498" s="728"/>
      <c r="M498" s="762"/>
      <c r="N498" s="728"/>
      <c r="O498" s="762"/>
      <c r="P498" s="728"/>
      <c r="Q498" s="762"/>
      <c r="R498" s="728"/>
      <c r="S498" s="762"/>
      <c r="T498" s="728"/>
      <c r="U498" s="762"/>
    </row>
    <row r="499" spans="4:21">
      <c r="D499" s="728"/>
      <c r="E499" s="728"/>
      <c r="F499" s="728"/>
      <c r="G499" s="728"/>
      <c r="H499" s="728"/>
      <c r="I499" s="728"/>
      <c r="J499" s="728"/>
      <c r="K499" s="728"/>
      <c r="L499" s="728"/>
      <c r="M499" s="762"/>
      <c r="N499" s="728"/>
      <c r="O499" s="762"/>
      <c r="P499" s="728"/>
      <c r="Q499" s="762"/>
      <c r="R499" s="728"/>
      <c r="S499" s="762"/>
      <c r="T499" s="728"/>
      <c r="U499" s="762"/>
    </row>
    <row r="500" spans="4:21">
      <c r="D500" s="728"/>
      <c r="E500" s="728"/>
      <c r="F500" s="728"/>
      <c r="G500" s="728"/>
      <c r="H500" s="728"/>
      <c r="I500" s="728"/>
      <c r="J500" s="728"/>
      <c r="K500" s="728"/>
      <c r="L500" s="728"/>
      <c r="M500" s="762"/>
      <c r="N500" s="728"/>
      <c r="O500" s="762"/>
      <c r="P500" s="728"/>
      <c r="Q500" s="762"/>
      <c r="R500" s="728"/>
      <c r="S500" s="762"/>
      <c r="T500" s="728"/>
      <c r="U500" s="762"/>
    </row>
    <row r="501" spans="4:21">
      <c r="D501" s="728"/>
      <c r="E501" s="728"/>
      <c r="F501" s="728"/>
      <c r="G501" s="728"/>
      <c r="H501" s="728"/>
      <c r="I501" s="728"/>
      <c r="J501" s="728"/>
      <c r="K501" s="728"/>
      <c r="L501" s="728"/>
      <c r="M501" s="762"/>
      <c r="N501" s="728"/>
      <c r="O501" s="762"/>
      <c r="P501" s="728"/>
      <c r="Q501" s="762"/>
      <c r="R501" s="728"/>
      <c r="S501" s="762"/>
      <c r="T501" s="728"/>
      <c r="U501" s="762"/>
    </row>
    <row r="502" spans="4:21">
      <c r="D502" s="728"/>
      <c r="E502" s="728"/>
      <c r="F502" s="728"/>
      <c r="G502" s="728"/>
      <c r="H502" s="728"/>
      <c r="I502" s="728"/>
      <c r="J502" s="728"/>
      <c r="K502" s="728"/>
      <c r="L502" s="728"/>
      <c r="M502" s="762"/>
      <c r="N502" s="728"/>
      <c r="O502" s="762"/>
      <c r="P502" s="728"/>
      <c r="Q502" s="762"/>
      <c r="R502" s="728"/>
      <c r="S502" s="762"/>
      <c r="T502" s="728"/>
      <c r="U502" s="762"/>
    </row>
    <row r="503" spans="4:21">
      <c r="D503" s="728"/>
      <c r="E503" s="728"/>
      <c r="F503" s="728"/>
      <c r="G503" s="728"/>
      <c r="H503" s="728"/>
      <c r="I503" s="728"/>
      <c r="J503" s="728"/>
      <c r="K503" s="728"/>
      <c r="L503" s="728"/>
      <c r="M503" s="762"/>
      <c r="N503" s="728"/>
      <c r="O503" s="762"/>
      <c r="P503" s="728"/>
      <c r="Q503" s="762"/>
      <c r="R503" s="728"/>
      <c r="S503" s="762"/>
      <c r="T503" s="728"/>
      <c r="U503" s="762"/>
    </row>
    <row r="504" spans="4:21">
      <c r="D504" s="728"/>
      <c r="E504" s="728"/>
      <c r="F504" s="728"/>
      <c r="G504" s="728"/>
      <c r="H504" s="728"/>
      <c r="I504" s="728"/>
      <c r="J504" s="728"/>
      <c r="K504" s="728"/>
      <c r="L504" s="728"/>
      <c r="M504" s="762"/>
      <c r="N504" s="728"/>
      <c r="O504" s="762"/>
      <c r="P504" s="728"/>
      <c r="Q504" s="762"/>
      <c r="R504" s="728"/>
      <c r="S504" s="762"/>
      <c r="T504" s="728"/>
      <c r="U504" s="762"/>
    </row>
    <row r="505" spans="4:21">
      <c r="D505" s="728"/>
      <c r="E505" s="728"/>
      <c r="F505" s="728"/>
      <c r="G505" s="728"/>
      <c r="H505" s="728"/>
      <c r="I505" s="728"/>
      <c r="J505" s="728"/>
      <c r="K505" s="728"/>
      <c r="L505" s="728"/>
      <c r="M505" s="762"/>
      <c r="N505" s="728"/>
      <c r="O505" s="762"/>
      <c r="P505" s="728"/>
      <c r="Q505" s="762"/>
      <c r="R505" s="728"/>
      <c r="S505" s="762"/>
      <c r="T505" s="728"/>
      <c r="U505" s="762"/>
    </row>
    <row r="506" spans="4:21">
      <c r="D506" s="728"/>
      <c r="E506" s="728"/>
      <c r="F506" s="728"/>
      <c r="G506" s="728"/>
      <c r="H506" s="728"/>
      <c r="I506" s="728"/>
      <c r="J506" s="728"/>
      <c r="K506" s="728"/>
      <c r="L506" s="728"/>
      <c r="M506" s="762"/>
      <c r="N506" s="728"/>
      <c r="O506" s="762"/>
      <c r="P506" s="728"/>
      <c r="Q506" s="762"/>
      <c r="R506" s="728"/>
      <c r="S506" s="762"/>
      <c r="T506" s="728"/>
      <c r="U506" s="762"/>
    </row>
    <row r="507" spans="4:21">
      <c r="D507" s="728"/>
      <c r="E507" s="728"/>
      <c r="F507" s="728"/>
      <c r="G507" s="728"/>
      <c r="H507" s="728"/>
      <c r="I507" s="728"/>
      <c r="J507" s="728"/>
      <c r="K507" s="728"/>
      <c r="L507" s="728"/>
      <c r="M507" s="762"/>
      <c r="N507" s="728"/>
      <c r="O507" s="762"/>
      <c r="P507" s="728"/>
      <c r="Q507" s="762"/>
      <c r="R507" s="728"/>
      <c r="S507" s="762"/>
      <c r="T507" s="728"/>
      <c r="U507" s="762"/>
    </row>
    <row r="508" spans="4:21">
      <c r="D508" s="728"/>
      <c r="E508" s="728"/>
      <c r="F508" s="728"/>
      <c r="G508" s="728"/>
      <c r="H508" s="728"/>
      <c r="I508" s="728"/>
      <c r="J508" s="728"/>
      <c r="K508" s="728"/>
      <c r="L508" s="728"/>
      <c r="M508" s="762"/>
      <c r="N508" s="728"/>
      <c r="O508" s="762"/>
      <c r="P508" s="728"/>
      <c r="Q508" s="762"/>
      <c r="R508" s="728"/>
      <c r="S508" s="762"/>
      <c r="T508" s="728"/>
      <c r="U508" s="762"/>
    </row>
    <row r="509" spans="4:21">
      <c r="D509" s="728"/>
      <c r="E509" s="728"/>
      <c r="F509" s="728"/>
      <c r="G509" s="728"/>
      <c r="H509" s="728"/>
      <c r="I509" s="728"/>
      <c r="J509" s="728"/>
      <c r="K509" s="728"/>
      <c r="L509" s="728"/>
      <c r="M509" s="762"/>
      <c r="N509" s="728"/>
      <c r="O509" s="762"/>
      <c r="P509" s="728"/>
      <c r="Q509" s="762"/>
      <c r="R509" s="728"/>
      <c r="S509" s="762"/>
      <c r="T509" s="728"/>
      <c r="U509" s="762"/>
    </row>
    <row r="510" spans="4:21">
      <c r="D510" s="728"/>
      <c r="E510" s="728"/>
      <c r="F510" s="728"/>
      <c r="G510" s="728"/>
      <c r="H510" s="728"/>
      <c r="I510" s="728"/>
      <c r="J510" s="728"/>
      <c r="K510" s="728"/>
      <c r="L510" s="728"/>
      <c r="M510" s="762"/>
      <c r="N510" s="728"/>
      <c r="O510" s="762"/>
      <c r="P510" s="728"/>
      <c r="Q510" s="762"/>
      <c r="R510" s="728"/>
      <c r="S510" s="762"/>
      <c r="T510" s="728"/>
      <c r="U510" s="762"/>
    </row>
    <row r="511" spans="4:21">
      <c r="D511" s="728"/>
      <c r="E511" s="728"/>
      <c r="F511" s="728"/>
      <c r="G511" s="728"/>
      <c r="H511" s="728"/>
      <c r="I511" s="728"/>
      <c r="J511" s="728"/>
      <c r="K511" s="728"/>
      <c r="L511" s="728"/>
      <c r="M511" s="762"/>
      <c r="N511" s="728"/>
      <c r="O511" s="762"/>
      <c r="P511" s="728"/>
      <c r="Q511" s="762"/>
      <c r="R511" s="728"/>
      <c r="S511" s="762"/>
      <c r="T511" s="728"/>
      <c r="U511" s="762"/>
    </row>
    <row r="512" spans="4:21">
      <c r="D512" s="728"/>
      <c r="E512" s="728"/>
      <c r="F512" s="728"/>
      <c r="G512" s="728"/>
      <c r="H512" s="728"/>
      <c r="I512" s="728"/>
      <c r="J512" s="728"/>
      <c r="K512" s="728"/>
      <c r="L512" s="728"/>
      <c r="M512" s="762"/>
      <c r="N512" s="728"/>
      <c r="O512" s="762"/>
      <c r="P512" s="728"/>
      <c r="Q512" s="762"/>
      <c r="R512" s="728"/>
      <c r="S512" s="762"/>
      <c r="T512" s="728"/>
      <c r="U512" s="762"/>
    </row>
    <row r="513" spans="4:21">
      <c r="D513" s="728"/>
      <c r="E513" s="728"/>
      <c r="F513" s="728"/>
      <c r="G513" s="728"/>
      <c r="H513" s="728"/>
      <c r="I513" s="728"/>
      <c r="J513" s="728"/>
      <c r="K513" s="728"/>
      <c r="L513" s="728"/>
      <c r="M513" s="762"/>
      <c r="N513" s="728"/>
      <c r="O513" s="762"/>
      <c r="P513" s="728"/>
      <c r="Q513" s="762"/>
      <c r="R513" s="728"/>
      <c r="S513" s="762"/>
      <c r="T513" s="728"/>
      <c r="U513" s="762"/>
    </row>
    <row r="514" spans="4:21">
      <c r="D514" s="728"/>
      <c r="E514" s="728"/>
      <c r="F514" s="728"/>
      <c r="G514" s="728"/>
      <c r="H514" s="728"/>
      <c r="I514" s="728"/>
      <c r="J514" s="728"/>
      <c r="K514" s="728"/>
      <c r="L514" s="728"/>
      <c r="M514" s="762"/>
      <c r="N514" s="728"/>
      <c r="O514" s="762"/>
      <c r="P514" s="728"/>
      <c r="Q514" s="762"/>
      <c r="R514" s="728"/>
      <c r="S514" s="762"/>
      <c r="T514" s="728"/>
      <c r="U514" s="762"/>
    </row>
    <row r="515" spans="4:21">
      <c r="D515" s="728"/>
      <c r="E515" s="728"/>
      <c r="F515" s="728"/>
      <c r="G515" s="728"/>
      <c r="H515" s="728"/>
      <c r="I515" s="728"/>
      <c r="J515" s="728"/>
      <c r="K515" s="728"/>
      <c r="L515" s="728"/>
      <c r="M515" s="762"/>
      <c r="N515" s="728"/>
      <c r="O515" s="762"/>
      <c r="P515" s="728"/>
      <c r="Q515" s="762"/>
      <c r="R515" s="728"/>
      <c r="S515" s="762"/>
      <c r="T515" s="728"/>
      <c r="U515" s="762"/>
    </row>
    <row r="516" spans="4:21">
      <c r="D516" s="728"/>
      <c r="E516" s="728"/>
      <c r="F516" s="728"/>
      <c r="G516" s="728"/>
      <c r="H516" s="728"/>
      <c r="I516" s="728"/>
      <c r="J516" s="728"/>
      <c r="K516" s="728"/>
      <c r="L516" s="728"/>
      <c r="M516" s="762"/>
      <c r="N516" s="728"/>
      <c r="O516" s="762"/>
      <c r="P516" s="728"/>
      <c r="Q516" s="762"/>
      <c r="R516" s="728"/>
      <c r="S516" s="762"/>
      <c r="T516" s="728"/>
      <c r="U516" s="762"/>
    </row>
    <row r="517" spans="4:21">
      <c r="D517" s="728"/>
      <c r="E517" s="728"/>
      <c r="F517" s="728"/>
      <c r="G517" s="728"/>
      <c r="H517" s="728"/>
      <c r="I517" s="728"/>
      <c r="J517" s="728"/>
      <c r="K517" s="728"/>
      <c r="L517" s="728"/>
      <c r="M517" s="762"/>
      <c r="N517" s="728"/>
      <c r="O517" s="762"/>
      <c r="P517" s="728"/>
      <c r="Q517" s="762"/>
      <c r="R517" s="728"/>
      <c r="S517" s="762"/>
      <c r="T517" s="728"/>
      <c r="U517" s="762"/>
    </row>
    <row r="518" spans="4:21">
      <c r="D518" s="728"/>
      <c r="E518" s="728"/>
      <c r="F518" s="728"/>
      <c r="G518" s="728"/>
      <c r="H518" s="728"/>
      <c r="I518" s="728"/>
      <c r="J518" s="728"/>
      <c r="K518" s="728"/>
      <c r="L518" s="728"/>
      <c r="M518" s="762"/>
      <c r="N518" s="728"/>
      <c r="O518" s="762"/>
      <c r="P518" s="728"/>
      <c r="Q518" s="762"/>
      <c r="R518" s="728"/>
      <c r="S518" s="762"/>
      <c r="T518" s="728"/>
      <c r="U518" s="762"/>
    </row>
    <row r="519" spans="4:21">
      <c r="D519" s="728"/>
      <c r="E519" s="728"/>
      <c r="F519" s="728"/>
      <c r="G519" s="728"/>
      <c r="H519" s="728"/>
      <c r="I519" s="728"/>
      <c r="J519" s="728"/>
      <c r="K519" s="728"/>
      <c r="L519" s="728"/>
      <c r="M519" s="762"/>
      <c r="N519" s="728"/>
      <c r="O519" s="762"/>
      <c r="P519" s="728"/>
      <c r="Q519" s="762"/>
      <c r="R519" s="728"/>
      <c r="S519" s="762"/>
      <c r="T519" s="728"/>
      <c r="U519" s="762"/>
    </row>
    <row r="520" spans="4:21">
      <c r="D520" s="728"/>
      <c r="E520" s="728"/>
      <c r="F520" s="728"/>
      <c r="G520" s="728"/>
      <c r="H520" s="728"/>
      <c r="I520" s="728"/>
      <c r="J520" s="728"/>
      <c r="K520" s="728"/>
      <c r="L520" s="728"/>
      <c r="M520" s="762"/>
      <c r="N520" s="728"/>
      <c r="O520" s="762"/>
      <c r="P520" s="728"/>
      <c r="Q520" s="762"/>
      <c r="R520" s="728"/>
      <c r="S520" s="762"/>
      <c r="T520" s="728"/>
      <c r="U520" s="762"/>
    </row>
    <row r="521" spans="4:21">
      <c r="D521" s="728"/>
      <c r="E521" s="728"/>
      <c r="F521" s="728"/>
      <c r="G521" s="728"/>
      <c r="H521" s="728"/>
      <c r="I521" s="728"/>
      <c r="J521" s="728"/>
      <c r="K521" s="728"/>
      <c r="L521" s="728"/>
      <c r="M521" s="762"/>
      <c r="N521" s="728"/>
      <c r="O521" s="762"/>
      <c r="P521" s="728"/>
      <c r="Q521" s="762"/>
      <c r="R521" s="728"/>
      <c r="S521" s="762"/>
      <c r="T521" s="728"/>
      <c r="U521" s="762"/>
    </row>
    <row r="522" spans="4:21">
      <c r="D522" s="728"/>
      <c r="E522" s="728"/>
      <c r="F522" s="728"/>
      <c r="G522" s="728"/>
      <c r="H522" s="728"/>
      <c r="I522" s="728"/>
      <c r="J522" s="728"/>
      <c r="K522" s="728"/>
      <c r="L522" s="728"/>
      <c r="M522" s="762"/>
      <c r="N522" s="728"/>
      <c r="O522" s="762"/>
      <c r="P522" s="728"/>
      <c r="Q522" s="762"/>
      <c r="R522" s="728"/>
      <c r="S522" s="762"/>
      <c r="T522" s="728"/>
      <c r="U522" s="762"/>
    </row>
    <row r="523" spans="4:21">
      <c r="D523" s="728"/>
      <c r="E523" s="728"/>
      <c r="F523" s="728"/>
      <c r="G523" s="728"/>
      <c r="H523" s="728"/>
      <c r="I523" s="728"/>
      <c r="J523" s="728"/>
      <c r="K523" s="728"/>
      <c r="L523" s="728"/>
      <c r="M523" s="762"/>
      <c r="N523" s="728"/>
      <c r="O523" s="762"/>
      <c r="P523" s="728"/>
      <c r="Q523" s="762"/>
      <c r="R523" s="728"/>
      <c r="S523" s="762"/>
      <c r="T523" s="728"/>
      <c r="U523" s="762"/>
    </row>
    <row r="524" spans="4:21">
      <c r="D524" s="728"/>
      <c r="E524" s="728"/>
      <c r="F524" s="728"/>
      <c r="G524" s="728"/>
      <c r="H524" s="728"/>
      <c r="I524" s="728"/>
      <c r="J524" s="728"/>
      <c r="K524" s="728"/>
      <c r="L524" s="728"/>
      <c r="M524" s="762"/>
      <c r="N524" s="728"/>
      <c r="O524" s="762"/>
      <c r="P524" s="728"/>
      <c r="Q524" s="762"/>
      <c r="R524" s="728"/>
      <c r="S524" s="762"/>
      <c r="T524" s="728"/>
      <c r="U524" s="762"/>
    </row>
    <row r="525" spans="4:21">
      <c r="D525" s="728"/>
      <c r="E525" s="728"/>
      <c r="F525" s="728"/>
      <c r="G525" s="728"/>
      <c r="H525" s="728"/>
      <c r="I525" s="728"/>
      <c r="J525" s="728"/>
      <c r="K525" s="728"/>
      <c r="L525" s="728"/>
      <c r="M525" s="762"/>
      <c r="N525" s="728"/>
      <c r="O525" s="762"/>
      <c r="P525" s="728"/>
      <c r="Q525" s="762"/>
      <c r="R525" s="728"/>
      <c r="S525" s="762"/>
      <c r="T525" s="728"/>
      <c r="U525" s="762"/>
    </row>
    <row r="526" spans="4:21">
      <c r="D526" s="728"/>
      <c r="E526" s="728"/>
      <c r="F526" s="728"/>
      <c r="G526" s="728"/>
      <c r="H526" s="728"/>
      <c r="I526" s="728"/>
      <c r="J526" s="728"/>
      <c r="K526" s="728"/>
      <c r="L526" s="728"/>
      <c r="M526" s="762"/>
      <c r="N526" s="728"/>
      <c r="O526" s="762"/>
      <c r="P526" s="728"/>
      <c r="Q526" s="762"/>
      <c r="R526" s="728"/>
      <c r="S526" s="762"/>
      <c r="T526" s="728"/>
      <c r="U526" s="762"/>
    </row>
    <row r="527" spans="4:21">
      <c r="D527" s="728"/>
      <c r="E527" s="728"/>
      <c r="F527" s="728"/>
      <c r="G527" s="728"/>
      <c r="H527" s="728"/>
      <c r="I527" s="728"/>
      <c r="J527" s="728"/>
      <c r="K527" s="728"/>
      <c r="L527" s="728"/>
      <c r="M527" s="762"/>
      <c r="N527" s="728"/>
      <c r="O527" s="762"/>
      <c r="P527" s="728"/>
      <c r="Q527" s="762"/>
      <c r="R527" s="728"/>
      <c r="S527" s="762"/>
      <c r="T527" s="728"/>
      <c r="U527" s="762"/>
    </row>
    <row r="528" spans="4:21">
      <c r="D528" s="728"/>
      <c r="E528" s="728"/>
      <c r="F528" s="728"/>
      <c r="G528" s="728"/>
      <c r="H528" s="728"/>
      <c r="I528" s="728"/>
      <c r="J528" s="728"/>
      <c r="K528" s="728"/>
      <c r="L528" s="728"/>
      <c r="M528" s="762"/>
      <c r="N528" s="728"/>
      <c r="O528" s="762"/>
      <c r="P528" s="728"/>
      <c r="Q528" s="762"/>
      <c r="R528" s="728"/>
      <c r="S528" s="762"/>
      <c r="T528" s="728"/>
      <c r="U528" s="762"/>
    </row>
    <row r="529" spans="4:21">
      <c r="D529" s="728"/>
      <c r="E529" s="728"/>
      <c r="F529" s="728"/>
      <c r="G529" s="728"/>
      <c r="H529" s="728"/>
      <c r="I529" s="728"/>
      <c r="J529" s="728"/>
      <c r="K529" s="728"/>
      <c r="L529" s="728"/>
      <c r="M529" s="762"/>
      <c r="N529" s="728"/>
      <c r="O529" s="762"/>
      <c r="P529" s="728"/>
      <c r="Q529" s="762"/>
      <c r="R529" s="728"/>
      <c r="S529" s="762"/>
      <c r="T529" s="728"/>
      <c r="U529" s="762"/>
    </row>
    <row r="530" spans="4:21">
      <c r="D530" s="728"/>
      <c r="E530" s="728"/>
      <c r="F530" s="728"/>
      <c r="G530" s="728"/>
      <c r="H530" s="728"/>
      <c r="I530" s="728"/>
      <c r="J530" s="728"/>
      <c r="K530" s="728"/>
      <c r="L530" s="728"/>
      <c r="M530" s="762"/>
      <c r="N530" s="728"/>
      <c r="O530" s="762"/>
      <c r="P530" s="728"/>
      <c r="Q530" s="762"/>
      <c r="R530" s="728"/>
      <c r="S530" s="762"/>
      <c r="T530" s="728"/>
      <c r="U530" s="762"/>
    </row>
    <row r="531" spans="4:21">
      <c r="D531" s="728"/>
      <c r="E531" s="728"/>
      <c r="F531" s="728"/>
      <c r="G531" s="728"/>
      <c r="H531" s="728"/>
      <c r="I531" s="728"/>
      <c r="J531" s="728"/>
      <c r="K531" s="728"/>
      <c r="L531" s="728"/>
      <c r="M531" s="762"/>
      <c r="N531" s="728"/>
      <c r="O531" s="762"/>
      <c r="P531" s="728"/>
      <c r="Q531" s="762"/>
      <c r="R531" s="728"/>
      <c r="S531" s="762"/>
      <c r="T531" s="728"/>
      <c r="U531" s="762"/>
    </row>
    <row r="532" spans="4:21">
      <c r="D532" s="728"/>
      <c r="E532" s="728"/>
      <c r="F532" s="728"/>
      <c r="G532" s="728"/>
      <c r="H532" s="728"/>
      <c r="I532" s="728"/>
      <c r="J532" s="728"/>
      <c r="K532" s="728"/>
      <c r="L532" s="728"/>
      <c r="M532" s="762"/>
      <c r="N532" s="728"/>
      <c r="O532" s="762"/>
      <c r="P532" s="728"/>
      <c r="Q532" s="762"/>
      <c r="R532" s="728"/>
      <c r="S532" s="762"/>
      <c r="T532" s="728"/>
      <c r="U532" s="762"/>
    </row>
    <row r="533" spans="4:21">
      <c r="D533" s="728"/>
      <c r="E533" s="728"/>
      <c r="F533" s="728"/>
      <c r="G533" s="728"/>
      <c r="H533" s="728"/>
      <c r="I533" s="728"/>
      <c r="J533" s="728"/>
      <c r="K533" s="728"/>
      <c r="L533" s="728"/>
      <c r="M533" s="762"/>
      <c r="N533" s="728"/>
      <c r="O533" s="762"/>
      <c r="P533" s="728"/>
      <c r="Q533" s="762"/>
      <c r="R533" s="728"/>
      <c r="S533" s="762"/>
      <c r="T533" s="728"/>
      <c r="U533" s="762"/>
    </row>
    <row r="534" spans="4:21">
      <c r="D534" s="728"/>
      <c r="E534" s="728"/>
      <c r="F534" s="728"/>
      <c r="G534" s="728"/>
      <c r="H534" s="728"/>
      <c r="I534" s="728"/>
      <c r="J534" s="728"/>
      <c r="K534" s="728"/>
      <c r="L534" s="728"/>
      <c r="M534" s="762"/>
      <c r="N534" s="728"/>
      <c r="O534" s="762"/>
      <c r="P534" s="728"/>
      <c r="Q534" s="762"/>
      <c r="R534" s="728"/>
      <c r="S534" s="762"/>
      <c r="T534" s="728"/>
      <c r="U534" s="762"/>
    </row>
    <row r="535" spans="4:21">
      <c r="D535" s="728"/>
      <c r="E535" s="728"/>
      <c r="F535" s="728"/>
      <c r="G535" s="728"/>
      <c r="H535" s="728"/>
      <c r="I535" s="728"/>
      <c r="J535" s="728"/>
      <c r="K535" s="728"/>
      <c r="L535" s="728"/>
      <c r="M535" s="762"/>
      <c r="N535" s="728"/>
      <c r="O535" s="762"/>
      <c r="P535" s="728"/>
      <c r="Q535" s="762"/>
      <c r="R535" s="728"/>
      <c r="S535" s="762"/>
      <c r="T535" s="728"/>
      <c r="U535" s="762"/>
    </row>
    <row r="536" spans="4:21">
      <c r="D536" s="728"/>
      <c r="E536" s="728"/>
      <c r="F536" s="728"/>
      <c r="G536" s="728"/>
      <c r="H536" s="728"/>
      <c r="I536" s="728"/>
      <c r="J536" s="728"/>
      <c r="K536" s="728"/>
      <c r="L536" s="728"/>
      <c r="M536" s="762"/>
      <c r="N536" s="728"/>
      <c r="O536" s="762"/>
      <c r="P536" s="728"/>
      <c r="Q536" s="762"/>
      <c r="R536" s="728"/>
      <c r="S536" s="762"/>
      <c r="T536" s="728"/>
      <c r="U536" s="762"/>
    </row>
    <row r="537" spans="4:21">
      <c r="D537" s="728"/>
      <c r="E537" s="728"/>
      <c r="F537" s="728"/>
      <c r="G537" s="728"/>
      <c r="H537" s="728"/>
      <c r="I537" s="728"/>
      <c r="J537" s="728"/>
      <c r="K537" s="728"/>
      <c r="L537" s="728"/>
      <c r="M537" s="762"/>
      <c r="N537" s="728"/>
      <c r="O537" s="762"/>
      <c r="P537" s="728"/>
      <c r="Q537" s="762"/>
      <c r="R537" s="728"/>
      <c r="S537" s="762"/>
      <c r="T537" s="728"/>
      <c r="U537" s="762"/>
    </row>
    <row r="538" spans="4:21">
      <c r="D538" s="728"/>
      <c r="E538" s="728"/>
      <c r="F538" s="728"/>
      <c r="G538" s="728"/>
      <c r="H538" s="728"/>
      <c r="I538" s="728"/>
      <c r="J538" s="728"/>
      <c r="K538" s="728"/>
      <c r="L538" s="728"/>
      <c r="M538" s="762"/>
      <c r="N538" s="728"/>
      <c r="O538" s="762"/>
      <c r="P538" s="728"/>
      <c r="Q538" s="762"/>
      <c r="R538" s="728"/>
      <c r="S538" s="762"/>
      <c r="T538" s="728"/>
      <c r="U538" s="762"/>
    </row>
    <row r="539" spans="4:21">
      <c r="D539" s="728"/>
      <c r="E539" s="728"/>
      <c r="F539" s="728"/>
      <c r="G539" s="728"/>
      <c r="H539" s="728"/>
      <c r="I539" s="728"/>
      <c r="J539" s="728"/>
      <c r="K539" s="728"/>
      <c r="L539" s="728"/>
      <c r="M539" s="762"/>
      <c r="N539" s="728"/>
      <c r="O539" s="762"/>
      <c r="P539" s="728"/>
      <c r="Q539" s="762"/>
      <c r="R539" s="728"/>
      <c r="S539" s="762"/>
      <c r="T539" s="728"/>
      <c r="U539" s="762"/>
    </row>
    <row r="540" spans="4:21">
      <c r="D540" s="728"/>
      <c r="E540" s="728"/>
      <c r="F540" s="728"/>
      <c r="G540" s="728"/>
      <c r="H540" s="728"/>
      <c r="I540" s="728"/>
      <c r="J540" s="728"/>
      <c r="K540" s="728"/>
      <c r="L540" s="728"/>
      <c r="M540" s="762"/>
      <c r="N540" s="728"/>
      <c r="O540" s="762"/>
      <c r="P540" s="728"/>
      <c r="Q540" s="762"/>
      <c r="R540" s="728"/>
      <c r="S540" s="762"/>
      <c r="T540" s="728"/>
      <c r="U540" s="762"/>
    </row>
    <row r="541" spans="4:21">
      <c r="D541" s="728"/>
      <c r="E541" s="728"/>
      <c r="F541" s="728"/>
      <c r="G541" s="728"/>
      <c r="H541" s="728"/>
      <c r="I541" s="728"/>
      <c r="J541" s="728"/>
      <c r="K541" s="728"/>
      <c r="L541" s="728"/>
      <c r="M541" s="762"/>
      <c r="N541" s="728"/>
      <c r="O541" s="762"/>
      <c r="P541" s="728"/>
      <c r="Q541" s="762"/>
      <c r="R541" s="728"/>
      <c r="S541" s="762"/>
      <c r="T541" s="728"/>
      <c r="U541" s="762"/>
    </row>
    <row r="542" spans="4:21">
      <c r="D542" s="728"/>
      <c r="E542" s="728"/>
      <c r="F542" s="728"/>
      <c r="G542" s="728"/>
      <c r="H542" s="728"/>
      <c r="I542" s="728"/>
      <c r="J542" s="728"/>
      <c r="K542" s="728"/>
      <c r="L542" s="728"/>
      <c r="M542" s="762"/>
      <c r="N542" s="728"/>
      <c r="O542" s="762"/>
      <c r="P542" s="728"/>
      <c r="Q542" s="762"/>
      <c r="R542" s="728"/>
      <c r="S542" s="762"/>
      <c r="T542" s="728"/>
      <c r="U542" s="762"/>
    </row>
    <row r="543" spans="4:21">
      <c r="D543" s="728"/>
      <c r="E543" s="728"/>
      <c r="F543" s="728"/>
      <c r="G543" s="728"/>
      <c r="H543" s="728"/>
      <c r="I543" s="728"/>
      <c r="J543" s="728"/>
      <c r="K543" s="728"/>
      <c r="L543" s="728"/>
      <c r="M543" s="762"/>
      <c r="N543" s="728"/>
      <c r="O543" s="762"/>
      <c r="P543" s="728"/>
      <c r="Q543" s="762"/>
      <c r="R543" s="728"/>
      <c r="S543" s="762"/>
      <c r="T543" s="728"/>
      <c r="U543" s="762"/>
    </row>
    <row r="544" spans="4:21">
      <c r="D544" s="728"/>
      <c r="E544" s="728"/>
      <c r="F544" s="728"/>
      <c r="G544" s="728"/>
      <c r="H544" s="728"/>
      <c r="I544" s="728"/>
      <c r="J544" s="728"/>
      <c r="K544" s="728"/>
      <c r="L544" s="728"/>
      <c r="M544" s="762"/>
      <c r="N544" s="728"/>
      <c r="O544" s="762"/>
      <c r="P544" s="728"/>
      <c r="Q544" s="762"/>
      <c r="R544" s="728"/>
      <c r="S544" s="762"/>
      <c r="T544" s="728"/>
      <c r="U544" s="762"/>
    </row>
    <row r="545" spans="4:21">
      <c r="D545" s="728"/>
      <c r="E545" s="728"/>
      <c r="F545" s="728"/>
      <c r="G545" s="728"/>
      <c r="H545" s="728"/>
      <c r="I545" s="728"/>
      <c r="J545" s="728"/>
      <c r="K545" s="728"/>
      <c r="L545" s="728"/>
      <c r="M545" s="762"/>
      <c r="N545" s="728"/>
      <c r="O545" s="762"/>
      <c r="P545" s="728"/>
      <c r="Q545" s="762"/>
      <c r="R545" s="728"/>
      <c r="S545" s="762"/>
      <c r="T545" s="728"/>
      <c r="U545" s="762"/>
    </row>
    <row r="546" spans="4:21">
      <c r="D546" s="728"/>
      <c r="E546" s="728"/>
      <c r="F546" s="728"/>
      <c r="G546" s="728"/>
      <c r="H546" s="728"/>
      <c r="I546" s="728"/>
      <c r="J546" s="728"/>
      <c r="K546" s="728"/>
      <c r="L546" s="728"/>
      <c r="M546" s="762"/>
      <c r="N546" s="728"/>
      <c r="O546" s="762"/>
      <c r="P546" s="728"/>
      <c r="Q546" s="762"/>
      <c r="R546" s="728"/>
      <c r="S546" s="762"/>
      <c r="T546" s="728"/>
      <c r="U546" s="762"/>
    </row>
    <row r="547" spans="4:21">
      <c r="D547" s="728"/>
      <c r="E547" s="728"/>
      <c r="F547" s="728"/>
      <c r="G547" s="728"/>
      <c r="H547" s="728"/>
      <c r="I547" s="728"/>
      <c r="J547" s="728"/>
      <c r="K547" s="728"/>
      <c r="L547" s="728"/>
      <c r="M547" s="762"/>
      <c r="N547" s="728"/>
      <c r="O547" s="762"/>
      <c r="P547" s="728"/>
      <c r="Q547" s="762"/>
      <c r="R547" s="728"/>
      <c r="S547" s="762"/>
      <c r="T547" s="728"/>
      <c r="U547" s="762"/>
    </row>
    <row r="548" spans="4:21">
      <c r="D548" s="728"/>
      <c r="E548" s="728"/>
      <c r="F548" s="728"/>
      <c r="G548" s="728"/>
      <c r="H548" s="728"/>
      <c r="I548" s="728"/>
      <c r="J548" s="728"/>
      <c r="K548" s="728"/>
      <c r="L548" s="728"/>
      <c r="M548" s="762"/>
      <c r="N548" s="728"/>
      <c r="O548" s="762"/>
      <c r="P548" s="728"/>
      <c r="Q548" s="762"/>
      <c r="R548" s="728"/>
      <c r="S548" s="762"/>
      <c r="T548" s="728"/>
      <c r="U548" s="762"/>
    </row>
    <row r="549" spans="4:21">
      <c r="D549" s="728"/>
      <c r="E549" s="728"/>
      <c r="F549" s="728"/>
      <c r="G549" s="728"/>
      <c r="H549" s="728"/>
      <c r="I549" s="728"/>
      <c r="J549" s="728"/>
      <c r="K549" s="728"/>
      <c r="L549" s="728"/>
      <c r="M549" s="762"/>
      <c r="N549" s="728"/>
      <c r="O549" s="762"/>
      <c r="P549" s="728"/>
      <c r="Q549" s="762"/>
      <c r="R549" s="728"/>
      <c r="S549" s="762"/>
      <c r="T549" s="728"/>
      <c r="U549" s="762"/>
    </row>
    <row r="550" spans="4:21">
      <c r="D550" s="728"/>
      <c r="E550" s="728"/>
      <c r="F550" s="728"/>
      <c r="G550" s="728"/>
      <c r="H550" s="728"/>
      <c r="I550" s="728"/>
      <c r="J550" s="728"/>
      <c r="K550" s="728"/>
      <c r="L550" s="728"/>
      <c r="M550" s="762"/>
      <c r="N550" s="728"/>
      <c r="O550" s="762"/>
      <c r="P550" s="728"/>
      <c r="Q550" s="762"/>
      <c r="R550" s="728"/>
      <c r="S550" s="762"/>
      <c r="T550" s="728"/>
      <c r="U550" s="762"/>
    </row>
    <row r="551" spans="4:21">
      <c r="D551" s="728"/>
      <c r="E551" s="728"/>
      <c r="F551" s="728"/>
      <c r="G551" s="728"/>
      <c r="H551" s="728"/>
      <c r="I551" s="728"/>
      <c r="J551" s="728"/>
      <c r="K551" s="728"/>
      <c r="L551" s="728"/>
      <c r="M551" s="762"/>
      <c r="N551" s="728"/>
      <c r="O551" s="762"/>
      <c r="P551" s="728"/>
      <c r="Q551" s="762"/>
      <c r="R551" s="728"/>
      <c r="S551" s="762"/>
      <c r="T551" s="728"/>
      <c r="U551" s="762"/>
    </row>
    <row r="552" spans="4:21">
      <c r="D552" s="728"/>
      <c r="E552" s="728"/>
      <c r="F552" s="728"/>
      <c r="G552" s="728"/>
      <c r="H552" s="728"/>
      <c r="I552" s="728"/>
      <c r="J552" s="728"/>
      <c r="K552" s="728"/>
      <c r="L552" s="728"/>
      <c r="M552" s="762"/>
      <c r="N552" s="728"/>
      <c r="O552" s="762"/>
      <c r="P552" s="728"/>
      <c r="Q552" s="762"/>
      <c r="R552" s="728"/>
      <c r="S552" s="762"/>
      <c r="T552" s="728"/>
      <c r="U552" s="762"/>
    </row>
    <row r="553" spans="4:21">
      <c r="D553" s="728"/>
      <c r="E553" s="728"/>
      <c r="F553" s="728"/>
      <c r="G553" s="728"/>
      <c r="H553" s="728"/>
      <c r="I553" s="728"/>
      <c r="J553" s="728"/>
      <c r="K553" s="728"/>
      <c r="L553" s="728"/>
      <c r="M553" s="762"/>
      <c r="N553" s="728"/>
      <c r="O553" s="762"/>
      <c r="P553" s="728"/>
      <c r="Q553" s="762"/>
      <c r="R553" s="728"/>
      <c r="S553" s="762"/>
      <c r="T553" s="728"/>
      <c r="U553" s="762"/>
    </row>
    <row r="554" spans="4:21">
      <c r="D554" s="728"/>
      <c r="E554" s="728"/>
      <c r="F554" s="728"/>
      <c r="G554" s="728"/>
      <c r="H554" s="728"/>
      <c r="I554" s="728"/>
      <c r="J554" s="728"/>
      <c r="K554" s="728"/>
      <c r="L554" s="728"/>
      <c r="M554" s="762"/>
      <c r="N554" s="728"/>
      <c r="O554" s="762"/>
      <c r="P554" s="728"/>
      <c r="Q554" s="762"/>
      <c r="R554" s="728"/>
      <c r="S554" s="762"/>
      <c r="T554" s="728"/>
      <c r="U554" s="762"/>
    </row>
    <row r="555" spans="4:21">
      <c r="D555" s="728"/>
      <c r="E555" s="728"/>
      <c r="F555" s="728"/>
      <c r="G555" s="728"/>
      <c r="H555" s="728"/>
      <c r="I555" s="728"/>
      <c r="J555" s="728"/>
      <c r="K555" s="728"/>
      <c r="L555" s="728"/>
      <c r="M555" s="762"/>
      <c r="N555" s="728"/>
      <c r="O555" s="762"/>
      <c r="P555" s="728"/>
      <c r="Q555" s="762"/>
      <c r="R555" s="728"/>
      <c r="S555" s="762"/>
      <c r="T555" s="728"/>
      <c r="U555" s="762"/>
    </row>
    <row r="556" spans="4:21">
      <c r="D556" s="728"/>
      <c r="E556" s="728"/>
      <c r="F556" s="728"/>
      <c r="G556" s="728"/>
      <c r="H556" s="728"/>
      <c r="I556" s="728"/>
      <c r="J556" s="728"/>
      <c r="K556" s="728"/>
      <c r="L556" s="728"/>
      <c r="M556" s="762"/>
      <c r="N556" s="728"/>
      <c r="O556" s="762"/>
      <c r="P556" s="728"/>
      <c r="Q556" s="762"/>
      <c r="R556" s="728"/>
      <c r="S556" s="762"/>
      <c r="T556" s="728"/>
      <c r="U556" s="762"/>
    </row>
    <row r="557" spans="4:21">
      <c r="D557" s="728"/>
      <c r="E557" s="728"/>
      <c r="F557" s="728"/>
      <c r="G557" s="728"/>
      <c r="H557" s="728"/>
      <c r="I557" s="728"/>
      <c r="J557" s="728"/>
      <c r="K557" s="728"/>
      <c r="L557" s="728"/>
      <c r="M557" s="762"/>
      <c r="N557" s="728"/>
      <c r="O557" s="762"/>
      <c r="P557" s="728"/>
      <c r="Q557" s="762"/>
      <c r="R557" s="728"/>
      <c r="S557" s="762"/>
      <c r="T557" s="728"/>
      <c r="U557" s="762"/>
    </row>
    <row r="558" spans="4:21">
      <c r="D558" s="728"/>
      <c r="E558" s="728"/>
      <c r="F558" s="728"/>
      <c r="G558" s="728"/>
      <c r="H558" s="728"/>
      <c r="I558" s="728"/>
      <c r="J558" s="728"/>
      <c r="K558" s="728"/>
      <c r="L558" s="728"/>
      <c r="M558" s="762"/>
      <c r="N558" s="728"/>
      <c r="O558" s="762"/>
      <c r="P558" s="728"/>
      <c r="Q558" s="762"/>
      <c r="R558" s="728"/>
      <c r="S558" s="762"/>
      <c r="T558" s="728"/>
      <c r="U558" s="762"/>
    </row>
    <row r="559" spans="4:21">
      <c r="D559" s="728"/>
      <c r="E559" s="728"/>
      <c r="F559" s="728"/>
      <c r="G559" s="728"/>
      <c r="H559" s="728"/>
      <c r="I559" s="728"/>
      <c r="J559" s="728"/>
      <c r="K559" s="728"/>
      <c r="L559" s="728"/>
      <c r="M559" s="762"/>
      <c r="N559" s="728"/>
      <c r="O559" s="762"/>
      <c r="P559" s="728"/>
      <c r="Q559" s="762"/>
      <c r="R559" s="728"/>
      <c r="S559" s="762"/>
      <c r="T559" s="728"/>
      <c r="U559" s="762"/>
    </row>
    <row r="560" spans="4:21">
      <c r="D560" s="728"/>
      <c r="E560" s="728"/>
      <c r="F560" s="728"/>
      <c r="G560" s="728"/>
      <c r="H560" s="728"/>
      <c r="I560" s="728"/>
      <c r="J560" s="728"/>
      <c r="K560" s="728"/>
      <c r="L560" s="728"/>
      <c r="M560" s="762"/>
      <c r="N560" s="728"/>
      <c r="O560" s="762"/>
      <c r="P560" s="728"/>
      <c r="Q560" s="762"/>
      <c r="R560" s="728"/>
      <c r="S560" s="762"/>
      <c r="T560" s="728"/>
      <c r="U560" s="762"/>
    </row>
    <row r="561" spans="4:21">
      <c r="D561" s="728"/>
      <c r="E561" s="728"/>
      <c r="F561" s="728"/>
      <c r="G561" s="728"/>
      <c r="H561" s="728"/>
      <c r="I561" s="728"/>
      <c r="J561" s="728"/>
      <c r="K561" s="728"/>
      <c r="L561" s="728"/>
      <c r="M561" s="762"/>
      <c r="N561" s="728"/>
      <c r="O561" s="762"/>
      <c r="P561" s="728"/>
      <c r="Q561" s="762"/>
      <c r="R561" s="728"/>
      <c r="S561" s="762"/>
      <c r="T561" s="728"/>
      <c r="U561" s="762"/>
    </row>
    <row r="562" spans="4:21">
      <c r="D562" s="728"/>
      <c r="E562" s="728"/>
      <c r="F562" s="728"/>
      <c r="G562" s="728"/>
      <c r="H562" s="728"/>
      <c r="I562" s="728"/>
      <c r="J562" s="728"/>
      <c r="K562" s="728"/>
      <c r="L562" s="728"/>
      <c r="M562" s="762"/>
      <c r="N562" s="728"/>
      <c r="O562" s="762"/>
      <c r="P562" s="728"/>
      <c r="Q562" s="762"/>
      <c r="R562" s="728"/>
      <c r="S562" s="762"/>
      <c r="T562" s="728"/>
      <c r="U562" s="762"/>
    </row>
    <row r="563" spans="4:21">
      <c r="D563" s="728"/>
      <c r="E563" s="728"/>
      <c r="F563" s="728"/>
      <c r="G563" s="728"/>
      <c r="H563" s="728"/>
      <c r="I563" s="728"/>
      <c r="J563" s="728"/>
      <c r="K563" s="728"/>
      <c r="L563" s="728"/>
      <c r="M563" s="762"/>
      <c r="N563" s="728"/>
      <c r="O563" s="762"/>
      <c r="P563" s="728"/>
      <c r="Q563" s="762"/>
      <c r="R563" s="728"/>
      <c r="S563" s="762"/>
      <c r="T563" s="728"/>
      <c r="U563" s="762"/>
    </row>
    <row r="564" spans="4:21">
      <c r="D564" s="728"/>
      <c r="E564" s="728"/>
      <c r="F564" s="728"/>
      <c r="G564" s="728"/>
      <c r="H564" s="728"/>
      <c r="I564" s="728"/>
      <c r="J564" s="728"/>
      <c r="K564" s="728"/>
      <c r="L564" s="728"/>
      <c r="M564" s="762"/>
      <c r="N564" s="728"/>
      <c r="O564" s="762"/>
      <c r="P564" s="728"/>
      <c r="Q564" s="762"/>
      <c r="R564" s="728"/>
      <c r="S564" s="762"/>
      <c r="T564" s="728"/>
      <c r="U564" s="762"/>
    </row>
    <row r="565" spans="4:21">
      <c r="D565" s="728"/>
      <c r="E565" s="728"/>
      <c r="F565" s="728"/>
      <c r="G565" s="728"/>
      <c r="H565" s="728"/>
      <c r="I565" s="728"/>
      <c r="J565" s="728"/>
      <c r="K565" s="728"/>
      <c r="L565" s="728"/>
      <c r="M565" s="762"/>
      <c r="N565" s="728"/>
      <c r="O565" s="762"/>
      <c r="P565" s="728"/>
      <c r="Q565" s="762"/>
      <c r="R565" s="728"/>
      <c r="S565" s="762"/>
      <c r="T565" s="728"/>
      <c r="U565" s="762"/>
    </row>
    <row r="566" spans="4:21">
      <c r="D566" s="728"/>
      <c r="E566" s="728"/>
      <c r="F566" s="728"/>
      <c r="G566" s="728"/>
      <c r="H566" s="728"/>
      <c r="I566" s="728"/>
      <c r="J566" s="728"/>
      <c r="K566" s="728"/>
      <c r="L566" s="728"/>
      <c r="M566" s="762"/>
      <c r="N566" s="728"/>
      <c r="O566" s="762"/>
      <c r="P566" s="728"/>
      <c r="Q566" s="762"/>
      <c r="R566" s="728"/>
      <c r="S566" s="762"/>
      <c r="T566" s="728"/>
      <c r="U566" s="762"/>
    </row>
    <row r="567" spans="4:21">
      <c r="D567" s="728"/>
      <c r="E567" s="728"/>
      <c r="F567" s="728"/>
      <c r="G567" s="728"/>
      <c r="H567" s="728"/>
      <c r="I567" s="728"/>
      <c r="J567" s="728"/>
      <c r="K567" s="728"/>
      <c r="L567" s="728"/>
      <c r="M567" s="762"/>
      <c r="N567" s="728"/>
      <c r="O567" s="762"/>
      <c r="P567" s="728"/>
      <c r="Q567" s="762"/>
      <c r="R567" s="728"/>
      <c r="S567" s="762"/>
      <c r="T567" s="728"/>
      <c r="U567" s="762"/>
    </row>
    <row r="568" spans="4:21">
      <c r="D568" s="728"/>
      <c r="E568" s="728"/>
      <c r="F568" s="728"/>
      <c r="G568" s="728"/>
      <c r="H568" s="728"/>
      <c r="I568" s="728"/>
      <c r="J568" s="728"/>
      <c r="K568" s="728"/>
      <c r="L568" s="728"/>
      <c r="M568" s="762"/>
      <c r="N568" s="728"/>
      <c r="O568" s="762"/>
      <c r="P568" s="728"/>
      <c r="Q568" s="762"/>
      <c r="R568" s="728"/>
      <c r="S568" s="762"/>
      <c r="T568" s="728"/>
      <c r="U568" s="762"/>
    </row>
    <row r="569" spans="4:21">
      <c r="D569" s="728"/>
      <c r="E569" s="728"/>
      <c r="F569" s="728"/>
      <c r="G569" s="728"/>
      <c r="H569" s="728"/>
      <c r="I569" s="728"/>
      <c r="J569" s="728"/>
      <c r="K569" s="728"/>
      <c r="L569" s="728"/>
      <c r="M569" s="762"/>
      <c r="N569" s="728"/>
      <c r="O569" s="762"/>
      <c r="P569" s="728"/>
      <c r="Q569" s="762"/>
      <c r="R569" s="728"/>
      <c r="S569" s="762"/>
      <c r="T569" s="728"/>
      <c r="U569" s="762"/>
    </row>
    <row r="570" spans="4:21">
      <c r="D570" s="728"/>
      <c r="E570" s="728"/>
      <c r="F570" s="728"/>
      <c r="G570" s="728"/>
      <c r="H570" s="728"/>
      <c r="I570" s="728"/>
      <c r="J570" s="728"/>
      <c r="K570" s="728"/>
      <c r="L570" s="728"/>
      <c r="M570" s="762"/>
      <c r="N570" s="728"/>
      <c r="O570" s="762"/>
      <c r="P570" s="728"/>
      <c r="Q570" s="762"/>
      <c r="R570" s="728"/>
      <c r="S570" s="762"/>
      <c r="T570" s="728"/>
      <c r="U570" s="762"/>
    </row>
    <row r="571" spans="4:21">
      <c r="D571" s="728"/>
      <c r="E571" s="728"/>
      <c r="F571" s="728"/>
      <c r="G571" s="728"/>
      <c r="H571" s="728"/>
      <c r="I571" s="728"/>
      <c r="J571" s="728"/>
      <c r="K571" s="728"/>
      <c r="L571" s="728"/>
      <c r="M571" s="762"/>
      <c r="N571" s="728"/>
      <c r="O571" s="762"/>
      <c r="P571" s="728"/>
      <c r="Q571" s="762"/>
      <c r="R571" s="728"/>
      <c r="S571" s="762"/>
      <c r="T571" s="728"/>
      <c r="U571" s="762"/>
    </row>
    <row r="572" spans="4:21">
      <c r="D572" s="728"/>
      <c r="E572" s="728"/>
      <c r="F572" s="728"/>
      <c r="G572" s="728"/>
      <c r="H572" s="728"/>
      <c r="I572" s="728"/>
      <c r="J572" s="728"/>
      <c r="K572" s="728"/>
      <c r="L572" s="728"/>
      <c r="M572" s="762"/>
      <c r="N572" s="728"/>
      <c r="O572" s="762"/>
      <c r="P572" s="728"/>
      <c r="Q572" s="762"/>
      <c r="R572" s="728"/>
      <c r="S572" s="762"/>
      <c r="T572" s="728"/>
      <c r="U572" s="762"/>
    </row>
    <row r="573" spans="4:21">
      <c r="D573" s="728"/>
      <c r="E573" s="728"/>
      <c r="F573" s="728"/>
      <c r="G573" s="728"/>
      <c r="H573" s="728"/>
      <c r="I573" s="728"/>
      <c r="J573" s="728"/>
      <c r="K573" s="728"/>
      <c r="L573" s="728"/>
      <c r="M573" s="762"/>
      <c r="N573" s="728"/>
      <c r="O573" s="762"/>
      <c r="P573" s="728"/>
      <c r="Q573" s="762"/>
      <c r="R573" s="728"/>
      <c r="S573" s="762"/>
      <c r="T573" s="728"/>
      <c r="U573" s="762"/>
    </row>
    <row r="574" spans="4:21">
      <c r="D574" s="728"/>
      <c r="E574" s="728"/>
      <c r="F574" s="728"/>
      <c r="G574" s="728"/>
      <c r="H574" s="728"/>
      <c r="I574" s="728"/>
      <c r="J574" s="728"/>
      <c r="K574" s="728"/>
      <c r="L574" s="728"/>
      <c r="M574" s="762"/>
      <c r="N574" s="728"/>
      <c r="O574" s="762"/>
      <c r="P574" s="728"/>
      <c r="Q574" s="762"/>
      <c r="R574" s="728"/>
      <c r="S574" s="762"/>
      <c r="T574" s="728"/>
      <c r="U574" s="762"/>
    </row>
    <row r="575" spans="4:21">
      <c r="D575" s="728"/>
      <c r="E575" s="728"/>
      <c r="F575" s="728"/>
      <c r="G575" s="728"/>
      <c r="H575" s="728"/>
      <c r="I575" s="728"/>
      <c r="J575" s="728"/>
      <c r="K575" s="728"/>
      <c r="L575" s="728"/>
      <c r="M575" s="762"/>
      <c r="N575" s="728"/>
      <c r="O575" s="762"/>
      <c r="P575" s="728"/>
      <c r="Q575" s="762"/>
      <c r="R575" s="728"/>
      <c r="S575" s="762"/>
      <c r="T575" s="728"/>
      <c r="U575" s="762"/>
    </row>
    <row r="576" spans="4:21">
      <c r="D576" s="728"/>
      <c r="E576" s="728"/>
      <c r="F576" s="728"/>
      <c r="G576" s="728"/>
      <c r="H576" s="728"/>
      <c r="I576" s="728"/>
      <c r="J576" s="728"/>
      <c r="K576" s="728"/>
      <c r="L576" s="728"/>
      <c r="M576" s="762"/>
      <c r="N576" s="728"/>
      <c r="O576" s="762"/>
      <c r="P576" s="728"/>
      <c r="Q576" s="762"/>
      <c r="R576" s="728"/>
      <c r="S576" s="762"/>
      <c r="T576" s="728"/>
      <c r="U576" s="762"/>
    </row>
    <row r="577" spans="4:21">
      <c r="D577" s="728"/>
      <c r="E577" s="728"/>
      <c r="F577" s="728"/>
      <c r="G577" s="728"/>
      <c r="H577" s="728"/>
      <c r="I577" s="728"/>
      <c r="J577" s="728"/>
      <c r="K577" s="728"/>
      <c r="L577" s="728"/>
      <c r="M577" s="762"/>
      <c r="N577" s="728"/>
      <c r="O577" s="762"/>
      <c r="P577" s="728"/>
      <c r="Q577" s="762"/>
      <c r="R577" s="728"/>
      <c r="S577" s="762"/>
      <c r="T577" s="728"/>
      <c r="U577" s="762"/>
    </row>
    <row r="578" spans="4:21">
      <c r="D578" s="728"/>
      <c r="E578" s="728"/>
      <c r="F578" s="728"/>
      <c r="G578" s="728"/>
      <c r="H578" s="728"/>
      <c r="I578" s="728"/>
      <c r="J578" s="728"/>
      <c r="K578" s="728"/>
      <c r="L578" s="728"/>
      <c r="M578" s="762"/>
      <c r="N578" s="728"/>
      <c r="O578" s="762"/>
      <c r="P578" s="728"/>
      <c r="Q578" s="762"/>
      <c r="R578" s="728"/>
      <c r="S578" s="762"/>
      <c r="T578" s="728"/>
      <c r="U578" s="762"/>
    </row>
    <row r="579" spans="4:21">
      <c r="D579" s="728"/>
      <c r="E579" s="728"/>
      <c r="F579" s="728"/>
      <c r="G579" s="728"/>
      <c r="H579" s="728"/>
      <c r="I579" s="728"/>
      <c r="J579" s="728"/>
      <c r="K579" s="728"/>
      <c r="L579" s="728"/>
      <c r="M579" s="762"/>
      <c r="N579" s="728"/>
      <c r="O579" s="762"/>
      <c r="P579" s="728"/>
      <c r="Q579" s="762"/>
      <c r="R579" s="728"/>
      <c r="S579" s="762"/>
      <c r="T579" s="728"/>
      <c r="U579" s="762"/>
    </row>
    <row r="580" spans="4:21">
      <c r="D580" s="728"/>
      <c r="E580" s="728"/>
      <c r="F580" s="728"/>
      <c r="G580" s="728"/>
      <c r="H580" s="728"/>
      <c r="I580" s="728"/>
      <c r="J580" s="728"/>
      <c r="K580" s="728"/>
      <c r="L580" s="728"/>
      <c r="M580" s="762"/>
      <c r="N580" s="728"/>
      <c r="O580" s="762"/>
      <c r="P580" s="728"/>
      <c r="Q580" s="762"/>
      <c r="R580" s="728"/>
      <c r="S580" s="762"/>
      <c r="T580" s="728"/>
      <c r="U580" s="762"/>
    </row>
    <row r="581" spans="4:21">
      <c r="D581" s="728"/>
      <c r="E581" s="728"/>
      <c r="F581" s="728"/>
      <c r="G581" s="728"/>
      <c r="H581" s="728"/>
      <c r="I581" s="728"/>
      <c r="J581" s="728"/>
      <c r="K581" s="728"/>
      <c r="L581" s="728"/>
      <c r="M581" s="762"/>
      <c r="N581" s="728"/>
      <c r="O581" s="762"/>
      <c r="P581" s="728"/>
      <c r="Q581" s="762"/>
      <c r="R581" s="728"/>
      <c r="S581" s="762"/>
      <c r="T581" s="728"/>
      <c r="U581" s="762"/>
    </row>
    <row r="582" spans="4:21">
      <c r="D582" s="728"/>
      <c r="E582" s="728"/>
      <c r="F582" s="728"/>
      <c r="G582" s="728"/>
      <c r="H582" s="728"/>
      <c r="I582" s="728"/>
      <c r="J582" s="728"/>
      <c r="K582" s="728"/>
      <c r="L582" s="728"/>
      <c r="M582" s="762"/>
      <c r="N582" s="728"/>
      <c r="O582" s="762"/>
      <c r="P582" s="728"/>
      <c r="Q582" s="762"/>
      <c r="R582" s="728"/>
      <c r="S582" s="762"/>
      <c r="T582" s="728"/>
      <c r="U582" s="762"/>
    </row>
    <row r="583" spans="4:21">
      <c r="D583" s="728"/>
      <c r="E583" s="728"/>
      <c r="F583" s="728"/>
      <c r="G583" s="728"/>
      <c r="H583" s="728"/>
      <c r="I583" s="728"/>
      <c r="J583" s="728"/>
      <c r="K583" s="728"/>
      <c r="L583" s="728"/>
      <c r="M583" s="762"/>
      <c r="N583" s="728"/>
      <c r="O583" s="762"/>
      <c r="P583" s="728"/>
      <c r="Q583" s="762"/>
      <c r="R583" s="728"/>
      <c r="S583" s="762"/>
      <c r="T583" s="728"/>
      <c r="U583" s="762"/>
    </row>
    <row r="584" spans="4:21">
      <c r="D584" s="728"/>
      <c r="E584" s="728"/>
      <c r="F584" s="728"/>
      <c r="G584" s="728"/>
      <c r="H584" s="728"/>
      <c r="I584" s="728"/>
      <c r="J584" s="728"/>
      <c r="K584" s="728"/>
      <c r="L584" s="728"/>
      <c r="M584" s="762"/>
      <c r="N584" s="728"/>
      <c r="O584" s="762"/>
      <c r="P584" s="728"/>
      <c r="Q584" s="762"/>
      <c r="R584" s="728"/>
      <c r="S584" s="762"/>
      <c r="T584" s="728"/>
      <c r="U584" s="762"/>
    </row>
    <row r="585" spans="4:21">
      <c r="D585" s="728"/>
      <c r="E585" s="728"/>
      <c r="F585" s="728"/>
      <c r="G585" s="728"/>
      <c r="H585" s="728"/>
      <c r="I585" s="728"/>
      <c r="J585" s="728"/>
      <c r="K585" s="728"/>
      <c r="L585" s="728"/>
      <c r="M585" s="762"/>
      <c r="N585" s="728"/>
      <c r="O585" s="762"/>
      <c r="P585" s="728"/>
      <c r="Q585" s="762"/>
      <c r="R585" s="728"/>
      <c r="S585" s="762"/>
      <c r="T585" s="728"/>
      <c r="U585" s="762"/>
    </row>
    <row r="586" spans="4:21">
      <c r="D586" s="728"/>
      <c r="E586" s="728"/>
      <c r="F586" s="728"/>
      <c r="G586" s="728"/>
      <c r="H586" s="728"/>
      <c r="I586" s="728"/>
      <c r="J586" s="728"/>
      <c r="K586" s="728"/>
      <c r="L586" s="728"/>
      <c r="M586" s="762"/>
      <c r="N586" s="728"/>
      <c r="O586" s="762"/>
      <c r="P586" s="728"/>
      <c r="Q586" s="762"/>
      <c r="R586" s="728"/>
      <c r="S586" s="762"/>
      <c r="T586" s="728"/>
      <c r="U586" s="762"/>
    </row>
    <row r="587" spans="4:21">
      <c r="D587" s="728"/>
      <c r="E587" s="728"/>
      <c r="F587" s="728"/>
      <c r="G587" s="728"/>
      <c r="H587" s="728"/>
      <c r="I587" s="728"/>
      <c r="J587" s="728"/>
      <c r="K587" s="728"/>
      <c r="L587" s="728"/>
      <c r="M587" s="762"/>
      <c r="N587" s="728"/>
      <c r="O587" s="762"/>
      <c r="P587" s="728"/>
      <c r="Q587" s="762"/>
      <c r="R587" s="728"/>
      <c r="S587" s="762"/>
      <c r="T587" s="728"/>
      <c r="U587" s="762"/>
    </row>
    <row r="588" spans="4:21">
      <c r="D588" s="728"/>
      <c r="E588" s="728"/>
      <c r="F588" s="728"/>
      <c r="G588" s="728"/>
      <c r="H588" s="728"/>
      <c r="I588" s="728"/>
      <c r="J588" s="728"/>
      <c r="K588" s="728"/>
      <c r="L588" s="728"/>
      <c r="M588" s="762"/>
      <c r="N588" s="728"/>
      <c r="O588" s="762"/>
      <c r="P588" s="728"/>
      <c r="Q588" s="762"/>
      <c r="R588" s="728"/>
      <c r="S588" s="762"/>
      <c r="T588" s="728"/>
      <c r="U588" s="762"/>
    </row>
    <row r="589" spans="4:21">
      <c r="D589" s="728"/>
      <c r="E589" s="728"/>
      <c r="F589" s="728"/>
      <c r="G589" s="728"/>
      <c r="H589" s="728"/>
      <c r="I589" s="728"/>
      <c r="J589" s="728"/>
      <c r="K589" s="728"/>
      <c r="L589" s="728"/>
      <c r="M589" s="762"/>
      <c r="N589" s="728"/>
      <c r="O589" s="762"/>
      <c r="P589" s="728"/>
      <c r="Q589" s="762"/>
      <c r="R589" s="728"/>
      <c r="S589" s="762"/>
      <c r="T589" s="728"/>
      <c r="U589" s="762"/>
    </row>
    <row r="590" spans="4:21">
      <c r="D590" s="728"/>
      <c r="E590" s="728"/>
      <c r="F590" s="728"/>
      <c r="G590" s="728"/>
      <c r="H590" s="728"/>
      <c r="I590" s="728"/>
      <c r="J590" s="728"/>
      <c r="K590" s="728"/>
      <c r="L590" s="728"/>
      <c r="M590" s="762"/>
      <c r="N590" s="728"/>
      <c r="O590" s="762"/>
      <c r="P590" s="728"/>
      <c r="Q590" s="762"/>
      <c r="R590" s="728"/>
      <c r="S590" s="762"/>
      <c r="T590" s="728"/>
      <c r="U590" s="762"/>
    </row>
    <row r="591" spans="4:21">
      <c r="D591" s="728"/>
      <c r="E591" s="728"/>
      <c r="F591" s="728"/>
      <c r="G591" s="728"/>
      <c r="H591" s="728"/>
      <c r="I591" s="728"/>
      <c r="J591" s="728"/>
      <c r="K591" s="728"/>
      <c r="L591" s="728"/>
      <c r="M591" s="762"/>
      <c r="N591" s="728"/>
      <c r="O591" s="762"/>
      <c r="P591" s="728"/>
      <c r="Q591" s="762"/>
      <c r="R591" s="728"/>
      <c r="S591" s="762"/>
      <c r="T591" s="728"/>
      <c r="U591" s="762"/>
    </row>
    <row r="592" spans="4:21">
      <c r="D592" s="728"/>
      <c r="E592" s="728"/>
      <c r="F592" s="728"/>
      <c r="G592" s="728"/>
      <c r="H592" s="728"/>
      <c r="I592" s="728"/>
      <c r="J592" s="728"/>
      <c r="K592" s="728"/>
      <c r="L592" s="728"/>
      <c r="M592" s="762"/>
      <c r="N592" s="728"/>
      <c r="O592" s="762"/>
      <c r="P592" s="728"/>
      <c r="Q592" s="762"/>
      <c r="R592" s="728"/>
      <c r="S592" s="762"/>
      <c r="T592" s="728"/>
      <c r="U592" s="762"/>
    </row>
    <row r="593" spans="4:21">
      <c r="D593" s="728"/>
      <c r="E593" s="728"/>
      <c r="F593" s="728"/>
      <c r="G593" s="728"/>
      <c r="H593" s="728"/>
      <c r="I593" s="728"/>
      <c r="J593" s="728"/>
      <c r="K593" s="728"/>
      <c r="L593" s="728"/>
      <c r="M593" s="762"/>
      <c r="N593" s="728"/>
      <c r="O593" s="762"/>
      <c r="P593" s="728"/>
      <c r="Q593" s="762"/>
      <c r="R593" s="728"/>
      <c r="S593" s="762"/>
      <c r="T593" s="728"/>
      <c r="U593" s="762"/>
    </row>
    <row r="594" spans="4:21">
      <c r="D594" s="728"/>
      <c r="E594" s="728"/>
      <c r="F594" s="728"/>
      <c r="G594" s="728"/>
      <c r="H594" s="728"/>
      <c r="I594" s="728"/>
      <c r="J594" s="728"/>
      <c r="K594" s="728"/>
      <c r="L594" s="728"/>
      <c r="M594" s="762"/>
      <c r="N594" s="728"/>
      <c r="O594" s="762"/>
      <c r="P594" s="728"/>
      <c r="Q594" s="762"/>
      <c r="R594" s="728"/>
      <c r="S594" s="762"/>
      <c r="T594" s="728"/>
      <c r="U594" s="762"/>
    </row>
    <row r="595" spans="4:21">
      <c r="D595" s="728"/>
      <c r="E595" s="728"/>
      <c r="F595" s="728"/>
      <c r="G595" s="728"/>
      <c r="H595" s="728"/>
      <c r="I595" s="728"/>
      <c r="J595" s="728"/>
      <c r="K595" s="728"/>
      <c r="L595" s="728"/>
      <c r="M595" s="762"/>
      <c r="N595" s="728"/>
      <c r="O595" s="762"/>
      <c r="P595" s="728"/>
      <c r="Q595" s="762"/>
      <c r="R595" s="728"/>
      <c r="S595" s="762"/>
      <c r="T595" s="728"/>
      <c r="U595" s="762"/>
    </row>
    <row r="596" spans="4:21">
      <c r="D596" s="728"/>
      <c r="E596" s="728"/>
      <c r="F596" s="728"/>
      <c r="G596" s="728"/>
      <c r="H596" s="728"/>
      <c r="I596" s="728"/>
      <c r="J596" s="728"/>
      <c r="K596" s="728"/>
      <c r="L596" s="728"/>
      <c r="M596" s="762"/>
      <c r="N596" s="728"/>
      <c r="O596" s="762"/>
      <c r="P596" s="728"/>
      <c r="Q596" s="762"/>
      <c r="R596" s="728"/>
      <c r="S596" s="762"/>
      <c r="T596" s="728"/>
      <c r="U596" s="762"/>
    </row>
    <row r="597" spans="4:21">
      <c r="D597" s="728"/>
      <c r="E597" s="728"/>
      <c r="F597" s="728"/>
      <c r="G597" s="728"/>
      <c r="H597" s="728"/>
      <c r="I597" s="728"/>
      <c r="J597" s="728"/>
      <c r="K597" s="728"/>
      <c r="L597" s="728"/>
      <c r="M597" s="762"/>
      <c r="N597" s="728"/>
      <c r="O597" s="762"/>
      <c r="P597" s="728"/>
      <c r="Q597" s="762"/>
      <c r="R597" s="728"/>
      <c r="S597" s="762"/>
      <c r="T597" s="728"/>
      <c r="U597" s="762"/>
    </row>
    <row r="598" spans="4:21">
      <c r="D598" s="728"/>
      <c r="E598" s="728"/>
      <c r="F598" s="728"/>
      <c r="G598" s="728"/>
      <c r="H598" s="728"/>
      <c r="I598" s="728"/>
      <c r="J598" s="728"/>
      <c r="K598" s="728"/>
      <c r="L598" s="728"/>
      <c r="M598" s="762"/>
      <c r="N598" s="728"/>
      <c r="O598" s="762"/>
      <c r="P598" s="728"/>
      <c r="Q598" s="762"/>
      <c r="R598" s="728"/>
      <c r="S598" s="762"/>
      <c r="T598" s="728"/>
      <c r="U598" s="762"/>
    </row>
    <row r="599" spans="4:21">
      <c r="D599" s="728"/>
      <c r="E599" s="728"/>
      <c r="F599" s="728"/>
      <c r="G599" s="728"/>
      <c r="H599" s="728"/>
      <c r="I599" s="728"/>
      <c r="J599" s="728"/>
      <c r="K599" s="728"/>
      <c r="L599" s="728"/>
      <c r="M599" s="762"/>
      <c r="N599" s="728"/>
      <c r="O599" s="762"/>
      <c r="P599" s="728"/>
      <c r="Q599" s="762"/>
      <c r="R599" s="728"/>
      <c r="S599" s="762"/>
      <c r="T599" s="728"/>
      <c r="U599" s="762"/>
    </row>
    <row r="600" spans="4:21">
      <c r="D600" s="728"/>
      <c r="E600" s="728"/>
      <c r="F600" s="728"/>
      <c r="G600" s="728"/>
      <c r="H600" s="728"/>
      <c r="I600" s="728"/>
      <c r="J600" s="728"/>
      <c r="K600" s="728"/>
      <c r="L600" s="728"/>
      <c r="M600" s="762"/>
      <c r="N600" s="728"/>
      <c r="O600" s="762"/>
      <c r="P600" s="728"/>
      <c r="Q600" s="762"/>
      <c r="R600" s="728"/>
      <c r="S600" s="762"/>
      <c r="T600" s="728"/>
      <c r="U600" s="762"/>
    </row>
    <row r="601" spans="4:21">
      <c r="D601" s="728"/>
      <c r="E601" s="728"/>
      <c r="F601" s="728"/>
      <c r="G601" s="728"/>
      <c r="H601" s="728"/>
      <c r="I601" s="728"/>
      <c r="J601" s="728"/>
      <c r="K601" s="728"/>
      <c r="L601" s="728"/>
      <c r="M601" s="762"/>
      <c r="N601" s="728"/>
      <c r="O601" s="762"/>
      <c r="P601" s="728"/>
      <c r="Q601" s="762"/>
      <c r="R601" s="728"/>
      <c r="S601" s="762"/>
      <c r="T601" s="728"/>
      <c r="U601" s="762"/>
    </row>
    <row r="602" spans="4:21">
      <c r="D602" s="728"/>
      <c r="E602" s="728"/>
      <c r="F602" s="728"/>
      <c r="G602" s="728"/>
      <c r="H602" s="728"/>
      <c r="I602" s="728"/>
      <c r="J602" s="728"/>
      <c r="K602" s="728"/>
      <c r="L602" s="728"/>
      <c r="M602" s="762"/>
      <c r="N602" s="728"/>
      <c r="O602" s="762"/>
      <c r="P602" s="728"/>
      <c r="Q602" s="762"/>
      <c r="R602" s="728"/>
      <c r="S602" s="762"/>
      <c r="T602" s="728"/>
      <c r="U602" s="762"/>
    </row>
    <row r="603" spans="4:21">
      <c r="D603" s="728"/>
      <c r="E603" s="728"/>
      <c r="F603" s="728"/>
      <c r="G603" s="728"/>
      <c r="H603" s="728"/>
      <c r="I603" s="728"/>
      <c r="J603" s="728"/>
      <c r="K603" s="728"/>
      <c r="L603" s="728"/>
      <c r="M603" s="762"/>
      <c r="N603" s="728"/>
      <c r="O603" s="762"/>
      <c r="P603" s="728"/>
      <c r="Q603" s="762"/>
      <c r="R603" s="728"/>
      <c r="S603" s="762"/>
      <c r="T603" s="728"/>
      <c r="U603" s="762"/>
    </row>
    <row r="604" spans="4:21">
      <c r="D604" s="728"/>
      <c r="E604" s="728"/>
      <c r="F604" s="728"/>
      <c r="G604" s="728"/>
      <c r="H604" s="728"/>
      <c r="I604" s="728"/>
      <c r="J604" s="728"/>
      <c r="K604" s="728"/>
      <c r="L604" s="728"/>
      <c r="M604" s="762"/>
      <c r="N604" s="728"/>
      <c r="O604" s="762"/>
      <c r="P604" s="728"/>
      <c r="Q604" s="762"/>
      <c r="R604" s="728"/>
      <c r="S604" s="762"/>
      <c r="T604" s="728"/>
      <c r="U604" s="762"/>
    </row>
    <row r="605" spans="4:21">
      <c r="D605" s="728"/>
      <c r="E605" s="728"/>
      <c r="F605" s="728"/>
      <c r="G605" s="728"/>
      <c r="H605" s="728"/>
      <c r="I605" s="728"/>
      <c r="J605" s="728"/>
      <c r="K605" s="728"/>
      <c r="L605" s="728"/>
      <c r="M605" s="762"/>
      <c r="N605" s="728"/>
      <c r="O605" s="762"/>
      <c r="P605" s="728"/>
      <c r="Q605" s="762"/>
      <c r="R605" s="728"/>
      <c r="S605" s="762"/>
      <c r="T605" s="728"/>
      <c r="U605" s="762"/>
    </row>
    <row r="606" spans="4:21">
      <c r="D606" s="728"/>
      <c r="E606" s="728"/>
      <c r="F606" s="728"/>
      <c r="G606" s="728"/>
      <c r="H606" s="728"/>
      <c r="I606" s="728"/>
      <c r="J606" s="728"/>
      <c r="K606" s="728"/>
      <c r="L606" s="728"/>
      <c r="M606" s="762"/>
      <c r="N606" s="728"/>
      <c r="O606" s="762"/>
      <c r="P606" s="728"/>
      <c r="Q606" s="762"/>
      <c r="R606" s="728"/>
      <c r="S606" s="762"/>
      <c r="T606" s="728"/>
      <c r="U606" s="762"/>
    </row>
    <row r="607" spans="4:21">
      <c r="D607" s="728"/>
      <c r="E607" s="728"/>
      <c r="F607" s="728"/>
      <c r="G607" s="728"/>
      <c r="H607" s="728"/>
      <c r="I607" s="728"/>
      <c r="J607" s="728"/>
      <c r="K607" s="728"/>
      <c r="L607" s="728"/>
      <c r="M607" s="762"/>
      <c r="N607" s="728"/>
      <c r="O607" s="762"/>
      <c r="P607" s="728"/>
      <c r="Q607" s="762"/>
      <c r="R607" s="728"/>
      <c r="S607" s="762"/>
      <c r="T607" s="728"/>
      <c r="U607" s="762"/>
    </row>
    <row r="608" spans="4:21">
      <c r="D608" s="728"/>
      <c r="E608" s="728"/>
      <c r="F608" s="728"/>
      <c r="G608" s="728"/>
      <c r="H608" s="728"/>
      <c r="I608" s="728"/>
      <c r="J608" s="728"/>
      <c r="K608" s="728"/>
      <c r="L608" s="728"/>
      <c r="M608" s="762"/>
      <c r="N608" s="728"/>
      <c r="O608" s="762"/>
      <c r="P608" s="728"/>
      <c r="Q608" s="762"/>
      <c r="R608" s="728"/>
      <c r="S608" s="762"/>
      <c r="T608" s="728"/>
      <c r="U608" s="762"/>
    </row>
    <row r="609" spans="4:21">
      <c r="D609" s="728"/>
      <c r="E609" s="728"/>
      <c r="F609" s="728"/>
      <c r="G609" s="728"/>
      <c r="H609" s="728"/>
      <c r="I609" s="728"/>
      <c r="J609" s="728"/>
      <c r="K609" s="728"/>
      <c r="L609" s="728"/>
      <c r="M609" s="762"/>
      <c r="N609" s="728"/>
      <c r="O609" s="762"/>
      <c r="P609" s="728"/>
      <c r="Q609" s="762"/>
      <c r="R609" s="728"/>
      <c r="S609" s="762"/>
      <c r="T609" s="728"/>
      <c r="U609" s="762"/>
    </row>
    <row r="610" spans="4:21">
      <c r="D610" s="728"/>
      <c r="E610" s="728"/>
      <c r="F610" s="728"/>
      <c r="G610" s="728"/>
      <c r="H610" s="728"/>
      <c r="I610" s="728"/>
      <c r="J610" s="728"/>
      <c r="K610" s="728"/>
      <c r="L610" s="728"/>
      <c r="M610" s="762"/>
      <c r="N610" s="728"/>
      <c r="O610" s="762"/>
      <c r="P610" s="728"/>
      <c r="Q610" s="762"/>
      <c r="R610" s="728"/>
      <c r="S610" s="762"/>
      <c r="T610" s="728"/>
      <c r="U610" s="762"/>
    </row>
    <row r="611" spans="4:21">
      <c r="D611" s="728"/>
      <c r="E611" s="728"/>
      <c r="F611" s="728"/>
      <c r="G611" s="728"/>
      <c r="H611" s="728"/>
      <c r="I611" s="728"/>
      <c r="J611" s="728"/>
      <c r="K611" s="728"/>
      <c r="L611" s="728"/>
      <c r="M611" s="762"/>
      <c r="N611" s="728"/>
      <c r="O611" s="762"/>
      <c r="P611" s="728"/>
      <c r="Q611" s="762"/>
      <c r="R611" s="728"/>
      <c r="S611" s="762"/>
      <c r="T611" s="728"/>
      <c r="U611" s="762"/>
    </row>
    <row r="612" spans="4:21">
      <c r="D612" s="728"/>
      <c r="E612" s="728"/>
      <c r="F612" s="728"/>
      <c r="G612" s="728"/>
      <c r="H612" s="728"/>
      <c r="I612" s="728"/>
      <c r="J612" s="728"/>
      <c r="K612" s="728"/>
      <c r="L612" s="728"/>
      <c r="M612" s="762"/>
      <c r="N612" s="728"/>
      <c r="O612" s="762"/>
      <c r="P612" s="728"/>
      <c r="Q612" s="762"/>
      <c r="R612" s="728"/>
      <c r="S612" s="762"/>
      <c r="T612" s="728"/>
      <c r="U612" s="762"/>
    </row>
    <row r="613" spans="4:21">
      <c r="D613" s="728"/>
      <c r="E613" s="728"/>
      <c r="F613" s="728"/>
      <c r="G613" s="728"/>
      <c r="H613" s="728"/>
      <c r="I613" s="728"/>
      <c r="J613" s="728"/>
      <c r="K613" s="728"/>
      <c r="L613" s="728"/>
      <c r="M613" s="762"/>
      <c r="N613" s="728"/>
      <c r="O613" s="762"/>
      <c r="P613" s="728"/>
      <c r="Q613" s="762"/>
      <c r="R613" s="728"/>
      <c r="S613" s="762"/>
      <c r="T613" s="728"/>
      <c r="U613" s="762"/>
    </row>
    <row r="614" spans="4:21">
      <c r="D614" s="728"/>
      <c r="E614" s="728"/>
      <c r="F614" s="728"/>
      <c r="G614" s="728"/>
      <c r="H614" s="728"/>
      <c r="I614" s="728"/>
      <c r="J614" s="728"/>
      <c r="K614" s="728"/>
      <c r="L614" s="728"/>
      <c r="M614" s="762"/>
      <c r="N614" s="728"/>
      <c r="O614" s="762"/>
      <c r="P614" s="728"/>
      <c r="Q614" s="762"/>
      <c r="R614" s="728"/>
      <c r="S614" s="762"/>
      <c r="T614" s="728"/>
      <c r="U614" s="762"/>
    </row>
    <row r="615" spans="4:21">
      <c r="D615" s="728"/>
      <c r="E615" s="728"/>
      <c r="F615" s="728"/>
      <c r="G615" s="728"/>
      <c r="H615" s="728"/>
      <c r="I615" s="728"/>
      <c r="J615" s="728"/>
      <c r="K615" s="728"/>
      <c r="L615" s="728"/>
      <c r="M615" s="762"/>
      <c r="N615" s="728"/>
      <c r="O615" s="762"/>
      <c r="P615" s="728"/>
      <c r="Q615" s="762"/>
      <c r="R615" s="728"/>
      <c r="S615" s="762"/>
      <c r="T615" s="728"/>
      <c r="U615" s="762"/>
    </row>
    <row r="616" spans="4:21">
      <c r="D616" s="728"/>
      <c r="E616" s="728"/>
      <c r="F616" s="728"/>
      <c r="G616" s="728"/>
      <c r="H616" s="728"/>
      <c r="I616" s="728"/>
      <c r="J616" s="728"/>
      <c r="K616" s="728"/>
      <c r="L616" s="728"/>
      <c r="M616" s="762"/>
      <c r="N616" s="728"/>
      <c r="O616" s="762"/>
      <c r="P616" s="728"/>
      <c r="Q616" s="762"/>
      <c r="R616" s="728"/>
      <c r="S616" s="762"/>
      <c r="T616" s="728"/>
      <c r="U616" s="762"/>
    </row>
    <row r="617" spans="4:21">
      <c r="D617" s="728"/>
      <c r="E617" s="728"/>
      <c r="F617" s="728"/>
      <c r="G617" s="728"/>
      <c r="H617" s="728"/>
      <c r="I617" s="728"/>
      <c r="J617" s="728"/>
      <c r="K617" s="728"/>
      <c r="L617" s="728"/>
      <c r="M617" s="762"/>
      <c r="N617" s="728"/>
      <c r="O617" s="762"/>
      <c r="P617" s="728"/>
      <c r="Q617" s="762"/>
      <c r="R617" s="728"/>
      <c r="S617" s="762"/>
      <c r="T617" s="728"/>
      <c r="U617" s="762"/>
    </row>
    <row r="618" spans="4:21">
      <c r="D618" s="728"/>
      <c r="E618" s="728"/>
      <c r="F618" s="728"/>
      <c r="G618" s="728"/>
      <c r="H618" s="728"/>
      <c r="I618" s="728"/>
      <c r="J618" s="728"/>
      <c r="K618" s="728"/>
      <c r="L618" s="728"/>
      <c r="M618" s="762"/>
      <c r="N618" s="728"/>
      <c r="O618" s="762"/>
      <c r="P618" s="728"/>
      <c r="Q618" s="762"/>
      <c r="R618" s="728"/>
      <c r="S618" s="762"/>
      <c r="T618" s="728"/>
      <c r="U618" s="762"/>
    </row>
    <row r="619" spans="4:21">
      <c r="D619" s="728"/>
      <c r="E619" s="728"/>
      <c r="F619" s="728"/>
      <c r="G619" s="728"/>
      <c r="H619" s="728"/>
      <c r="I619" s="728"/>
      <c r="J619" s="728"/>
      <c r="K619" s="728"/>
      <c r="L619" s="728"/>
      <c r="M619" s="762"/>
      <c r="N619" s="728"/>
      <c r="O619" s="762"/>
      <c r="P619" s="728"/>
      <c r="Q619" s="762"/>
      <c r="R619" s="728"/>
      <c r="S619" s="762"/>
      <c r="T619" s="728"/>
      <c r="U619" s="762"/>
    </row>
    <row r="620" spans="4:21">
      <c r="D620" s="728"/>
      <c r="E620" s="728"/>
      <c r="F620" s="728"/>
      <c r="G620" s="728"/>
      <c r="H620" s="728"/>
      <c r="I620" s="728"/>
      <c r="J620" s="728"/>
      <c r="K620" s="728"/>
      <c r="L620" s="728"/>
      <c r="M620" s="762"/>
      <c r="N620" s="728"/>
      <c r="O620" s="762"/>
      <c r="P620" s="728"/>
      <c r="Q620" s="762"/>
      <c r="R620" s="728"/>
      <c r="S620" s="762"/>
      <c r="T620" s="728"/>
      <c r="U620" s="762"/>
    </row>
    <row r="621" spans="4:21">
      <c r="D621" s="728"/>
      <c r="E621" s="728"/>
      <c r="F621" s="728"/>
      <c r="G621" s="728"/>
      <c r="H621" s="728"/>
      <c r="I621" s="728"/>
      <c r="J621" s="728"/>
      <c r="K621" s="728"/>
      <c r="L621" s="728"/>
      <c r="M621" s="762"/>
      <c r="N621" s="728"/>
      <c r="O621" s="762"/>
      <c r="P621" s="728"/>
      <c r="Q621" s="762"/>
      <c r="R621" s="728"/>
      <c r="S621" s="762"/>
      <c r="T621" s="728"/>
      <c r="U621" s="762"/>
    </row>
    <row r="622" spans="4:21">
      <c r="D622" s="728"/>
      <c r="E622" s="728"/>
      <c r="F622" s="728"/>
      <c r="G622" s="728"/>
      <c r="H622" s="728"/>
      <c r="I622" s="728"/>
      <c r="J622" s="728"/>
      <c r="K622" s="728"/>
      <c r="L622" s="728"/>
      <c r="M622" s="762"/>
      <c r="N622" s="728"/>
      <c r="O622" s="762"/>
      <c r="P622" s="728"/>
      <c r="Q622" s="762"/>
      <c r="R622" s="728"/>
      <c r="S622" s="762"/>
      <c r="T622" s="728"/>
      <c r="U622" s="762"/>
    </row>
    <row r="623" spans="4:21">
      <c r="D623" s="728"/>
      <c r="E623" s="728"/>
      <c r="F623" s="728"/>
      <c r="G623" s="728"/>
      <c r="H623" s="728"/>
      <c r="I623" s="728"/>
      <c r="J623" s="728"/>
      <c r="K623" s="728"/>
      <c r="L623" s="728"/>
      <c r="M623" s="762"/>
      <c r="N623" s="728"/>
      <c r="O623" s="762"/>
      <c r="P623" s="728"/>
      <c r="Q623" s="762"/>
      <c r="R623" s="728"/>
      <c r="S623" s="762"/>
      <c r="T623" s="728"/>
      <c r="U623" s="762"/>
    </row>
    <row r="624" spans="4:21">
      <c r="D624" s="728"/>
      <c r="E624" s="728"/>
      <c r="F624" s="728"/>
      <c r="G624" s="728"/>
      <c r="H624" s="728"/>
      <c r="I624" s="728"/>
      <c r="J624" s="728"/>
      <c r="K624" s="728"/>
      <c r="L624" s="728"/>
      <c r="M624" s="762"/>
      <c r="N624" s="728"/>
      <c r="O624" s="762"/>
      <c r="P624" s="728"/>
      <c r="Q624" s="762"/>
      <c r="R624" s="728"/>
      <c r="S624" s="762"/>
      <c r="T624" s="728"/>
      <c r="U624" s="762"/>
    </row>
    <row r="625" spans="4:21">
      <c r="D625" s="728"/>
      <c r="E625" s="728"/>
      <c r="F625" s="728"/>
      <c r="G625" s="728"/>
      <c r="H625" s="728"/>
      <c r="I625" s="728"/>
      <c r="J625" s="728"/>
      <c r="K625" s="728"/>
      <c r="L625" s="728"/>
      <c r="M625" s="762"/>
      <c r="N625" s="728"/>
      <c r="O625" s="762"/>
      <c r="P625" s="728"/>
      <c r="Q625" s="762"/>
      <c r="R625" s="728"/>
      <c r="S625" s="762"/>
      <c r="T625" s="728"/>
      <c r="U625" s="762"/>
    </row>
    <row r="626" spans="4:21">
      <c r="D626" s="728"/>
      <c r="E626" s="728"/>
      <c r="F626" s="728"/>
      <c r="G626" s="728"/>
      <c r="H626" s="728"/>
      <c r="I626" s="728"/>
      <c r="J626" s="728"/>
      <c r="K626" s="728"/>
      <c r="L626" s="728"/>
      <c r="M626" s="762"/>
      <c r="N626" s="728"/>
      <c r="O626" s="762"/>
      <c r="P626" s="728"/>
      <c r="Q626" s="762"/>
      <c r="R626" s="728"/>
      <c r="S626" s="762"/>
      <c r="T626" s="728"/>
      <c r="U626" s="762"/>
    </row>
    <row r="627" spans="4:21">
      <c r="D627" s="728"/>
      <c r="E627" s="728"/>
      <c r="F627" s="728"/>
      <c r="G627" s="728"/>
      <c r="H627" s="728"/>
      <c r="I627" s="728"/>
      <c r="J627" s="728"/>
      <c r="K627" s="728"/>
      <c r="L627" s="728"/>
      <c r="M627" s="762"/>
      <c r="N627" s="728"/>
      <c r="O627" s="762"/>
      <c r="P627" s="728"/>
      <c r="Q627" s="762"/>
      <c r="R627" s="728"/>
      <c r="S627" s="762"/>
      <c r="T627" s="728"/>
      <c r="U627" s="762"/>
    </row>
    <row r="628" spans="4:21">
      <c r="D628" s="728"/>
      <c r="E628" s="728"/>
      <c r="F628" s="728"/>
      <c r="G628" s="728"/>
      <c r="H628" s="728"/>
      <c r="I628" s="728"/>
      <c r="J628" s="728"/>
      <c r="K628" s="728"/>
      <c r="L628" s="728"/>
      <c r="M628" s="762"/>
      <c r="N628" s="728"/>
      <c r="O628" s="762"/>
      <c r="P628" s="728"/>
      <c r="Q628" s="762"/>
      <c r="R628" s="728"/>
      <c r="S628" s="762"/>
      <c r="T628" s="728"/>
      <c r="U628" s="762"/>
    </row>
    <row r="629" spans="4:21">
      <c r="D629" s="728"/>
      <c r="E629" s="728"/>
      <c r="F629" s="728"/>
      <c r="G629" s="728"/>
      <c r="H629" s="728"/>
      <c r="I629" s="728"/>
      <c r="J629" s="728"/>
      <c r="K629" s="728"/>
      <c r="L629" s="728"/>
      <c r="M629" s="762"/>
      <c r="N629" s="728"/>
      <c r="O629" s="762"/>
      <c r="P629" s="728"/>
      <c r="Q629" s="762"/>
      <c r="R629" s="728"/>
      <c r="S629" s="762"/>
      <c r="T629" s="728"/>
      <c r="U629" s="762"/>
    </row>
    <row r="630" spans="4:21">
      <c r="D630" s="728"/>
      <c r="E630" s="728"/>
      <c r="F630" s="728"/>
      <c r="G630" s="728"/>
      <c r="H630" s="728"/>
      <c r="I630" s="728"/>
      <c r="J630" s="728"/>
      <c r="K630" s="728"/>
      <c r="L630" s="728"/>
      <c r="M630" s="762"/>
      <c r="N630" s="728"/>
      <c r="O630" s="762"/>
      <c r="P630" s="728"/>
      <c r="Q630" s="762"/>
      <c r="R630" s="728"/>
      <c r="S630" s="762"/>
      <c r="T630" s="728"/>
      <c r="U630" s="762"/>
    </row>
    <row r="631" spans="4:21">
      <c r="D631" s="728"/>
      <c r="E631" s="728"/>
      <c r="F631" s="728"/>
      <c r="G631" s="728"/>
      <c r="H631" s="728"/>
      <c r="I631" s="728"/>
      <c r="J631" s="728"/>
      <c r="K631" s="728"/>
      <c r="L631" s="728"/>
      <c r="M631" s="762"/>
      <c r="N631" s="728"/>
      <c r="O631" s="762"/>
      <c r="P631" s="728"/>
      <c r="Q631" s="762"/>
      <c r="R631" s="728"/>
      <c r="S631" s="762"/>
      <c r="T631" s="728"/>
      <c r="U631" s="762"/>
    </row>
    <row r="632" spans="4:21">
      <c r="D632" s="728"/>
      <c r="E632" s="728"/>
      <c r="F632" s="728"/>
      <c r="G632" s="728"/>
      <c r="H632" s="728"/>
      <c r="I632" s="728"/>
      <c r="J632" s="728"/>
      <c r="K632" s="728"/>
      <c r="L632" s="728"/>
      <c r="M632" s="762"/>
      <c r="N632" s="728"/>
      <c r="O632" s="762"/>
      <c r="P632" s="728"/>
      <c r="Q632" s="762"/>
      <c r="R632" s="728"/>
      <c r="S632" s="762"/>
      <c r="T632" s="728"/>
      <c r="U632" s="762"/>
    </row>
    <row r="633" spans="4:21">
      <c r="D633" s="728"/>
      <c r="E633" s="728"/>
      <c r="F633" s="728"/>
      <c r="G633" s="728"/>
      <c r="H633" s="728"/>
      <c r="I633" s="728"/>
      <c r="J633" s="728"/>
      <c r="K633" s="728"/>
      <c r="L633" s="728"/>
      <c r="M633" s="762"/>
      <c r="N633" s="728"/>
      <c r="O633" s="762"/>
      <c r="P633" s="728"/>
      <c r="Q633" s="762"/>
      <c r="R633" s="728"/>
      <c r="S633" s="762"/>
      <c r="T633" s="728"/>
      <c r="U633" s="762"/>
    </row>
    <row r="634" spans="4:21">
      <c r="D634" s="728"/>
      <c r="E634" s="728"/>
      <c r="F634" s="728"/>
      <c r="G634" s="728"/>
      <c r="H634" s="728"/>
      <c r="I634" s="728"/>
      <c r="J634" s="728"/>
      <c r="K634" s="728"/>
      <c r="L634" s="728"/>
      <c r="M634" s="762"/>
      <c r="N634" s="728"/>
      <c r="O634" s="762"/>
      <c r="P634" s="728"/>
      <c r="Q634" s="762"/>
      <c r="R634" s="728"/>
      <c r="S634" s="762"/>
      <c r="T634" s="728"/>
      <c r="U634" s="762"/>
    </row>
    <row r="635" spans="4:21">
      <c r="D635" s="728"/>
      <c r="E635" s="728"/>
      <c r="F635" s="728"/>
      <c r="G635" s="728"/>
      <c r="H635" s="728"/>
      <c r="I635" s="728"/>
      <c r="J635" s="728"/>
      <c r="K635" s="728"/>
      <c r="L635" s="728"/>
      <c r="M635" s="762"/>
      <c r="N635" s="728"/>
      <c r="O635" s="762"/>
      <c r="P635" s="728"/>
      <c r="Q635" s="762"/>
      <c r="R635" s="728"/>
      <c r="S635" s="762"/>
      <c r="T635" s="728"/>
      <c r="U635" s="762"/>
    </row>
    <row r="636" spans="4:21">
      <c r="D636" s="728"/>
      <c r="E636" s="728"/>
      <c r="F636" s="728"/>
      <c r="G636" s="728"/>
      <c r="H636" s="728"/>
      <c r="I636" s="728"/>
      <c r="J636" s="728"/>
      <c r="K636" s="728"/>
      <c r="L636" s="728"/>
      <c r="M636" s="762"/>
      <c r="N636" s="728"/>
      <c r="O636" s="762"/>
      <c r="P636" s="728"/>
      <c r="Q636" s="762"/>
      <c r="R636" s="728"/>
      <c r="S636" s="762"/>
      <c r="T636" s="728"/>
      <c r="U636" s="762"/>
    </row>
    <row r="637" spans="4:21">
      <c r="D637" s="728"/>
      <c r="E637" s="728"/>
      <c r="F637" s="728"/>
      <c r="G637" s="728"/>
      <c r="H637" s="728"/>
      <c r="I637" s="728"/>
      <c r="J637" s="728"/>
      <c r="K637" s="728"/>
      <c r="L637" s="728"/>
      <c r="M637" s="762"/>
      <c r="N637" s="728"/>
      <c r="O637" s="762"/>
      <c r="P637" s="728"/>
      <c r="Q637" s="762"/>
      <c r="R637" s="728"/>
      <c r="S637" s="762"/>
      <c r="T637" s="728"/>
      <c r="U637" s="762"/>
    </row>
    <row r="638" spans="4:21">
      <c r="D638" s="728"/>
      <c r="E638" s="728"/>
      <c r="F638" s="728"/>
      <c r="G638" s="728"/>
      <c r="H638" s="728"/>
      <c r="I638" s="728"/>
      <c r="J638" s="728"/>
      <c r="K638" s="728"/>
      <c r="L638" s="728"/>
      <c r="M638" s="762"/>
      <c r="N638" s="728"/>
      <c r="O638" s="762"/>
      <c r="P638" s="728"/>
      <c r="Q638" s="762"/>
      <c r="R638" s="728"/>
      <c r="S638" s="762"/>
      <c r="T638" s="728"/>
      <c r="U638" s="762"/>
    </row>
    <row r="639" spans="4:21">
      <c r="D639" s="728"/>
      <c r="E639" s="728"/>
      <c r="F639" s="728"/>
      <c r="G639" s="728"/>
      <c r="H639" s="728"/>
      <c r="I639" s="728"/>
      <c r="J639" s="728"/>
      <c r="K639" s="728"/>
      <c r="L639" s="728"/>
      <c r="M639" s="762"/>
      <c r="N639" s="728"/>
      <c r="O639" s="762"/>
      <c r="P639" s="728"/>
      <c r="Q639" s="762"/>
      <c r="R639" s="728"/>
      <c r="S639" s="762"/>
      <c r="T639" s="728"/>
      <c r="U639" s="762"/>
    </row>
    <row r="640" spans="4:21">
      <c r="D640" s="728"/>
      <c r="E640" s="728"/>
      <c r="F640" s="728"/>
      <c r="G640" s="728"/>
      <c r="H640" s="728"/>
      <c r="I640" s="728"/>
      <c r="J640" s="728"/>
      <c r="K640" s="728"/>
      <c r="L640" s="728"/>
      <c r="M640" s="762"/>
      <c r="N640" s="728"/>
      <c r="O640" s="762"/>
      <c r="P640" s="728"/>
      <c r="Q640" s="762"/>
      <c r="R640" s="728"/>
      <c r="S640" s="762"/>
      <c r="T640" s="728"/>
      <c r="U640" s="762"/>
    </row>
    <row r="641" spans="4:21">
      <c r="D641" s="728"/>
      <c r="E641" s="728"/>
      <c r="F641" s="728"/>
      <c r="G641" s="728"/>
      <c r="H641" s="728"/>
      <c r="I641" s="728"/>
      <c r="J641" s="728"/>
      <c r="K641" s="728"/>
      <c r="L641" s="728"/>
      <c r="M641" s="762"/>
      <c r="N641" s="728"/>
      <c r="O641" s="762"/>
      <c r="P641" s="728"/>
      <c r="Q641" s="762"/>
      <c r="R641" s="728"/>
      <c r="S641" s="762"/>
      <c r="T641" s="728"/>
      <c r="U641" s="762"/>
    </row>
    <row r="642" spans="4:21">
      <c r="D642" s="728"/>
      <c r="E642" s="728"/>
      <c r="F642" s="728"/>
      <c r="G642" s="728"/>
      <c r="H642" s="728"/>
      <c r="I642" s="728"/>
      <c r="J642" s="728"/>
      <c r="K642" s="728"/>
      <c r="L642" s="728"/>
      <c r="M642" s="762"/>
      <c r="N642" s="728"/>
      <c r="O642" s="762"/>
      <c r="P642" s="728"/>
      <c r="Q642" s="762"/>
      <c r="R642" s="728"/>
      <c r="S642" s="762"/>
      <c r="T642" s="728"/>
      <c r="U642" s="762"/>
    </row>
    <row r="643" spans="4:21">
      <c r="D643" s="728"/>
      <c r="E643" s="728"/>
      <c r="F643" s="728"/>
      <c r="G643" s="728"/>
      <c r="H643" s="728"/>
      <c r="I643" s="728"/>
      <c r="J643" s="728"/>
      <c r="K643" s="728"/>
      <c r="L643" s="728"/>
      <c r="M643" s="762"/>
      <c r="N643" s="728"/>
      <c r="O643" s="762"/>
      <c r="P643" s="728"/>
      <c r="Q643" s="762"/>
      <c r="R643" s="728"/>
      <c r="S643" s="762"/>
      <c r="T643" s="728"/>
      <c r="U643" s="762"/>
    </row>
    <row r="644" spans="4:21">
      <c r="D644" s="728"/>
      <c r="E644" s="728"/>
      <c r="F644" s="728"/>
      <c r="G644" s="728"/>
      <c r="H644" s="728"/>
      <c r="I644" s="728"/>
      <c r="J644" s="728"/>
      <c r="K644" s="728"/>
      <c r="L644" s="728"/>
      <c r="M644" s="762"/>
      <c r="N644" s="728"/>
      <c r="O644" s="762"/>
      <c r="P644" s="728"/>
      <c r="Q644" s="762"/>
      <c r="R644" s="728"/>
      <c r="S644" s="762"/>
      <c r="T644" s="728"/>
      <c r="U644" s="762"/>
    </row>
    <row r="645" spans="4:21">
      <c r="D645" s="728"/>
      <c r="E645" s="728"/>
      <c r="F645" s="728"/>
      <c r="G645" s="728"/>
      <c r="H645" s="728"/>
      <c r="I645" s="728"/>
      <c r="J645" s="728"/>
      <c r="K645" s="728"/>
      <c r="L645" s="728"/>
      <c r="M645" s="762"/>
      <c r="N645" s="728"/>
      <c r="O645" s="762"/>
      <c r="P645" s="728"/>
      <c r="Q645" s="762"/>
      <c r="R645" s="728"/>
      <c r="S645" s="762"/>
      <c r="T645" s="728"/>
      <c r="U645" s="762"/>
    </row>
    <row r="646" spans="4:21">
      <c r="D646" s="728"/>
      <c r="E646" s="728"/>
      <c r="F646" s="728"/>
      <c r="G646" s="728"/>
      <c r="H646" s="728"/>
      <c r="I646" s="728"/>
      <c r="J646" s="728"/>
      <c r="K646" s="728"/>
      <c r="L646" s="728"/>
      <c r="M646" s="762"/>
      <c r="N646" s="728"/>
      <c r="O646" s="762"/>
      <c r="P646" s="728"/>
      <c r="Q646" s="762"/>
      <c r="R646" s="728"/>
      <c r="S646" s="762"/>
      <c r="T646" s="728"/>
      <c r="U646" s="762"/>
    </row>
    <row r="647" spans="4:21">
      <c r="D647" s="728"/>
      <c r="E647" s="728"/>
      <c r="F647" s="728"/>
      <c r="G647" s="728"/>
      <c r="H647" s="728"/>
      <c r="I647" s="728"/>
      <c r="J647" s="728"/>
      <c r="K647" s="728"/>
      <c r="L647" s="728"/>
      <c r="M647" s="762"/>
      <c r="N647" s="728"/>
      <c r="O647" s="762"/>
      <c r="P647" s="728"/>
      <c r="Q647" s="762"/>
      <c r="R647" s="728"/>
      <c r="S647" s="762"/>
      <c r="T647" s="728"/>
      <c r="U647" s="762"/>
    </row>
    <row r="648" spans="4:21">
      <c r="D648" s="728"/>
      <c r="E648" s="728"/>
      <c r="F648" s="728"/>
      <c r="G648" s="728"/>
      <c r="H648" s="728"/>
      <c r="I648" s="728"/>
      <c r="J648" s="728"/>
      <c r="K648" s="728"/>
      <c r="L648" s="728"/>
      <c r="M648" s="762"/>
      <c r="N648" s="728"/>
      <c r="O648" s="762"/>
      <c r="P648" s="728"/>
      <c r="Q648" s="762"/>
      <c r="R648" s="728"/>
      <c r="S648" s="762"/>
      <c r="T648" s="728"/>
      <c r="U648" s="762"/>
    </row>
    <row r="649" spans="4:21">
      <c r="D649" s="728"/>
      <c r="E649" s="728"/>
      <c r="F649" s="728"/>
      <c r="G649" s="728"/>
      <c r="H649" s="728"/>
      <c r="I649" s="728"/>
      <c r="J649" s="728"/>
      <c r="K649" s="728"/>
      <c r="L649" s="728"/>
      <c r="M649" s="762"/>
      <c r="N649" s="728"/>
      <c r="O649" s="762"/>
      <c r="P649" s="728"/>
      <c r="Q649" s="762"/>
      <c r="R649" s="728"/>
      <c r="S649" s="762"/>
      <c r="T649" s="728"/>
      <c r="U649" s="762"/>
    </row>
    <row r="650" spans="4:21">
      <c r="D650" s="728"/>
      <c r="E650" s="728"/>
      <c r="F650" s="728"/>
      <c r="G650" s="728"/>
      <c r="H650" s="728"/>
      <c r="I650" s="728"/>
      <c r="J650" s="728"/>
      <c r="K650" s="728"/>
      <c r="L650" s="728"/>
      <c r="M650" s="762"/>
      <c r="N650" s="728"/>
      <c r="O650" s="762"/>
      <c r="P650" s="728"/>
      <c r="Q650" s="762"/>
      <c r="R650" s="728"/>
      <c r="S650" s="762"/>
      <c r="T650" s="728"/>
      <c r="U650" s="762"/>
    </row>
    <row r="651" spans="4:21">
      <c r="D651" s="728"/>
      <c r="E651" s="728"/>
      <c r="F651" s="728"/>
      <c r="G651" s="728"/>
      <c r="H651" s="728"/>
      <c r="I651" s="728"/>
      <c r="J651" s="728"/>
      <c r="K651" s="728"/>
      <c r="L651" s="728"/>
      <c r="M651" s="762"/>
      <c r="N651" s="728"/>
      <c r="O651" s="762"/>
      <c r="P651" s="728"/>
      <c r="Q651" s="762"/>
      <c r="R651" s="728"/>
      <c r="S651" s="762"/>
      <c r="T651" s="728"/>
      <c r="U651" s="762"/>
    </row>
    <row r="652" spans="4:21">
      <c r="D652" s="728"/>
      <c r="E652" s="728"/>
      <c r="F652" s="728"/>
      <c r="G652" s="728"/>
      <c r="H652" s="728"/>
      <c r="I652" s="728"/>
      <c r="J652" s="728"/>
      <c r="K652" s="728"/>
      <c r="L652" s="728"/>
      <c r="M652" s="762"/>
      <c r="N652" s="728"/>
      <c r="O652" s="762"/>
      <c r="P652" s="728"/>
      <c r="Q652" s="762"/>
      <c r="R652" s="728"/>
      <c r="S652" s="762"/>
      <c r="T652" s="728"/>
      <c r="U652" s="762"/>
    </row>
    <row r="653" spans="4:21">
      <c r="D653" s="728"/>
      <c r="E653" s="728"/>
      <c r="F653" s="728"/>
      <c r="G653" s="728"/>
      <c r="H653" s="728"/>
      <c r="I653" s="728"/>
      <c r="J653" s="728"/>
      <c r="K653" s="728"/>
      <c r="L653" s="728"/>
      <c r="M653" s="762"/>
      <c r="N653" s="728"/>
      <c r="O653" s="762"/>
      <c r="P653" s="728"/>
      <c r="Q653" s="762"/>
      <c r="R653" s="728"/>
      <c r="S653" s="762"/>
      <c r="T653" s="728"/>
      <c r="U653" s="762"/>
    </row>
    <row r="654" spans="4:21">
      <c r="D654" s="728"/>
      <c r="E654" s="728"/>
      <c r="F654" s="728"/>
      <c r="G654" s="728"/>
      <c r="H654" s="728"/>
      <c r="I654" s="728"/>
      <c r="J654" s="728"/>
      <c r="K654" s="728"/>
      <c r="L654" s="728"/>
      <c r="M654" s="762"/>
      <c r="N654" s="728"/>
      <c r="O654" s="762"/>
      <c r="P654" s="728"/>
      <c r="Q654" s="762"/>
      <c r="R654" s="728"/>
      <c r="S654" s="762"/>
      <c r="T654" s="728"/>
      <c r="U654" s="762"/>
    </row>
    <row r="655" spans="4:21">
      <c r="D655" s="728"/>
      <c r="E655" s="728"/>
      <c r="F655" s="728"/>
      <c r="G655" s="728"/>
      <c r="H655" s="728"/>
      <c r="I655" s="728"/>
      <c r="J655" s="728"/>
      <c r="K655" s="728"/>
      <c r="L655" s="728"/>
      <c r="M655" s="762"/>
      <c r="N655" s="728"/>
      <c r="O655" s="762"/>
      <c r="P655" s="728"/>
      <c r="Q655" s="762"/>
      <c r="R655" s="728"/>
      <c r="S655" s="762"/>
      <c r="T655" s="728"/>
      <c r="U655" s="762"/>
    </row>
    <row r="656" spans="4:21">
      <c r="D656" s="728"/>
      <c r="E656" s="728"/>
      <c r="F656" s="728"/>
      <c r="G656" s="728"/>
      <c r="H656" s="728"/>
      <c r="I656" s="728"/>
      <c r="J656" s="728"/>
      <c r="K656" s="728"/>
      <c r="L656" s="728"/>
      <c r="M656" s="762"/>
      <c r="N656" s="728"/>
      <c r="O656" s="762"/>
      <c r="P656" s="728"/>
      <c r="Q656" s="762"/>
      <c r="R656" s="728"/>
      <c r="S656" s="762"/>
      <c r="T656" s="728"/>
      <c r="U656" s="762"/>
    </row>
    <row r="657" spans="4:21">
      <c r="D657" s="728"/>
      <c r="E657" s="728"/>
      <c r="F657" s="728"/>
      <c r="G657" s="728"/>
      <c r="H657" s="728"/>
      <c r="I657" s="728"/>
      <c r="J657" s="728"/>
      <c r="K657" s="728"/>
      <c r="L657" s="728"/>
      <c r="M657" s="762"/>
      <c r="N657" s="728"/>
      <c r="O657" s="762"/>
      <c r="P657" s="728"/>
      <c r="Q657" s="762"/>
      <c r="R657" s="728"/>
      <c r="S657" s="762"/>
      <c r="T657" s="728"/>
      <c r="U657" s="762"/>
    </row>
    <row r="658" spans="4:21">
      <c r="D658" s="728"/>
      <c r="E658" s="728"/>
      <c r="F658" s="728"/>
      <c r="G658" s="728"/>
      <c r="H658" s="728"/>
      <c r="I658" s="728"/>
      <c r="J658" s="728"/>
      <c r="K658" s="728"/>
      <c r="L658" s="728"/>
      <c r="M658" s="762"/>
      <c r="N658" s="728"/>
      <c r="O658" s="762"/>
      <c r="P658" s="728"/>
      <c r="Q658" s="762"/>
      <c r="R658" s="728"/>
      <c r="S658" s="762"/>
      <c r="T658" s="728"/>
      <c r="U658" s="762"/>
    </row>
    <row r="659" spans="4:21">
      <c r="D659" s="728"/>
      <c r="E659" s="728"/>
      <c r="F659" s="728"/>
      <c r="G659" s="728"/>
      <c r="H659" s="728"/>
      <c r="I659" s="728"/>
      <c r="J659" s="728"/>
      <c r="K659" s="728"/>
      <c r="L659" s="728"/>
      <c r="M659" s="762"/>
      <c r="N659" s="728"/>
      <c r="O659" s="762"/>
      <c r="P659" s="728"/>
      <c r="Q659" s="762"/>
      <c r="R659" s="728"/>
      <c r="S659" s="762"/>
      <c r="T659" s="728"/>
      <c r="U659" s="762"/>
    </row>
    <row r="660" spans="4:21">
      <c r="D660" s="728"/>
      <c r="E660" s="728"/>
      <c r="F660" s="728"/>
      <c r="G660" s="728"/>
      <c r="H660" s="728"/>
      <c r="I660" s="728"/>
      <c r="J660" s="728"/>
      <c r="K660" s="728"/>
      <c r="L660" s="728"/>
      <c r="M660" s="762"/>
      <c r="N660" s="728"/>
      <c r="O660" s="762"/>
      <c r="P660" s="728"/>
      <c r="Q660" s="762"/>
      <c r="R660" s="728"/>
      <c r="S660" s="762"/>
      <c r="T660" s="728"/>
      <c r="U660" s="762"/>
    </row>
    <row r="661" spans="4:21">
      <c r="D661" s="728"/>
      <c r="E661" s="728"/>
      <c r="F661" s="728"/>
      <c r="G661" s="728"/>
      <c r="H661" s="728"/>
      <c r="I661" s="728"/>
      <c r="J661" s="728"/>
      <c r="K661" s="728"/>
      <c r="L661" s="728"/>
      <c r="M661" s="762"/>
      <c r="N661" s="728"/>
      <c r="O661" s="762"/>
      <c r="P661" s="728"/>
      <c r="Q661" s="762"/>
      <c r="R661" s="728"/>
      <c r="S661" s="762"/>
      <c r="T661" s="728"/>
      <c r="U661" s="762"/>
    </row>
    <row r="662" spans="4:21">
      <c r="D662" s="728"/>
      <c r="E662" s="728"/>
      <c r="F662" s="728"/>
      <c r="G662" s="728"/>
      <c r="H662" s="728"/>
      <c r="I662" s="728"/>
      <c r="J662" s="728"/>
      <c r="K662" s="728"/>
      <c r="L662" s="728"/>
      <c r="M662" s="762"/>
      <c r="N662" s="728"/>
      <c r="O662" s="762"/>
      <c r="P662" s="728"/>
      <c r="Q662" s="762"/>
      <c r="R662" s="728"/>
      <c r="S662" s="762"/>
      <c r="T662" s="728"/>
      <c r="U662" s="762"/>
    </row>
    <row r="663" spans="4:21">
      <c r="D663" s="728"/>
      <c r="E663" s="728"/>
      <c r="F663" s="728"/>
      <c r="G663" s="728"/>
      <c r="H663" s="728"/>
      <c r="I663" s="728"/>
      <c r="J663" s="728"/>
      <c r="K663" s="728"/>
      <c r="L663" s="728"/>
      <c r="M663" s="762"/>
      <c r="N663" s="728"/>
      <c r="O663" s="762"/>
      <c r="P663" s="728"/>
      <c r="Q663" s="762"/>
      <c r="R663" s="728"/>
      <c r="S663" s="762"/>
      <c r="T663" s="728"/>
      <c r="U663" s="762"/>
    </row>
    <row r="664" spans="4:21">
      <c r="D664" s="728"/>
      <c r="E664" s="728"/>
      <c r="F664" s="728"/>
      <c r="G664" s="728"/>
      <c r="H664" s="728"/>
      <c r="I664" s="728"/>
      <c r="J664" s="728"/>
      <c r="K664" s="728"/>
      <c r="L664" s="728"/>
      <c r="M664" s="762"/>
      <c r="N664" s="728"/>
      <c r="O664" s="762"/>
      <c r="P664" s="728"/>
      <c r="Q664" s="762"/>
      <c r="R664" s="728"/>
      <c r="S664" s="762"/>
      <c r="T664" s="728"/>
      <c r="U664" s="762"/>
    </row>
    <row r="665" spans="4:21">
      <c r="D665" s="728"/>
      <c r="E665" s="728"/>
      <c r="F665" s="728"/>
      <c r="G665" s="728"/>
      <c r="H665" s="728"/>
      <c r="I665" s="728"/>
      <c r="J665" s="728"/>
      <c r="K665" s="728"/>
      <c r="L665" s="728"/>
      <c r="M665" s="762"/>
      <c r="N665" s="728"/>
      <c r="O665" s="762"/>
      <c r="P665" s="728"/>
      <c r="Q665" s="762"/>
      <c r="R665" s="728"/>
      <c r="S665" s="762"/>
      <c r="T665" s="728"/>
      <c r="U665" s="762"/>
    </row>
    <row r="666" spans="4:21">
      <c r="D666" s="728"/>
      <c r="E666" s="728"/>
      <c r="F666" s="728"/>
      <c r="G666" s="728"/>
      <c r="H666" s="728"/>
      <c r="I666" s="728"/>
      <c r="J666" s="728"/>
      <c r="K666" s="728"/>
      <c r="L666" s="728"/>
      <c r="M666" s="762"/>
      <c r="N666" s="728"/>
      <c r="O666" s="762"/>
      <c r="P666" s="728"/>
      <c r="Q666" s="762"/>
      <c r="R666" s="728"/>
      <c r="S666" s="762"/>
      <c r="T666" s="728"/>
      <c r="U666" s="762"/>
    </row>
    <row r="667" spans="4:21">
      <c r="D667" s="728"/>
      <c r="E667" s="728"/>
      <c r="F667" s="728"/>
      <c r="G667" s="728"/>
      <c r="H667" s="728"/>
      <c r="I667" s="728"/>
      <c r="J667" s="728"/>
      <c r="K667" s="728"/>
      <c r="L667" s="728"/>
      <c r="M667" s="762"/>
      <c r="N667" s="728"/>
      <c r="O667" s="762"/>
      <c r="P667" s="728"/>
      <c r="Q667" s="762"/>
      <c r="R667" s="728"/>
      <c r="S667" s="762"/>
      <c r="T667" s="728"/>
      <c r="U667" s="762"/>
    </row>
    <row r="668" spans="4:21">
      <c r="D668" s="728"/>
      <c r="E668" s="728"/>
      <c r="F668" s="728"/>
      <c r="G668" s="728"/>
      <c r="H668" s="728"/>
      <c r="I668" s="728"/>
      <c r="J668" s="728"/>
      <c r="K668" s="728"/>
      <c r="L668" s="728"/>
      <c r="M668" s="762"/>
      <c r="N668" s="728"/>
      <c r="O668" s="762"/>
      <c r="P668" s="728"/>
      <c r="Q668" s="762"/>
      <c r="R668" s="728"/>
      <c r="S668" s="762"/>
      <c r="T668" s="728"/>
      <c r="U668" s="762"/>
    </row>
    <row r="669" spans="4:21">
      <c r="D669" s="728"/>
      <c r="E669" s="728"/>
      <c r="F669" s="728"/>
      <c r="G669" s="728"/>
      <c r="H669" s="728"/>
      <c r="I669" s="728"/>
      <c r="J669" s="728"/>
      <c r="K669" s="728"/>
      <c r="L669" s="728"/>
      <c r="M669" s="762"/>
      <c r="N669" s="728"/>
      <c r="O669" s="762"/>
      <c r="P669" s="728"/>
      <c r="Q669" s="762"/>
      <c r="R669" s="728"/>
      <c r="S669" s="762"/>
      <c r="T669" s="728"/>
      <c r="U669" s="762"/>
    </row>
    <row r="670" spans="4:21">
      <c r="D670" s="728"/>
      <c r="E670" s="728"/>
      <c r="F670" s="728"/>
      <c r="G670" s="728"/>
      <c r="H670" s="728"/>
      <c r="I670" s="728"/>
      <c r="J670" s="728"/>
      <c r="K670" s="728"/>
      <c r="L670" s="728"/>
      <c r="M670" s="762"/>
      <c r="N670" s="728"/>
      <c r="O670" s="762"/>
      <c r="P670" s="728"/>
      <c r="Q670" s="762"/>
      <c r="R670" s="728"/>
      <c r="S670" s="762"/>
      <c r="T670" s="728"/>
      <c r="U670" s="762"/>
    </row>
    <row r="671" spans="4:21">
      <c r="D671" s="728"/>
      <c r="E671" s="728"/>
      <c r="F671" s="728"/>
      <c r="G671" s="728"/>
      <c r="H671" s="728"/>
      <c r="I671" s="728"/>
      <c r="J671" s="728"/>
      <c r="K671" s="728"/>
      <c r="L671" s="728"/>
      <c r="M671" s="762"/>
      <c r="N671" s="728"/>
      <c r="O671" s="762"/>
      <c r="P671" s="728"/>
      <c r="Q671" s="762"/>
      <c r="R671" s="728"/>
      <c r="S671" s="762"/>
      <c r="T671" s="728"/>
      <c r="U671" s="762"/>
    </row>
    <row r="672" spans="4:21">
      <c r="D672" s="728"/>
      <c r="E672" s="728"/>
      <c r="F672" s="728"/>
      <c r="G672" s="728"/>
      <c r="H672" s="728"/>
      <c r="I672" s="728"/>
      <c r="J672" s="728"/>
      <c r="K672" s="728"/>
      <c r="L672" s="728"/>
      <c r="M672" s="762"/>
      <c r="N672" s="728"/>
      <c r="O672" s="762"/>
      <c r="P672" s="728"/>
      <c r="Q672" s="762"/>
      <c r="R672" s="728"/>
      <c r="S672" s="762"/>
      <c r="T672" s="728"/>
      <c r="U672" s="762"/>
    </row>
    <row r="673" spans="4:21">
      <c r="D673" s="728"/>
      <c r="E673" s="728"/>
      <c r="F673" s="728"/>
      <c r="G673" s="728"/>
      <c r="H673" s="728"/>
      <c r="I673" s="728"/>
      <c r="J673" s="728"/>
      <c r="K673" s="728"/>
      <c r="L673" s="728"/>
      <c r="M673" s="762"/>
      <c r="N673" s="728"/>
      <c r="O673" s="762"/>
      <c r="P673" s="728"/>
      <c r="Q673" s="762"/>
      <c r="R673" s="728"/>
      <c r="S673" s="762"/>
      <c r="T673" s="728"/>
      <c r="U673" s="762"/>
    </row>
    <row r="674" spans="4:21">
      <c r="D674" s="728"/>
      <c r="E674" s="728"/>
      <c r="F674" s="728"/>
      <c r="G674" s="728"/>
      <c r="H674" s="728"/>
      <c r="I674" s="728"/>
      <c r="J674" s="728"/>
      <c r="K674" s="728"/>
      <c r="L674" s="728"/>
      <c r="M674" s="762"/>
      <c r="N674" s="728"/>
      <c r="O674" s="762"/>
      <c r="P674" s="728"/>
      <c r="Q674" s="762"/>
      <c r="R674" s="728"/>
      <c r="S674" s="762"/>
      <c r="T674" s="728"/>
      <c r="U674" s="762"/>
    </row>
    <row r="675" spans="4:21">
      <c r="D675" s="728"/>
      <c r="E675" s="728"/>
      <c r="F675" s="728"/>
      <c r="G675" s="728"/>
      <c r="H675" s="728"/>
      <c r="I675" s="728"/>
      <c r="J675" s="728"/>
      <c r="K675" s="728"/>
      <c r="L675" s="728"/>
      <c r="M675" s="762"/>
      <c r="N675" s="728"/>
      <c r="O675" s="762"/>
      <c r="P675" s="728"/>
      <c r="Q675" s="762"/>
      <c r="R675" s="728"/>
      <c r="S675" s="762"/>
      <c r="T675" s="728"/>
      <c r="U675" s="762"/>
    </row>
    <row r="676" spans="4:21">
      <c r="D676" s="728"/>
      <c r="E676" s="728"/>
      <c r="F676" s="728"/>
      <c r="G676" s="728"/>
      <c r="H676" s="728"/>
      <c r="I676" s="728"/>
      <c r="J676" s="728"/>
      <c r="K676" s="728"/>
      <c r="L676" s="728"/>
      <c r="M676" s="762"/>
      <c r="N676" s="728"/>
      <c r="O676" s="762"/>
      <c r="P676" s="728"/>
      <c r="Q676" s="762"/>
      <c r="R676" s="728"/>
      <c r="S676" s="762"/>
      <c r="T676" s="728"/>
      <c r="U676" s="762"/>
    </row>
    <row r="677" spans="4:21">
      <c r="D677" s="728"/>
      <c r="E677" s="728"/>
      <c r="F677" s="728"/>
      <c r="G677" s="728"/>
      <c r="H677" s="728"/>
      <c r="I677" s="728"/>
      <c r="J677" s="728"/>
      <c r="K677" s="728"/>
      <c r="L677" s="728"/>
      <c r="M677" s="762"/>
      <c r="N677" s="728"/>
      <c r="O677" s="762"/>
      <c r="P677" s="728"/>
      <c r="Q677" s="762"/>
      <c r="R677" s="728"/>
      <c r="S677" s="762"/>
      <c r="T677" s="728"/>
      <c r="U677" s="762"/>
    </row>
    <row r="678" spans="4:21">
      <c r="D678" s="728"/>
      <c r="E678" s="728"/>
      <c r="F678" s="728"/>
      <c r="G678" s="728"/>
      <c r="H678" s="728"/>
      <c r="I678" s="728"/>
      <c r="J678" s="728"/>
      <c r="K678" s="728"/>
      <c r="L678" s="728"/>
      <c r="M678" s="762"/>
      <c r="N678" s="728"/>
      <c r="O678" s="762"/>
      <c r="P678" s="728"/>
      <c r="Q678" s="762"/>
      <c r="R678" s="728"/>
      <c r="S678" s="762"/>
      <c r="T678" s="728"/>
      <c r="U678" s="762"/>
    </row>
    <row r="679" spans="4:21">
      <c r="D679" s="728"/>
      <c r="E679" s="728"/>
      <c r="F679" s="728"/>
      <c r="G679" s="728"/>
      <c r="H679" s="728"/>
      <c r="I679" s="728"/>
      <c r="J679" s="728"/>
      <c r="K679" s="728"/>
      <c r="L679" s="728"/>
      <c r="M679" s="762"/>
      <c r="N679" s="728"/>
      <c r="O679" s="762"/>
      <c r="P679" s="728"/>
      <c r="Q679" s="762"/>
      <c r="R679" s="728"/>
      <c r="S679" s="762"/>
      <c r="T679" s="728"/>
      <c r="U679" s="762"/>
    </row>
    <row r="680" spans="4:21">
      <c r="D680" s="728"/>
      <c r="E680" s="728"/>
      <c r="F680" s="728"/>
      <c r="G680" s="728"/>
      <c r="H680" s="728"/>
      <c r="I680" s="728"/>
      <c r="J680" s="728"/>
      <c r="K680" s="728"/>
      <c r="L680" s="728"/>
      <c r="M680" s="762"/>
      <c r="N680" s="728"/>
      <c r="O680" s="762"/>
      <c r="P680" s="728"/>
      <c r="Q680" s="762"/>
      <c r="R680" s="728"/>
      <c r="S680" s="762"/>
      <c r="T680" s="728"/>
      <c r="U680" s="762"/>
    </row>
    <row r="681" spans="4:21">
      <c r="D681" s="728"/>
      <c r="E681" s="728"/>
      <c r="F681" s="728"/>
      <c r="G681" s="728"/>
      <c r="H681" s="728"/>
      <c r="I681" s="728"/>
      <c r="J681" s="728"/>
      <c r="K681" s="728"/>
      <c r="L681" s="728"/>
      <c r="M681" s="762"/>
      <c r="N681" s="728"/>
      <c r="O681" s="762"/>
      <c r="P681" s="728"/>
      <c r="Q681" s="762"/>
      <c r="R681" s="728"/>
      <c r="S681" s="762"/>
      <c r="T681" s="728"/>
      <c r="U681" s="762"/>
    </row>
    <row r="682" spans="4:21">
      <c r="D682" s="728"/>
      <c r="E682" s="728"/>
      <c r="F682" s="728"/>
      <c r="G682" s="728"/>
      <c r="H682" s="728"/>
      <c r="I682" s="728"/>
      <c r="J682" s="728"/>
      <c r="K682" s="728"/>
      <c r="L682" s="728"/>
      <c r="M682" s="762"/>
      <c r="N682" s="728"/>
      <c r="O682" s="762"/>
      <c r="P682" s="728"/>
      <c r="Q682" s="762"/>
      <c r="R682" s="728"/>
      <c r="S682" s="762"/>
      <c r="T682" s="728"/>
      <c r="U682" s="762"/>
    </row>
    <row r="683" spans="4:21">
      <c r="D683" s="728"/>
      <c r="E683" s="728"/>
      <c r="F683" s="728"/>
      <c r="G683" s="728"/>
      <c r="H683" s="728"/>
      <c r="I683" s="728"/>
      <c r="J683" s="728"/>
      <c r="K683" s="728"/>
      <c r="L683" s="728"/>
      <c r="M683" s="762"/>
      <c r="N683" s="728"/>
      <c r="O683" s="762"/>
      <c r="P683" s="728"/>
      <c r="Q683" s="762"/>
      <c r="R683" s="728"/>
      <c r="S683" s="762"/>
      <c r="T683" s="728"/>
      <c r="U683" s="762"/>
    </row>
    <row r="684" spans="4:21">
      <c r="D684" s="728"/>
      <c r="E684" s="728"/>
      <c r="F684" s="728"/>
      <c r="G684" s="728"/>
      <c r="H684" s="728"/>
      <c r="I684" s="728"/>
      <c r="J684" s="728"/>
      <c r="K684" s="728"/>
      <c r="L684" s="728"/>
      <c r="M684" s="762"/>
      <c r="N684" s="728"/>
      <c r="O684" s="762"/>
      <c r="P684" s="728"/>
      <c r="Q684" s="762"/>
      <c r="R684" s="728"/>
      <c r="S684" s="762"/>
      <c r="T684" s="728"/>
      <c r="U684" s="762"/>
    </row>
    <row r="685" spans="4:21">
      <c r="D685" s="728"/>
      <c r="E685" s="728"/>
      <c r="F685" s="728"/>
      <c r="G685" s="728"/>
      <c r="H685" s="728"/>
      <c r="I685" s="728"/>
      <c r="J685" s="728"/>
      <c r="K685" s="728"/>
      <c r="L685" s="728"/>
      <c r="M685" s="762"/>
      <c r="N685" s="728"/>
      <c r="O685" s="762"/>
      <c r="P685" s="728"/>
      <c r="Q685" s="762"/>
      <c r="R685" s="728"/>
      <c r="S685" s="762"/>
      <c r="T685" s="728"/>
      <c r="U685" s="762"/>
    </row>
    <row r="686" spans="4:21">
      <c r="D686" s="728"/>
      <c r="E686" s="728"/>
      <c r="F686" s="728"/>
      <c r="G686" s="728"/>
      <c r="H686" s="728"/>
      <c r="I686" s="728"/>
      <c r="J686" s="728"/>
      <c r="K686" s="728"/>
      <c r="L686" s="728"/>
      <c r="M686" s="762"/>
      <c r="N686" s="728"/>
      <c r="O686" s="762"/>
      <c r="P686" s="728"/>
      <c r="Q686" s="762"/>
      <c r="R686" s="728"/>
      <c r="S686" s="762"/>
      <c r="T686" s="728"/>
      <c r="U686" s="762"/>
    </row>
    <row r="687" spans="4:21">
      <c r="D687" s="728"/>
      <c r="E687" s="728"/>
      <c r="F687" s="728"/>
      <c r="G687" s="728"/>
      <c r="H687" s="728"/>
      <c r="I687" s="728"/>
      <c r="J687" s="728"/>
      <c r="K687" s="728"/>
      <c r="L687" s="728"/>
      <c r="M687" s="762"/>
      <c r="N687" s="728"/>
      <c r="O687" s="762"/>
      <c r="P687" s="728"/>
      <c r="Q687" s="762"/>
      <c r="R687" s="728"/>
      <c r="S687" s="762"/>
      <c r="T687" s="728"/>
      <c r="U687" s="762"/>
    </row>
    <row r="688" spans="4:21">
      <c r="D688" s="728"/>
      <c r="E688" s="728"/>
      <c r="F688" s="728"/>
      <c r="G688" s="728"/>
      <c r="H688" s="728"/>
      <c r="I688" s="728"/>
      <c r="J688" s="728"/>
      <c r="K688" s="728"/>
      <c r="L688" s="728"/>
      <c r="M688" s="762"/>
      <c r="N688" s="728"/>
      <c r="O688" s="762"/>
      <c r="P688" s="728"/>
      <c r="Q688" s="762"/>
      <c r="R688" s="728"/>
      <c r="S688" s="762"/>
      <c r="T688" s="728"/>
      <c r="U688" s="762"/>
    </row>
    <row r="689" spans="4:21">
      <c r="D689" s="728"/>
      <c r="E689" s="728"/>
      <c r="F689" s="728"/>
      <c r="G689" s="728"/>
      <c r="H689" s="728"/>
      <c r="I689" s="728"/>
      <c r="J689" s="728"/>
      <c r="K689" s="728"/>
      <c r="L689" s="728"/>
      <c r="M689" s="762"/>
      <c r="N689" s="728"/>
      <c r="O689" s="762"/>
      <c r="P689" s="728"/>
      <c r="Q689" s="762"/>
      <c r="R689" s="728"/>
      <c r="S689" s="762"/>
      <c r="T689" s="728"/>
      <c r="U689" s="762"/>
    </row>
    <row r="690" spans="4:21">
      <c r="D690" s="728"/>
      <c r="E690" s="728"/>
      <c r="F690" s="728"/>
      <c r="G690" s="728"/>
      <c r="H690" s="728"/>
      <c r="I690" s="728"/>
      <c r="J690" s="728"/>
      <c r="K690" s="728"/>
      <c r="L690" s="728"/>
      <c r="M690" s="762"/>
      <c r="N690" s="728"/>
      <c r="O690" s="762"/>
      <c r="P690" s="728"/>
      <c r="Q690" s="762"/>
      <c r="R690" s="728"/>
      <c r="S690" s="762"/>
      <c r="T690" s="728"/>
      <c r="U690" s="762"/>
    </row>
    <row r="691" spans="4:21">
      <c r="D691" s="728"/>
      <c r="E691" s="728"/>
      <c r="F691" s="728"/>
      <c r="G691" s="728"/>
      <c r="H691" s="728"/>
      <c r="I691" s="728"/>
      <c r="J691" s="728"/>
      <c r="K691" s="728"/>
      <c r="L691" s="728"/>
      <c r="M691" s="762"/>
      <c r="N691" s="728"/>
      <c r="O691" s="762"/>
      <c r="P691" s="728"/>
      <c r="Q691" s="762"/>
      <c r="R691" s="728"/>
      <c r="S691" s="762"/>
      <c r="T691" s="728"/>
      <c r="U691" s="762"/>
    </row>
    <row r="692" spans="4:21">
      <c r="D692" s="728"/>
      <c r="E692" s="728"/>
      <c r="F692" s="728"/>
      <c r="G692" s="728"/>
      <c r="H692" s="728"/>
      <c r="I692" s="728"/>
      <c r="J692" s="728"/>
      <c r="K692" s="728"/>
      <c r="L692" s="728"/>
      <c r="M692" s="762"/>
      <c r="N692" s="728"/>
      <c r="O692" s="762"/>
      <c r="P692" s="728"/>
      <c r="Q692" s="762"/>
      <c r="R692" s="728"/>
      <c r="S692" s="762"/>
      <c r="T692" s="728"/>
      <c r="U692" s="762"/>
    </row>
    <row r="693" spans="4:21">
      <c r="D693" s="728"/>
      <c r="E693" s="728"/>
      <c r="F693" s="728"/>
      <c r="G693" s="728"/>
      <c r="H693" s="728"/>
      <c r="I693" s="728"/>
      <c r="J693" s="728"/>
      <c r="K693" s="728"/>
      <c r="L693" s="728"/>
      <c r="M693" s="762"/>
      <c r="N693" s="728"/>
      <c r="O693" s="762"/>
      <c r="P693" s="728"/>
      <c r="Q693" s="762"/>
      <c r="R693" s="728"/>
      <c r="S693" s="762"/>
      <c r="T693" s="728"/>
      <c r="U693" s="762"/>
    </row>
    <row r="694" spans="4:21">
      <c r="D694" s="728"/>
      <c r="E694" s="728"/>
      <c r="F694" s="728"/>
      <c r="G694" s="728"/>
      <c r="H694" s="728"/>
      <c r="I694" s="728"/>
      <c r="J694" s="728"/>
      <c r="K694" s="728"/>
      <c r="L694" s="728"/>
      <c r="M694" s="762"/>
      <c r="N694" s="728"/>
      <c r="O694" s="762"/>
      <c r="P694" s="728"/>
      <c r="Q694" s="762"/>
      <c r="R694" s="728"/>
      <c r="S694" s="762"/>
      <c r="T694" s="728"/>
      <c r="U694" s="762"/>
    </row>
    <row r="695" spans="4:21">
      <c r="D695" s="728"/>
      <c r="E695" s="728"/>
      <c r="F695" s="728"/>
      <c r="G695" s="728"/>
      <c r="H695" s="728"/>
      <c r="I695" s="728"/>
      <c r="J695" s="728"/>
      <c r="K695" s="728"/>
      <c r="L695" s="728"/>
      <c r="M695" s="762"/>
      <c r="N695" s="728"/>
      <c r="O695" s="762"/>
      <c r="P695" s="728"/>
      <c r="Q695" s="762"/>
      <c r="R695" s="728"/>
      <c r="S695" s="762"/>
      <c r="T695" s="728"/>
      <c r="U695" s="762"/>
    </row>
    <row r="696" spans="4:21">
      <c r="D696" s="728"/>
      <c r="E696" s="728"/>
      <c r="F696" s="728"/>
      <c r="G696" s="728"/>
      <c r="H696" s="728"/>
      <c r="I696" s="728"/>
      <c r="J696" s="728"/>
      <c r="K696" s="728"/>
      <c r="L696" s="728"/>
      <c r="M696" s="762"/>
      <c r="N696" s="728"/>
      <c r="O696" s="762"/>
      <c r="P696" s="728"/>
      <c r="Q696" s="762"/>
      <c r="R696" s="728"/>
      <c r="S696" s="762"/>
      <c r="T696" s="728"/>
      <c r="U696" s="762"/>
    </row>
    <row r="697" spans="4:21">
      <c r="D697" s="728"/>
      <c r="E697" s="728"/>
      <c r="F697" s="728"/>
      <c r="G697" s="728"/>
      <c r="H697" s="728"/>
      <c r="I697" s="728"/>
      <c r="J697" s="728"/>
      <c r="K697" s="728"/>
      <c r="L697" s="728"/>
      <c r="M697" s="762"/>
      <c r="N697" s="728"/>
      <c r="O697" s="762"/>
      <c r="P697" s="728"/>
      <c r="Q697" s="762"/>
      <c r="R697" s="728"/>
      <c r="S697" s="762"/>
      <c r="T697" s="728"/>
      <c r="U697" s="762"/>
    </row>
    <row r="698" spans="4:21">
      <c r="D698" s="728"/>
      <c r="E698" s="728"/>
      <c r="F698" s="728"/>
      <c r="G698" s="728"/>
      <c r="H698" s="728"/>
      <c r="I698" s="728"/>
      <c r="J698" s="728"/>
      <c r="K698" s="728"/>
      <c r="L698" s="728"/>
      <c r="M698" s="762"/>
      <c r="N698" s="728"/>
      <c r="O698" s="762"/>
      <c r="P698" s="728"/>
      <c r="Q698" s="762"/>
      <c r="R698" s="728"/>
      <c r="S698" s="762"/>
      <c r="T698" s="728"/>
      <c r="U698" s="762"/>
    </row>
    <row r="699" spans="4:21">
      <c r="D699" s="728"/>
      <c r="E699" s="728"/>
      <c r="F699" s="728"/>
      <c r="G699" s="728"/>
      <c r="H699" s="728"/>
      <c r="I699" s="728"/>
      <c r="J699" s="728"/>
      <c r="K699" s="728"/>
      <c r="L699" s="728"/>
      <c r="M699" s="762"/>
      <c r="N699" s="728"/>
      <c r="O699" s="762"/>
      <c r="P699" s="728"/>
      <c r="Q699" s="762"/>
      <c r="R699" s="728"/>
      <c r="S699" s="762"/>
      <c r="T699" s="728"/>
      <c r="U699" s="762"/>
    </row>
    <row r="700" spans="4:21">
      <c r="D700" s="728"/>
      <c r="E700" s="728"/>
      <c r="F700" s="728"/>
      <c r="G700" s="728"/>
      <c r="H700" s="728"/>
      <c r="I700" s="728"/>
      <c r="J700" s="728"/>
      <c r="K700" s="728"/>
      <c r="L700" s="728"/>
      <c r="M700" s="762"/>
      <c r="N700" s="728"/>
      <c r="O700" s="762"/>
      <c r="P700" s="728"/>
      <c r="Q700" s="762"/>
      <c r="R700" s="728"/>
      <c r="S700" s="762"/>
      <c r="T700" s="728"/>
      <c r="U700" s="762"/>
    </row>
    <row r="701" spans="4:21">
      <c r="D701" s="728"/>
      <c r="E701" s="728"/>
      <c r="F701" s="728"/>
      <c r="G701" s="728"/>
      <c r="H701" s="728"/>
      <c r="I701" s="728"/>
      <c r="J701" s="728"/>
      <c r="K701" s="728"/>
      <c r="L701" s="728"/>
      <c r="M701" s="762"/>
      <c r="N701" s="728"/>
      <c r="O701" s="762"/>
      <c r="P701" s="728"/>
      <c r="Q701" s="762"/>
      <c r="R701" s="728"/>
      <c r="S701" s="762"/>
      <c r="T701" s="728"/>
      <c r="U701" s="762"/>
    </row>
    <row r="702" spans="4:21">
      <c r="D702" s="728"/>
      <c r="E702" s="728"/>
      <c r="F702" s="728"/>
      <c r="G702" s="728"/>
      <c r="H702" s="728"/>
      <c r="I702" s="728"/>
      <c r="J702" s="728"/>
      <c r="K702" s="728"/>
      <c r="L702" s="728"/>
      <c r="M702" s="762"/>
      <c r="N702" s="728"/>
      <c r="O702" s="762"/>
      <c r="P702" s="728"/>
      <c r="Q702" s="762"/>
      <c r="R702" s="728"/>
      <c r="S702" s="762"/>
      <c r="T702" s="728"/>
      <c r="U702" s="762"/>
    </row>
    <row r="703" spans="4:21">
      <c r="D703" s="728"/>
      <c r="E703" s="728"/>
      <c r="F703" s="728"/>
      <c r="G703" s="728"/>
      <c r="H703" s="728"/>
      <c r="I703" s="728"/>
      <c r="J703" s="728"/>
      <c r="K703" s="728"/>
      <c r="L703" s="728"/>
      <c r="M703" s="762"/>
      <c r="N703" s="728"/>
      <c r="O703" s="762"/>
      <c r="P703" s="728"/>
      <c r="Q703" s="762"/>
      <c r="R703" s="728"/>
      <c r="S703" s="762"/>
      <c r="T703" s="728"/>
      <c r="U703" s="762"/>
    </row>
    <row r="704" spans="4:21">
      <c r="D704" s="728"/>
      <c r="E704" s="728"/>
      <c r="F704" s="728"/>
      <c r="G704" s="728"/>
      <c r="H704" s="728"/>
      <c r="I704" s="728"/>
      <c r="J704" s="728"/>
      <c r="K704" s="728"/>
      <c r="L704" s="728"/>
      <c r="M704" s="762"/>
      <c r="N704" s="728"/>
      <c r="O704" s="762"/>
      <c r="P704" s="728"/>
      <c r="Q704" s="762"/>
      <c r="R704" s="728"/>
      <c r="S704" s="762"/>
      <c r="T704" s="728"/>
      <c r="U704" s="762"/>
    </row>
    <row r="705" spans="4:21">
      <c r="D705" s="728"/>
      <c r="E705" s="728"/>
      <c r="F705" s="728"/>
      <c r="G705" s="728"/>
      <c r="H705" s="728"/>
      <c r="I705" s="728"/>
      <c r="J705" s="728"/>
      <c r="K705" s="728"/>
      <c r="L705" s="728"/>
      <c r="M705" s="762"/>
      <c r="N705" s="728"/>
      <c r="O705" s="762"/>
      <c r="P705" s="728"/>
      <c r="Q705" s="762"/>
      <c r="R705" s="728"/>
      <c r="S705" s="762"/>
      <c r="T705" s="728"/>
      <c r="U705" s="762"/>
    </row>
    <row r="706" spans="4:21">
      <c r="D706" s="728"/>
      <c r="E706" s="728"/>
      <c r="F706" s="728"/>
      <c r="G706" s="728"/>
      <c r="H706" s="728"/>
      <c r="I706" s="728"/>
      <c r="J706" s="728"/>
      <c r="K706" s="728"/>
      <c r="L706" s="728"/>
      <c r="M706" s="762"/>
      <c r="N706" s="728"/>
      <c r="O706" s="762"/>
      <c r="P706" s="728"/>
      <c r="Q706" s="762"/>
      <c r="R706" s="728"/>
      <c r="S706" s="762"/>
      <c r="T706" s="728"/>
      <c r="U706" s="762"/>
    </row>
    <row r="707" spans="4:21">
      <c r="D707" s="728"/>
      <c r="E707" s="728"/>
      <c r="F707" s="728"/>
      <c r="G707" s="728"/>
      <c r="H707" s="728"/>
      <c r="I707" s="728"/>
      <c r="J707" s="728"/>
      <c r="K707" s="728"/>
      <c r="L707" s="728"/>
      <c r="M707" s="762"/>
      <c r="N707" s="728"/>
      <c r="O707" s="762"/>
      <c r="P707" s="728"/>
      <c r="Q707" s="762"/>
      <c r="R707" s="728"/>
      <c r="S707" s="762"/>
      <c r="T707" s="728"/>
      <c r="U707" s="762"/>
    </row>
    <row r="708" spans="4:21">
      <c r="D708" s="728"/>
      <c r="E708" s="728"/>
      <c r="F708" s="728"/>
      <c r="G708" s="728"/>
      <c r="H708" s="728"/>
      <c r="I708" s="728"/>
      <c r="J708" s="728"/>
      <c r="K708" s="728"/>
      <c r="L708" s="728"/>
      <c r="M708" s="762"/>
      <c r="N708" s="728"/>
      <c r="O708" s="762"/>
      <c r="P708" s="728"/>
      <c r="Q708" s="762"/>
      <c r="R708" s="728"/>
      <c r="S708" s="762"/>
      <c r="T708" s="728"/>
      <c r="U708" s="762"/>
    </row>
    <row r="709" spans="4:21">
      <c r="D709" s="728"/>
      <c r="E709" s="728"/>
      <c r="F709" s="728"/>
      <c r="G709" s="728"/>
      <c r="H709" s="728"/>
      <c r="I709" s="728"/>
      <c r="J709" s="728"/>
      <c r="K709" s="728"/>
      <c r="L709" s="728"/>
      <c r="M709" s="762"/>
      <c r="N709" s="728"/>
      <c r="O709" s="762"/>
      <c r="P709" s="728"/>
      <c r="Q709" s="762"/>
      <c r="R709" s="728"/>
      <c r="S709" s="762"/>
      <c r="T709" s="728"/>
      <c r="U709" s="762"/>
    </row>
    <row r="710" spans="4:21">
      <c r="D710" s="728"/>
      <c r="E710" s="728"/>
      <c r="F710" s="728"/>
      <c r="G710" s="728"/>
      <c r="H710" s="728"/>
      <c r="I710" s="728"/>
      <c r="J710" s="728"/>
      <c r="K710" s="728"/>
      <c r="L710" s="728"/>
      <c r="M710" s="762"/>
      <c r="N710" s="728"/>
      <c r="O710" s="762"/>
      <c r="P710" s="728"/>
      <c r="Q710" s="762"/>
      <c r="R710" s="728"/>
      <c r="S710" s="762"/>
      <c r="T710" s="728"/>
      <c r="U710" s="762"/>
    </row>
    <row r="711" spans="4:21">
      <c r="D711" s="728"/>
      <c r="E711" s="728"/>
      <c r="F711" s="728"/>
      <c r="G711" s="728"/>
      <c r="H711" s="728"/>
      <c r="I711" s="728"/>
      <c r="J711" s="728"/>
      <c r="K711" s="728"/>
      <c r="L711" s="728"/>
      <c r="M711" s="762"/>
      <c r="N711" s="728"/>
      <c r="O711" s="762"/>
      <c r="P711" s="728"/>
      <c r="Q711" s="762"/>
      <c r="R711" s="728"/>
      <c r="S711" s="762"/>
      <c r="T711" s="728"/>
      <c r="U711" s="762"/>
    </row>
    <row r="712" spans="4:21">
      <c r="D712" s="728"/>
      <c r="E712" s="728"/>
      <c r="F712" s="728"/>
      <c r="G712" s="728"/>
      <c r="H712" s="728"/>
      <c r="I712" s="728"/>
      <c r="J712" s="728"/>
      <c r="K712" s="728"/>
      <c r="L712" s="728"/>
      <c r="M712" s="762"/>
      <c r="N712" s="728"/>
      <c r="O712" s="762"/>
      <c r="P712" s="728"/>
      <c r="Q712" s="762"/>
      <c r="R712" s="728"/>
      <c r="S712" s="762"/>
      <c r="T712" s="728"/>
      <c r="U712" s="762"/>
    </row>
    <row r="713" spans="4:21">
      <c r="D713" s="728"/>
      <c r="E713" s="728"/>
      <c r="F713" s="728"/>
      <c r="G713" s="728"/>
      <c r="H713" s="728"/>
      <c r="I713" s="728"/>
      <c r="J713" s="728"/>
      <c r="K713" s="728"/>
      <c r="L713" s="728"/>
      <c r="M713" s="762"/>
      <c r="N713" s="728"/>
      <c r="O713" s="762"/>
      <c r="P713" s="728"/>
      <c r="Q713" s="762"/>
      <c r="R713" s="728"/>
      <c r="S713" s="762"/>
      <c r="T713" s="728"/>
      <c r="U713" s="762"/>
    </row>
    <row r="714" spans="4:21">
      <c r="D714" s="728"/>
      <c r="E714" s="728"/>
      <c r="F714" s="728"/>
      <c r="G714" s="728"/>
      <c r="H714" s="728"/>
      <c r="I714" s="728"/>
      <c r="J714" s="728"/>
      <c r="K714" s="728"/>
      <c r="L714" s="728"/>
      <c r="M714" s="762"/>
      <c r="N714" s="728"/>
      <c r="O714" s="762"/>
      <c r="P714" s="728"/>
      <c r="Q714" s="762"/>
      <c r="R714" s="728"/>
      <c r="S714" s="762"/>
      <c r="T714" s="728"/>
      <c r="U714" s="762"/>
    </row>
    <row r="715" spans="4:21">
      <c r="D715" s="728"/>
      <c r="E715" s="728"/>
      <c r="F715" s="728"/>
      <c r="G715" s="728"/>
      <c r="H715" s="728"/>
      <c r="I715" s="728"/>
      <c r="J715" s="728"/>
      <c r="K715" s="728"/>
      <c r="L715" s="728"/>
      <c r="M715" s="762"/>
      <c r="N715" s="728"/>
      <c r="O715" s="762"/>
      <c r="P715" s="728"/>
      <c r="Q715" s="762"/>
      <c r="R715" s="728"/>
      <c r="S715" s="762"/>
      <c r="T715" s="728"/>
      <c r="U715" s="762"/>
    </row>
    <row r="716" spans="4:21">
      <c r="D716" s="728"/>
      <c r="E716" s="728"/>
      <c r="F716" s="728"/>
      <c r="G716" s="728"/>
      <c r="H716" s="728"/>
      <c r="I716" s="728"/>
      <c r="J716" s="728"/>
      <c r="K716" s="728"/>
      <c r="L716" s="728"/>
      <c r="M716" s="762"/>
      <c r="N716" s="728"/>
      <c r="O716" s="762"/>
      <c r="P716" s="728"/>
      <c r="Q716" s="762"/>
      <c r="R716" s="728"/>
      <c r="S716" s="762"/>
      <c r="T716" s="728"/>
      <c r="U716" s="762"/>
    </row>
    <row r="717" spans="4:21">
      <c r="D717" s="728"/>
      <c r="E717" s="728"/>
      <c r="F717" s="728"/>
      <c r="G717" s="728"/>
      <c r="H717" s="728"/>
      <c r="I717" s="728"/>
      <c r="J717" s="728"/>
      <c r="K717" s="728"/>
      <c r="L717" s="728"/>
      <c r="M717" s="762"/>
      <c r="N717" s="728"/>
      <c r="O717" s="762"/>
      <c r="P717" s="728"/>
      <c r="Q717" s="762"/>
      <c r="R717" s="728"/>
      <c r="S717" s="762"/>
      <c r="T717" s="728"/>
      <c r="U717" s="762"/>
    </row>
    <row r="718" spans="4:21">
      <c r="D718" s="728"/>
      <c r="E718" s="728"/>
      <c r="F718" s="728"/>
      <c r="G718" s="728"/>
      <c r="H718" s="728"/>
      <c r="I718" s="728"/>
      <c r="J718" s="728"/>
      <c r="K718" s="728"/>
      <c r="L718" s="728"/>
      <c r="M718" s="762"/>
      <c r="N718" s="728"/>
      <c r="O718" s="762"/>
      <c r="P718" s="728"/>
      <c r="Q718" s="762"/>
      <c r="R718" s="728"/>
      <c r="S718" s="762"/>
      <c r="T718" s="728"/>
      <c r="U718" s="762"/>
    </row>
    <row r="719" spans="4:21">
      <c r="D719" s="728"/>
      <c r="E719" s="728"/>
      <c r="F719" s="728"/>
      <c r="G719" s="728"/>
      <c r="H719" s="728"/>
      <c r="I719" s="728"/>
      <c r="J719" s="728"/>
      <c r="K719" s="728"/>
      <c r="L719" s="728"/>
      <c r="M719" s="762"/>
      <c r="N719" s="728"/>
      <c r="O719" s="762"/>
      <c r="P719" s="728"/>
      <c r="Q719" s="762"/>
      <c r="R719" s="728"/>
      <c r="S719" s="762"/>
      <c r="T719" s="728"/>
      <c r="U719" s="762"/>
    </row>
    <row r="720" spans="4:21">
      <c r="D720" s="728"/>
      <c r="E720" s="728"/>
      <c r="F720" s="728"/>
      <c r="G720" s="728"/>
      <c r="H720" s="728"/>
      <c r="I720" s="728"/>
      <c r="J720" s="728"/>
      <c r="K720" s="728"/>
      <c r="L720" s="728"/>
      <c r="M720" s="762"/>
      <c r="N720" s="728"/>
      <c r="O720" s="762"/>
      <c r="P720" s="728"/>
      <c r="Q720" s="762"/>
      <c r="R720" s="728"/>
      <c r="S720" s="762"/>
      <c r="T720" s="728"/>
      <c r="U720" s="762"/>
    </row>
    <row r="721" spans="4:21">
      <c r="D721" s="728"/>
      <c r="E721" s="728"/>
      <c r="F721" s="728"/>
      <c r="G721" s="728"/>
      <c r="H721" s="728"/>
      <c r="I721" s="728"/>
      <c r="J721" s="728"/>
      <c r="K721" s="728"/>
      <c r="L721" s="728"/>
      <c r="M721" s="762"/>
      <c r="N721" s="728"/>
      <c r="O721" s="762"/>
      <c r="P721" s="728"/>
      <c r="Q721" s="762"/>
      <c r="R721" s="728"/>
      <c r="S721" s="762"/>
      <c r="T721" s="728"/>
      <c r="U721" s="762"/>
    </row>
    <row r="722" spans="4:21">
      <c r="D722" s="728"/>
      <c r="E722" s="728"/>
      <c r="F722" s="728"/>
      <c r="G722" s="728"/>
      <c r="H722" s="728"/>
      <c r="I722" s="728"/>
      <c r="J722" s="728"/>
      <c r="K722" s="728"/>
      <c r="L722" s="728"/>
      <c r="M722" s="762"/>
      <c r="N722" s="728"/>
      <c r="O722" s="762"/>
      <c r="P722" s="728"/>
      <c r="Q722" s="762"/>
      <c r="R722" s="728"/>
      <c r="S722" s="762"/>
      <c r="T722" s="728"/>
      <c r="U722" s="762"/>
    </row>
    <row r="723" spans="4:21">
      <c r="D723" s="728"/>
      <c r="E723" s="728"/>
      <c r="F723" s="728"/>
      <c r="G723" s="728"/>
      <c r="H723" s="728"/>
      <c r="I723" s="728"/>
      <c r="J723" s="728"/>
      <c r="K723" s="728"/>
      <c r="L723" s="728"/>
      <c r="M723" s="762"/>
      <c r="N723" s="728"/>
      <c r="O723" s="762"/>
      <c r="P723" s="728"/>
      <c r="Q723" s="762"/>
      <c r="R723" s="728"/>
      <c r="S723" s="762"/>
      <c r="T723" s="728"/>
      <c r="U723" s="762"/>
    </row>
    <row r="724" spans="4:21">
      <c r="D724" s="728"/>
      <c r="E724" s="728"/>
      <c r="F724" s="728"/>
      <c r="G724" s="728"/>
      <c r="H724" s="728"/>
      <c r="I724" s="728"/>
      <c r="J724" s="728"/>
      <c r="K724" s="728"/>
      <c r="L724" s="728"/>
      <c r="M724" s="762"/>
      <c r="N724" s="728"/>
      <c r="O724" s="762"/>
      <c r="P724" s="728"/>
      <c r="Q724" s="762"/>
      <c r="R724" s="728"/>
      <c r="S724" s="762"/>
      <c r="T724" s="728"/>
      <c r="U724" s="762"/>
    </row>
    <row r="725" spans="4:21">
      <c r="D725" s="728"/>
      <c r="E725" s="728"/>
      <c r="F725" s="728"/>
      <c r="G725" s="728"/>
      <c r="H725" s="728"/>
      <c r="I725" s="728"/>
      <c r="J725" s="728"/>
      <c r="K725" s="728"/>
      <c r="L725" s="728"/>
      <c r="M725" s="762"/>
      <c r="N725" s="728"/>
      <c r="O725" s="762"/>
      <c r="P725" s="728"/>
      <c r="Q725" s="762"/>
      <c r="R725" s="728"/>
      <c r="S725" s="762"/>
      <c r="T725" s="728"/>
      <c r="U725" s="762"/>
    </row>
    <row r="726" spans="4:21">
      <c r="D726" s="728"/>
      <c r="E726" s="728"/>
      <c r="F726" s="728"/>
      <c r="G726" s="728"/>
      <c r="H726" s="728"/>
      <c r="I726" s="728"/>
      <c r="J726" s="728"/>
      <c r="K726" s="728"/>
      <c r="L726" s="728"/>
      <c r="M726" s="762"/>
      <c r="N726" s="728"/>
      <c r="O726" s="762"/>
      <c r="P726" s="728"/>
      <c r="Q726" s="762"/>
      <c r="R726" s="728"/>
      <c r="S726" s="762"/>
      <c r="T726" s="728"/>
      <c r="U726" s="762"/>
    </row>
    <row r="727" spans="4:21">
      <c r="D727" s="728"/>
      <c r="E727" s="728"/>
      <c r="F727" s="728"/>
      <c r="G727" s="728"/>
      <c r="H727" s="728"/>
      <c r="I727" s="728"/>
      <c r="J727" s="728"/>
      <c r="K727" s="728"/>
      <c r="L727" s="728"/>
      <c r="M727" s="762"/>
      <c r="N727" s="728"/>
      <c r="O727" s="762"/>
      <c r="P727" s="728"/>
      <c r="Q727" s="762"/>
      <c r="R727" s="728"/>
      <c r="S727" s="762"/>
      <c r="T727" s="728"/>
      <c r="U727" s="762"/>
    </row>
    <row r="728" spans="4:21">
      <c r="D728" s="728"/>
      <c r="E728" s="728"/>
      <c r="F728" s="728"/>
      <c r="G728" s="728"/>
      <c r="H728" s="728"/>
      <c r="I728" s="728"/>
      <c r="J728" s="728"/>
      <c r="K728" s="728"/>
      <c r="L728" s="728"/>
      <c r="M728" s="762"/>
      <c r="N728" s="728"/>
      <c r="O728" s="762"/>
      <c r="P728" s="728"/>
      <c r="Q728" s="762"/>
      <c r="R728" s="728"/>
      <c r="S728" s="762"/>
      <c r="T728" s="728"/>
      <c r="U728" s="762"/>
    </row>
    <row r="729" spans="4:21">
      <c r="D729" s="728"/>
      <c r="E729" s="728"/>
      <c r="F729" s="728"/>
      <c r="G729" s="728"/>
      <c r="H729" s="728"/>
      <c r="I729" s="728"/>
      <c r="J729" s="728"/>
      <c r="K729" s="728"/>
      <c r="L729" s="728"/>
      <c r="M729" s="762"/>
      <c r="N729" s="728"/>
      <c r="O729" s="762"/>
      <c r="P729" s="728"/>
      <c r="Q729" s="762"/>
      <c r="R729" s="728"/>
      <c r="S729" s="762"/>
      <c r="T729" s="728"/>
      <c r="U729" s="762"/>
    </row>
    <row r="730" spans="4:21">
      <c r="D730" s="728"/>
      <c r="E730" s="728"/>
      <c r="F730" s="728"/>
      <c r="G730" s="728"/>
      <c r="H730" s="728"/>
      <c r="I730" s="728"/>
      <c r="J730" s="728"/>
      <c r="K730" s="728"/>
      <c r="L730" s="728"/>
      <c r="M730" s="762"/>
      <c r="N730" s="728"/>
      <c r="O730" s="762"/>
      <c r="P730" s="728"/>
      <c r="Q730" s="762"/>
      <c r="R730" s="728"/>
      <c r="S730" s="762"/>
      <c r="T730" s="728"/>
      <c r="U730" s="762"/>
    </row>
    <row r="731" spans="4:21">
      <c r="D731" s="728"/>
      <c r="E731" s="728"/>
      <c r="F731" s="728"/>
      <c r="G731" s="728"/>
      <c r="H731" s="728"/>
      <c r="I731" s="728"/>
      <c r="J731" s="728"/>
      <c r="K731" s="728"/>
      <c r="L731" s="728"/>
      <c r="M731" s="762"/>
      <c r="N731" s="728"/>
      <c r="O731" s="762"/>
      <c r="P731" s="728"/>
      <c r="Q731" s="762"/>
      <c r="R731" s="728"/>
      <c r="S731" s="762"/>
      <c r="T731" s="728"/>
      <c r="U731" s="762"/>
    </row>
    <row r="732" spans="4:21">
      <c r="D732" s="728"/>
      <c r="E732" s="728"/>
      <c r="F732" s="728"/>
      <c r="G732" s="728"/>
      <c r="H732" s="728"/>
      <c r="I732" s="728"/>
      <c r="J732" s="728"/>
      <c r="K732" s="728"/>
      <c r="L732" s="728"/>
      <c r="M732" s="762"/>
      <c r="N732" s="728"/>
      <c r="O732" s="762"/>
      <c r="P732" s="728"/>
      <c r="Q732" s="762"/>
      <c r="R732" s="728"/>
      <c r="S732" s="762"/>
      <c r="T732" s="728"/>
      <c r="U732" s="762"/>
    </row>
    <row r="733" spans="4:21">
      <c r="D733" s="728"/>
      <c r="E733" s="728"/>
      <c r="F733" s="728"/>
      <c r="G733" s="728"/>
      <c r="H733" s="728"/>
      <c r="I733" s="728"/>
      <c r="J733" s="728"/>
      <c r="K733" s="728"/>
      <c r="L733" s="728"/>
      <c r="M733" s="762"/>
      <c r="N733" s="728"/>
      <c r="O733" s="762"/>
      <c r="P733" s="728"/>
      <c r="Q733" s="762"/>
      <c r="R733" s="728"/>
      <c r="S733" s="762"/>
      <c r="T733" s="728"/>
      <c r="U733" s="762"/>
    </row>
    <row r="734" spans="4:21">
      <c r="D734" s="728"/>
      <c r="E734" s="728"/>
      <c r="F734" s="728"/>
      <c r="G734" s="728"/>
      <c r="H734" s="728"/>
      <c r="I734" s="728"/>
      <c r="J734" s="728"/>
      <c r="K734" s="728"/>
      <c r="L734" s="728"/>
      <c r="M734" s="762"/>
      <c r="N734" s="728"/>
      <c r="O734" s="762"/>
      <c r="P734" s="728"/>
      <c r="Q734" s="762"/>
      <c r="R734" s="728"/>
      <c r="S734" s="762"/>
      <c r="T734" s="728"/>
      <c r="U734" s="762"/>
    </row>
    <row r="735" spans="4:21">
      <c r="D735" s="728"/>
      <c r="E735" s="728"/>
      <c r="F735" s="728"/>
      <c r="G735" s="728"/>
      <c r="H735" s="728"/>
      <c r="I735" s="728"/>
      <c r="J735" s="728"/>
      <c r="K735" s="728"/>
      <c r="L735" s="728"/>
      <c r="M735" s="762"/>
      <c r="N735" s="728"/>
      <c r="O735" s="762"/>
      <c r="P735" s="728"/>
      <c r="Q735" s="762"/>
      <c r="R735" s="728"/>
      <c r="S735" s="762"/>
      <c r="T735" s="728"/>
      <c r="U735" s="762"/>
    </row>
    <row r="736" spans="4:21">
      <c r="D736" s="728"/>
      <c r="E736" s="728"/>
      <c r="F736" s="728"/>
      <c r="G736" s="728"/>
      <c r="H736" s="728"/>
      <c r="I736" s="728"/>
      <c r="J736" s="728"/>
      <c r="K736" s="728"/>
      <c r="L736" s="728"/>
      <c r="M736" s="762"/>
      <c r="N736" s="728"/>
      <c r="O736" s="762"/>
      <c r="P736" s="728"/>
      <c r="Q736" s="762"/>
      <c r="R736" s="728"/>
      <c r="S736" s="762"/>
      <c r="T736" s="728"/>
      <c r="U736" s="762"/>
    </row>
    <row r="737" spans="4:21">
      <c r="D737" s="728"/>
      <c r="E737" s="728"/>
      <c r="F737" s="728"/>
      <c r="G737" s="728"/>
      <c r="H737" s="728"/>
      <c r="I737" s="728"/>
      <c r="J737" s="728"/>
      <c r="K737" s="728"/>
      <c r="L737" s="728"/>
      <c r="M737" s="762"/>
      <c r="N737" s="728"/>
      <c r="O737" s="762"/>
      <c r="P737" s="728"/>
      <c r="Q737" s="762"/>
      <c r="R737" s="728"/>
      <c r="S737" s="762"/>
      <c r="T737" s="728"/>
      <c r="U737" s="762"/>
    </row>
    <row r="738" spans="4:21">
      <c r="D738" s="728"/>
      <c r="E738" s="728"/>
      <c r="F738" s="728"/>
      <c r="G738" s="728"/>
      <c r="H738" s="728"/>
      <c r="I738" s="728"/>
      <c r="J738" s="728"/>
      <c r="K738" s="728"/>
      <c r="L738" s="728"/>
      <c r="M738" s="762"/>
      <c r="N738" s="728"/>
      <c r="O738" s="762"/>
      <c r="P738" s="728"/>
      <c r="Q738" s="762"/>
      <c r="R738" s="728"/>
      <c r="S738" s="762"/>
      <c r="T738" s="728"/>
      <c r="U738" s="762"/>
    </row>
    <row r="739" spans="4:21">
      <c r="D739" s="728"/>
      <c r="E739" s="728"/>
      <c r="F739" s="728"/>
      <c r="G739" s="728"/>
      <c r="H739" s="728"/>
      <c r="I739" s="728"/>
      <c r="J739" s="728"/>
      <c r="K739" s="728"/>
      <c r="L739" s="728"/>
      <c r="M739" s="762"/>
      <c r="N739" s="728"/>
      <c r="O739" s="762"/>
      <c r="P739" s="728"/>
      <c r="Q739" s="762"/>
      <c r="R739" s="728"/>
      <c r="S739" s="762"/>
      <c r="T739" s="728"/>
      <c r="U739" s="762"/>
    </row>
    <row r="740" spans="4:21">
      <c r="D740" s="728"/>
      <c r="E740" s="728"/>
      <c r="F740" s="728"/>
      <c r="G740" s="728"/>
      <c r="H740" s="728"/>
      <c r="I740" s="728"/>
      <c r="J740" s="728"/>
      <c r="K740" s="728"/>
      <c r="L740" s="728"/>
      <c r="M740" s="762"/>
      <c r="N740" s="728"/>
      <c r="O740" s="762"/>
      <c r="P740" s="728"/>
      <c r="Q740" s="762"/>
      <c r="R740" s="728"/>
      <c r="S740" s="762"/>
      <c r="T740" s="728"/>
      <c r="U740" s="762"/>
    </row>
    <row r="741" spans="4:21">
      <c r="D741" s="728"/>
      <c r="E741" s="728"/>
      <c r="F741" s="728"/>
      <c r="G741" s="728"/>
      <c r="H741" s="728"/>
      <c r="I741" s="728"/>
      <c r="J741" s="728"/>
      <c r="K741" s="728"/>
      <c r="L741" s="728"/>
      <c r="M741" s="762"/>
      <c r="N741" s="728"/>
      <c r="O741" s="762"/>
      <c r="P741" s="728"/>
      <c r="Q741" s="762"/>
      <c r="R741" s="728"/>
      <c r="S741" s="762"/>
      <c r="T741" s="728"/>
      <c r="U741" s="762"/>
    </row>
    <row r="742" spans="4:21">
      <c r="D742" s="728"/>
      <c r="E742" s="728"/>
      <c r="F742" s="728"/>
      <c r="G742" s="728"/>
      <c r="H742" s="728"/>
      <c r="I742" s="728"/>
      <c r="J742" s="728"/>
      <c r="K742" s="728"/>
      <c r="L742" s="728"/>
      <c r="M742" s="762"/>
      <c r="N742" s="728"/>
      <c r="O742" s="762"/>
      <c r="P742" s="728"/>
      <c r="Q742" s="762"/>
      <c r="R742" s="728"/>
      <c r="S742" s="762"/>
      <c r="T742" s="728"/>
      <c r="U742" s="762"/>
    </row>
    <row r="743" spans="4:21">
      <c r="D743" s="728"/>
      <c r="E743" s="728"/>
      <c r="F743" s="728"/>
      <c r="G743" s="728"/>
      <c r="H743" s="728"/>
      <c r="I743" s="728"/>
      <c r="J743" s="728"/>
      <c r="K743" s="728"/>
      <c r="L743" s="728"/>
      <c r="M743" s="762"/>
      <c r="N743" s="728"/>
      <c r="O743" s="762"/>
      <c r="P743" s="728"/>
      <c r="Q743" s="762"/>
      <c r="R743" s="728"/>
      <c r="S743" s="762"/>
      <c r="T743" s="728"/>
      <c r="U743" s="762"/>
    </row>
    <row r="744" spans="4:21">
      <c r="D744" s="728"/>
      <c r="E744" s="728"/>
      <c r="F744" s="728"/>
      <c r="G744" s="728"/>
      <c r="H744" s="728"/>
      <c r="I744" s="728"/>
      <c r="J744" s="728"/>
      <c r="K744" s="728"/>
      <c r="L744" s="728"/>
      <c r="M744" s="762"/>
      <c r="N744" s="728"/>
      <c r="O744" s="762"/>
      <c r="P744" s="728"/>
      <c r="Q744" s="762"/>
      <c r="R744" s="728"/>
      <c r="S744" s="762"/>
      <c r="T744" s="728"/>
      <c r="U744" s="762"/>
    </row>
    <row r="745" spans="4:21">
      <c r="D745" s="728"/>
      <c r="E745" s="728"/>
      <c r="F745" s="728"/>
      <c r="G745" s="728"/>
      <c r="H745" s="728"/>
      <c r="I745" s="728"/>
      <c r="J745" s="728"/>
      <c r="K745" s="728"/>
      <c r="L745" s="728"/>
      <c r="M745" s="762"/>
      <c r="N745" s="728"/>
      <c r="O745" s="762"/>
      <c r="P745" s="728"/>
      <c r="Q745" s="762"/>
      <c r="R745" s="728"/>
      <c r="S745" s="762"/>
      <c r="T745" s="728"/>
      <c r="U745" s="762"/>
    </row>
    <row r="746" spans="4:21">
      <c r="D746" s="728"/>
      <c r="E746" s="728"/>
      <c r="F746" s="728"/>
      <c r="G746" s="728"/>
      <c r="H746" s="728"/>
      <c r="I746" s="728"/>
      <c r="J746" s="728"/>
      <c r="K746" s="728"/>
      <c r="L746" s="728"/>
      <c r="M746" s="762"/>
      <c r="N746" s="728"/>
      <c r="O746" s="762"/>
      <c r="P746" s="728"/>
      <c r="Q746" s="762"/>
      <c r="R746" s="728"/>
      <c r="S746" s="762"/>
      <c r="T746" s="728"/>
      <c r="U746" s="762"/>
    </row>
    <row r="747" spans="4:21">
      <c r="D747" s="728"/>
      <c r="E747" s="728"/>
      <c r="F747" s="728"/>
      <c r="G747" s="728"/>
      <c r="H747" s="728"/>
      <c r="I747" s="728"/>
      <c r="J747" s="728"/>
      <c r="K747" s="728"/>
      <c r="L747" s="728"/>
      <c r="M747" s="762"/>
      <c r="N747" s="728"/>
      <c r="O747" s="762"/>
      <c r="P747" s="728"/>
      <c r="Q747" s="762"/>
      <c r="R747" s="728"/>
      <c r="S747" s="762"/>
      <c r="T747" s="728"/>
      <c r="U747" s="762"/>
    </row>
    <row r="748" spans="4:21">
      <c r="D748" s="728"/>
      <c r="E748" s="728"/>
      <c r="F748" s="728"/>
      <c r="G748" s="728"/>
      <c r="H748" s="728"/>
      <c r="I748" s="728"/>
      <c r="J748" s="728"/>
      <c r="K748" s="728"/>
      <c r="L748" s="728"/>
      <c r="M748" s="762"/>
      <c r="N748" s="728"/>
      <c r="O748" s="762"/>
      <c r="P748" s="728"/>
      <c r="Q748" s="762"/>
      <c r="R748" s="728"/>
      <c r="S748" s="762"/>
      <c r="T748" s="728"/>
      <c r="U748" s="762"/>
    </row>
    <row r="749" spans="4:21">
      <c r="D749" s="728"/>
      <c r="E749" s="728"/>
      <c r="F749" s="728"/>
      <c r="G749" s="728"/>
      <c r="H749" s="728"/>
      <c r="I749" s="728"/>
      <c r="J749" s="728"/>
      <c r="K749" s="728"/>
      <c r="L749" s="728"/>
      <c r="M749" s="762"/>
      <c r="N749" s="728"/>
      <c r="O749" s="762"/>
      <c r="P749" s="728"/>
      <c r="Q749" s="762"/>
      <c r="R749" s="728"/>
      <c r="S749" s="762"/>
      <c r="T749" s="728"/>
      <c r="U749" s="762"/>
    </row>
    <row r="750" spans="4:21">
      <c r="D750" s="728"/>
      <c r="E750" s="728"/>
      <c r="F750" s="728"/>
      <c r="G750" s="728"/>
      <c r="H750" s="728"/>
      <c r="I750" s="728"/>
      <c r="J750" s="728"/>
      <c r="K750" s="728"/>
      <c r="L750" s="728"/>
      <c r="M750" s="762"/>
      <c r="N750" s="728"/>
      <c r="O750" s="762"/>
      <c r="P750" s="728"/>
      <c r="Q750" s="762"/>
      <c r="R750" s="728"/>
      <c r="S750" s="762"/>
      <c r="T750" s="728"/>
      <c r="U750" s="762"/>
    </row>
    <row r="751" spans="4:21">
      <c r="D751" s="728"/>
      <c r="E751" s="728"/>
      <c r="F751" s="728"/>
      <c r="G751" s="728"/>
      <c r="H751" s="728"/>
      <c r="I751" s="728"/>
      <c r="J751" s="728"/>
      <c r="K751" s="728"/>
      <c r="L751" s="728"/>
      <c r="M751" s="762"/>
      <c r="N751" s="728"/>
      <c r="O751" s="762"/>
      <c r="P751" s="728"/>
      <c r="Q751" s="762"/>
      <c r="R751" s="728"/>
      <c r="S751" s="762"/>
      <c r="T751" s="728"/>
      <c r="U751" s="762"/>
    </row>
    <row r="752" spans="4:21">
      <c r="D752" s="728"/>
      <c r="E752" s="728"/>
      <c r="F752" s="728"/>
      <c r="G752" s="728"/>
      <c r="H752" s="728"/>
      <c r="I752" s="728"/>
      <c r="J752" s="728"/>
      <c r="K752" s="728"/>
      <c r="L752" s="728"/>
      <c r="M752" s="762"/>
      <c r="N752" s="728"/>
      <c r="O752" s="762"/>
      <c r="P752" s="728"/>
      <c r="Q752" s="762"/>
      <c r="R752" s="728"/>
      <c r="S752" s="762"/>
      <c r="T752" s="728"/>
      <c r="U752" s="762"/>
    </row>
    <row r="753" spans="4:21">
      <c r="D753" s="728"/>
      <c r="E753" s="728"/>
      <c r="F753" s="728"/>
      <c r="G753" s="728"/>
      <c r="H753" s="728"/>
      <c r="I753" s="728"/>
      <c r="J753" s="728"/>
      <c r="K753" s="728"/>
      <c r="L753" s="728"/>
      <c r="M753" s="762"/>
      <c r="N753" s="728"/>
      <c r="O753" s="762"/>
      <c r="P753" s="728"/>
      <c r="Q753" s="762"/>
      <c r="R753" s="728"/>
      <c r="S753" s="762"/>
      <c r="T753" s="728"/>
      <c r="U753" s="762"/>
    </row>
    <row r="754" spans="4:21">
      <c r="D754" s="728"/>
      <c r="E754" s="728"/>
      <c r="F754" s="728"/>
      <c r="G754" s="728"/>
      <c r="H754" s="728"/>
      <c r="I754" s="728"/>
      <c r="J754" s="728"/>
      <c r="K754" s="728"/>
      <c r="L754" s="728"/>
      <c r="M754" s="762"/>
      <c r="N754" s="728"/>
      <c r="O754" s="762"/>
      <c r="P754" s="728"/>
      <c r="Q754" s="762"/>
      <c r="R754" s="728"/>
      <c r="S754" s="762"/>
      <c r="T754" s="728"/>
      <c r="U754" s="762"/>
    </row>
    <row r="755" spans="4:21">
      <c r="D755" s="728"/>
      <c r="E755" s="728"/>
      <c r="F755" s="728"/>
      <c r="G755" s="728"/>
      <c r="H755" s="728"/>
      <c r="I755" s="728"/>
      <c r="J755" s="728"/>
      <c r="K755" s="728"/>
      <c r="L755" s="728"/>
      <c r="M755" s="762"/>
      <c r="N755" s="728"/>
      <c r="O755" s="762"/>
      <c r="P755" s="728"/>
      <c r="Q755" s="762"/>
      <c r="R755" s="728"/>
      <c r="S755" s="762"/>
      <c r="T755" s="728"/>
      <c r="U755" s="762"/>
    </row>
    <row r="756" spans="4:21">
      <c r="D756" s="728"/>
      <c r="E756" s="728"/>
      <c r="F756" s="728"/>
      <c r="G756" s="728"/>
      <c r="H756" s="728"/>
      <c r="I756" s="728"/>
      <c r="J756" s="728"/>
      <c r="K756" s="728"/>
      <c r="L756" s="728"/>
      <c r="M756" s="762"/>
      <c r="N756" s="728"/>
      <c r="O756" s="762"/>
      <c r="P756" s="728"/>
      <c r="Q756" s="762"/>
      <c r="R756" s="728"/>
      <c r="S756" s="762"/>
      <c r="T756" s="728"/>
      <c r="U756" s="762"/>
    </row>
    <row r="757" spans="4:21">
      <c r="D757" s="728"/>
      <c r="E757" s="728"/>
      <c r="F757" s="728"/>
      <c r="G757" s="728"/>
      <c r="H757" s="728"/>
      <c r="I757" s="728"/>
      <c r="J757" s="728"/>
      <c r="K757" s="728"/>
      <c r="L757" s="728"/>
      <c r="M757" s="762"/>
      <c r="N757" s="728"/>
      <c r="O757" s="762"/>
      <c r="P757" s="728"/>
      <c r="Q757" s="762"/>
      <c r="R757" s="728"/>
      <c r="S757" s="762"/>
      <c r="T757" s="728"/>
      <c r="U757" s="762"/>
    </row>
    <row r="758" spans="4:21">
      <c r="D758" s="728"/>
      <c r="E758" s="728"/>
      <c r="F758" s="728"/>
      <c r="G758" s="728"/>
      <c r="H758" s="728"/>
      <c r="I758" s="728"/>
      <c r="J758" s="728"/>
      <c r="K758" s="728"/>
      <c r="L758" s="728"/>
      <c r="M758" s="762"/>
      <c r="N758" s="728"/>
      <c r="O758" s="762"/>
      <c r="P758" s="728"/>
      <c r="Q758" s="762"/>
      <c r="R758" s="728"/>
      <c r="S758" s="762"/>
      <c r="T758" s="728"/>
      <c r="U758" s="762"/>
    </row>
    <row r="759" spans="4:21">
      <c r="D759" s="728"/>
      <c r="E759" s="728"/>
      <c r="F759" s="728"/>
      <c r="G759" s="728"/>
      <c r="H759" s="728"/>
      <c r="I759" s="728"/>
      <c r="J759" s="728"/>
      <c r="K759" s="728"/>
      <c r="L759" s="728"/>
      <c r="M759" s="762"/>
      <c r="N759" s="728"/>
      <c r="O759" s="762"/>
      <c r="P759" s="728"/>
      <c r="Q759" s="762"/>
      <c r="R759" s="728"/>
      <c r="S759" s="762"/>
      <c r="T759" s="728"/>
      <c r="U759" s="762"/>
    </row>
    <row r="760" spans="4:21">
      <c r="D760" s="728"/>
      <c r="E760" s="728"/>
      <c r="F760" s="728"/>
      <c r="G760" s="728"/>
      <c r="H760" s="728"/>
      <c r="I760" s="728"/>
      <c r="J760" s="728"/>
      <c r="K760" s="728"/>
      <c r="L760" s="728"/>
      <c r="M760" s="762"/>
      <c r="N760" s="728"/>
      <c r="O760" s="762"/>
      <c r="P760" s="728"/>
      <c r="Q760" s="762"/>
      <c r="R760" s="728"/>
      <c r="S760" s="762"/>
      <c r="T760" s="728"/>
      <c r="U760" s="762"/>
    </row>
    <row r="761" spans="4:21">
      <c r="D761" s="728"/>
      <c r="E761" s="728"/>
      <c r="F761" s="728"/>
      <c r="G761" s="728"/>
      <c r="H761" s="728"/>
      <c r="I761" s="728"/>
      <c r="J761" s="728"/>
      <c r="K761" s="728"/>
      <c r="L761" s="728"/>
      <c r="M761" s="762"/>
      <c r="N761" s="728"/>
      <c r="O761" s="762"/>
      <c r="P761" s="728"/>
      <c r="Q761" s="762"/>
      <c r="R761" s="728"/>
      <c r="S761" s="762"/>
      <c r="T761" s="728"/>
      <c r="U761" s="762"/>
    </row>
    <row r="762" spans="4:21">
      <c r="D762" s="728"/>
      <c r="E762" s="728"/>
      <c r="F762" s="728"/>
      <c r="G762" s="728"/>
      <c r="H762" s="728"/>
      <c r="I762" s="728"/>
      <c r="J762" s="728"/>
      <c r="K762" s="728"/>
      <c r="L762" s="728"/>
      <c r="M762" s="762"/>
      <c r="N762" s="728"/>
      <c r="O762" s="762"/>
      <c r="P762" s="728"/>
      <c r="Q762" s="762"/>
      <c r="R762" s="728"/>
      <c r="S762" s="762"/>
      <c r="T762" s="728"/>
      <c r="U762" s="762"/>
    </row>
    <row r="763" spans="4:21">
      <c r="D763" s="728"/>
      <c r="E763" s="728"/>
      <c r="F763" s="728"/>
      <c r="G763" s="728"/>
      <c r="H763" s="728"/>
      <c r="I763" s="728"/>
      <c r="J763" s="728"/>
      <c r="K763" s="728"/>
      <c r="L763" s="728"/>
      <c r="M763" s="762"/>
      <c r="N763" s="728"/>
      <c r="O763" s="762"/>
      <c r="P763" s="728"/>
      <c r="Q763" s="762"/>
      <c r="R763" s="728"/>
      <c r="S763" s="762"/>
      <c r="T763" s="728"/>
      <c r="U763" s="762"/>
    </row>
    <row r="764" spans="4:21">
      <c r="D764" s="728"/>
      <c r="E764" s="728"/>
      <c r="F764" s="728"/>
      <c r="G764" s="728"/>
      <c r="H764" s="728"/>
      <c r="I764" s="728"/>
      <c r="J764" s="728"/>
      <c r="K764" s="728"/>
      <c r="L764" s="728"/>
      <c r="M764" s="762"/>
      <c r="N764" s="728"/>
      <c r="O764" s="762"/>
      <c r="P764" s="728"/>
      <c r="Q764" s="762"/>
      <c r="R764" s="728"/>
      <c r="S764" s="762"/>
      <c r="T764" s="728"/>
      <c r="U764" s="762"/>
    </row>
    <row r="765" spans="4:21">
      <c r="D765" s="728"/>
      <c r="E765" s="728"/>
      <c r="F765" s="728"/>
      <c r="G765" s="728"/>
      <c r="H765" s="728"/>
      <c r="I765" s="728"/>
      <c r="J765" s="728"/>
      <c r="K765" s="728"/>
      <c r="L765" s="728"/>
      <c r="M765" s="762"/>
      <c r="N765" s="728"/>
      <c r="O765" s="762"/>
      <c r="P765" s="728"/>
      <c r="Q765" s="762"/>
      <c r="R765" s="728"/>
      <c r="S765" s="762"/>
      <c r="T765" s="728"/>
      <c r="U765" s="762"/>
    </row>
    <row r="766" spans="4:21">
      <c r="D766" s="728"/>
      <c r="E766" s="728"/>
      <c r="F766" s="728"/>
      <c r="G766" s="728"/>
      <c r="H766" s="728"/>
      <c r="I766" s="728"/>
      <c r="J766" s="728"/>
      <c r="K766" s="728"/>
      <c r="L766" s="728"/>
      <c r="M766" s="762"/>
      <c r="N766" s="728"/>
      <c r="O766" s="762"/>
      <c r="P766" s="728"/>
      <c r="Q766" s="762"/>
      <c r="R766" s="728"/>
      <c r="S766" s="762"/>
      <c r="T766" s="728"/>
      <c r="U766" s="762"/>
    </row>
    <row r="767" spans="4:21">
      <c r="D767" s="728"/>
      <c r="E767" s="728"/>
      <c r="F767" s="728"/>
      <c r="G767" s="728"/>
      <c r="H767" s="728"/>
      <c r="I767" s="728"/>
      <c r="J767" s="728"/>
      <c r="K767" s="728"/>
      <c r="L767" s="728"/>
      <c r="M767" s="762"/>
      <c r="N767" s="728"/>
      <c r="O767" s="762"/>
      <c r="P767" s="728"/>
      <c r="Q767" s="762"/>
      <c r="R767" s="728"/>
      <c r="S767" s="762"/>
      <c r="T767" s="728"/>
      <c r="U767" s="762"/>
    </row>
    <row r="768" spans="4:21">
      <c r="D768" s="728"/>
      <c r="E768" s="728"/>
      <c r="F768" s="728"/>
      <c r="G768" s="728"/>
      <c r="H768" s="728"/>
      <c r="I768" s="728"/>
      <c r="J768" s="728"/>
      <c r="K768" s="728"/>
      <c r="L768" s="728"/>
      <c r="M768" s="762"/>
      <c r="N768" s="728"/>
      <c r="O768" s="762"/>
      <c r="P768" s="728"/>
      <c r="Q768" s="762"/>
      <c r="R768" s="728"/>
      <c r="S768" s="762"/>
      <c r="T768" s="728"/>
      <c r="U768" s="762"/>
    </row>
    <row r="769" spans="4:21">
      <c r="D769" s="728"/>
      <c r="E769" s="728"/>
      <c r="F769" s="728"/>
      <c r="G769" s="728"/>
      <c r="H769" s="728"/>
      <c r="I769" s="728"/>
      <c r="J769" s="728"/>
      <c r="K769" s="728"/>
      <c r="L769" s="728"/>
      <c r="M769" s="762"/>
      <c r="N769" s="728"/>
      <c r="O769" s="762"/>
      <c r="P769" s="728"/>
      <c r="Q769" s="762"/>
      <c r="R769" s="728"/>
      <c r="S769" s="762"/>
      <c r="T769" s="728"/>
      <c r="U769" s="762"/>
    </row>
    <row r="770" spans="4:21">
      <c r="D770" s="728"/>
      <c r="E770" s="728"/>
      <c r="F770" s="728"/>
      <c r="G770" s="728"/>
      <c r="H770" s="728"/>
      <c r="I770" s="728"/>
      <c r="J770" s="728"/>
      <c r="K770" s="728"/>
      <c r="L770" s="728"/>
      <c r="M770" s="762"/>
      <c r="N770" s="728"/>
      <c r="O770" s="762"/>
      <c r="P770" s="728"/>
      <c r="Q770" s="762"/>
      <c r="R770" s="728"/>
      <c r="S770" s="762"/>
      <c r="T770" s="728"/>
      <c r="U770" s="762"/>
    </row>
    <row r="771" spans="4:21">
      <c r="D771" s="728"/>
      <c r="E771" s="728"/>
      <c r="F771" s="728"/>
      <c r="G771" s="728"/>
      <c r="H771" s="728"/>
      <c r="I771" s="728"/>
      <c r="J771" s="728"/>
      <c r="K771" s="728"/>
      <c r="L771" s="728"/>
      <c r="M771" s="762"/>
      <c r="N771" s="728"/>
      <c r="O771" s="762"/>
      <c r="P771" s="728"/>
      <c r="Q771" s="762"/>
      <c r="R771" s="728"/>
      <c r="S771" s="762"/>
      <c r="T771" s="728"/>
      <c r="U771" s="762"/>
    </row>
    <row r="772" spans="4:21">
      <c r="D772" s="728"/>
      <c r="E772" s="728"/>
      <c r="F772" s="728"/>
      <c r="G772" s="728"/>
      <c r="H772" s="728"/>
      <c r="I772" s="728"/>
      <c r="J772" s="728"/>
      <c r="K772" s="728"/>
      <c r="L772" s="728"/>
      <c r="M772" s="762"/>
      <c r="N772" s="728"/>
      <c r="O772" s="762"/>
      <c r="P772" s="728"/>
      <c r="Q772" s="762"/>
      <c r="R772" s="728"/>
      <c r="S772" s="762"/>
      <c r="T772" s="728"/>
      <c r="U772" s="762"/>
    </row>
    <row r="773" spans="4:21">
      <c r="D773" s="728"/>
      <c r="E773" s="728"/>
      <c r="F773" s="728"/>
      <c r="G773" s="728"/>
      <c r="H773" s="728"/>
      <c r="I773" s="728"/>
      <c r="J773" s="728"/>
      <c r="K773" s="728"/>
      <c r="L773" s="728"/>
      <c r="M773" s="762"/>
      <c r="N773" s="728"/>
      <c r="O773" s="762"/>
      <c r="P773" s="728"/>
      <c r="Q773" s="762"/>
      <c r="R773" s="728"/>
      <c r="S773" s="762"/>
      <c r="T773" s="728"/>
      <c r="U773" s="762"/>
    </row>
    <row r="774" spans="4:21">
      <c r="D774" s="728"/>
      <c r="E774" s="728"/>
      <c r="F774" s="728"/>
      <c r="G774" s="728"/>
      <c r="H774" s="728"/>
      <c r="I774" s="728"/>
      <c r="J774" s="728"/>
      <c r="K774" s="728"/>
      <c r="L774" s="728"/>
      <c r="M774" s="762"/>
      <c r="N774" s="728"/>
      <c r="O774" s="762"/>
      <c r="P774" s="728"/>
      <c r="Q774" s="762"/>
      <c r="R774" s="728"/>
      <c r="S774" s="762"/>
      <c r="T774" s="728"/>
      <c r="U774" s="762"/>
    </row>
    <row r="775" spans="4:21">
      <c r="D775" s="728"/>
      <c r="E775" s="728"/>
      <c r="F775" s="728"/>
      <c r="G775" s="728"/>
      <c r="H775" s="728"/>
      <c r="I775" s="728"/>
      <c r="J775" s="728"/>
      <c r="K775" s="728"/>
      <c r="L775" s="728"/>
      <c r="M775" s="762"/>
      <c r="N775" s="728"/>
      <c r="O775" s="762"/>
      <c r="P775" s="728"/>
      <c r="Q775" s="762"/>
      <c r="R775" s="728"/>
      <c r="S775" s="762"/>
      <c r="T775" s="728"/>
      <c r="U775" s="762"/>
    </row>
    <row r="776" spans="4:21">
      <c r="D776" s="728"/>
      <c r="E776" s="728"/>
      <c r="F776" s="728"/>
      <c r="G776" s="728"/>
      <c r="H776" s="728"/>
      <c r="I776" s="728"/>
      <c r="J776" s="728"/>
      <c r="K776" s="728"/>
      <c r="L776" s="728"/>
      <c r="M776" s="762"/>
      <c r="N776" s="728"/>
      <c r="O776" s="762"/>
      <c r="P776" s="728"/>
      <c r="Q776" s="762"/>
      <c r="R776" s="728"/>
      <c r="S776" s="762"/>
      <c r="T776" s="728"/>
      <c r="U776" s="762"/>
    </row>
    <row r="777" spans="4:21">
      <c r="D777" s="728"/>
      <c r="E777" s="728"/>
      <c r="F777" s="728"/>
      <c r="G777" s="728"/>
      <c r="H777" s="728"/>
      <c r="I777" s="728"/>
      <c r="J777" s="728"/>
      <c r="K777" s="728"/>
      <c r="L777" s="728"/>
      <c r="M777" s="762"/>
      <c r="N777" s="728"/>
      <c r="O777" s="762"/>
      <c r="P777" s="728"/>
      <c r="Q777" s="762"/>
      <c r="R777" s="728"/>
      <c r="S777" s="762"/>
      <c r="T777" s="728"/>
      <c r="U777" s="762"/>
    </row>
    <row r="778" spans="4:21">
      <c r="D778" s="728"/>
      <c r="E778" s="728"/>
      <c r="F778" s="728"/>
      <c r="G778" s="728"/>
      <c r="H778" s="728"/>
      <c r="I778" s="728"/>
      <c r="J778" s="728"/>
      <c r="K778" s="728"/>
      <c r="L778" s="728"/>
      <c r="M778" s="762"/>
      <c r="N778" s="728"/>
      <c r="O778" s="762"/>
      <c r="P778" s="728"/>
      <c r="Q778" s="762"/>
      <c r="R778" s="728"/>
      <c r="S778" s="762"/>
      <c r="T778" s="728"/>
      <c r="U778" s="762"/>
    </row>
    <row r="779" spans="4:21">
      <c r="D779" s="728"/>
      <c r="E779" s="728"/>
      <c r="F779" s="728"/>
      <c r="G779" s="728"/>
      <c r="H779" s="728"/>
      <c r="I779" s="728"/>
      <c r="J779" s="728"/>
      <c r="K779" s="728"/>
      <c r="L779" s="728"/>
      <c r="M779" s="762"/>
      <c r="N779" s="728"/>
      <c r="O779" s="762"/>
      <c r="P779" s="728"/>
      <c r="Q779" s="762"/>
      <c r="R779" s="728"/>
      <c r="S779" s="762"/>
      <c r="T779" s="728"/>
      <c r="U779" s="762"/>
    </row>
    <row r="780" spans="4:21">
      <c r="D780" s="728"/>
      <c r="E780" s="728"/>
      <c r="F780" s="728"/>
      <c r="G780" s="728"/>
      <c r="H780" s="728"/>
      <c r="I780" s="728"/>
      <c r="J780" s="728"/>
      <c r="K780" s="728"/>
      <c r="L780" s="728"/>
      <c r="M780" s="762"/>
      <c r="N780" s="728"/>
      <c r="O780" s="762"/>
      <c r="P780" s="728"/>
      <c r="Q780" s="762"/>
      <c r="R780" s="728"/>
      <c r="S780" s="762"/>
      <c r="T780" s="728"/>
      <c r="U780" s="762"/>
    </row>
    <row r="781" spans="4:21">
      <c r="D781" s="728"/>
      <c r="E781" s="728"/>
      <c r="F781" s="728"/>
      <c r="G781" s="728"/>
      <c r="H781" s="728"/>
      <c r="I781" s="728"/>
      <c r="J781" s="728"/>
      <c r="K781" s="728"/>
      <c r="L781" s="728"/>
      <c r="M781" s="762"/>
      <c r="N781" s="728"/>
      <c r="O781" s="762"/>
      <c r="P781" s="728"/>
      <c r="Q781" s="762"/>
      <c r="R781" s="728"/>
      <c r="S781" s="762"/>
      <c r="T781" s="728"/>
      <c r="U781" s="762"/>
    </row>
    <row r="782" spans="4:21">
      <c r="D782" s="728"/>
      <c r="E782" s="728"/>
      <c r="F782" s="728"/>
      <c r="G782" s="728"/>
      <c r="H782" s="728"/>
      <c r="I782" s="728"/>
      <c r="J782" s="728"/>
      <c r="K782" s="728"/>
      <c r="L782" s="728"/>
      <c r="M782" s="762"/>
      <c r="N782" s="728"/>
      <c r="O782" s="762"/>
      <c r="P782" s="728"/>
      <c r="Q782" s="762"/>
      <c r="R782" s="728"/>
      <c r="S782" s="762"/>
      <c r="T782" s="728"/>
      <c r="U782" s="762"/>
    </row>
    <row r="783" spans="4:21">
      <c r="D783" s="728"/>
      <c r="E783" s="728"/>
      <c r="F783" s="728"/>
      <c r="G783" s="728"/>
      <c r="H783" s="728"/>
      <c r="I783" s="728"/>
      <c r="J783" s="728"/>
      <c r="K783" s="728"/>
      <c r="L783" s="728"/>
      <c r="M783" s="762"/>
      <c r="N783" s="728"/>
      <c r="O783" s="762"/>
      <c r="P783" s="728"/>
      <c r="Q783" s="762"/>
      <c r="R783" s="728"/>
      <c r="S783" s="762"/>
      <c r="T783" s="728"/>
      <c r="U783" s="762"/>
    </row>
    <row r="784" spans="4:21">
      <c r="D784" s="728"/>
      <c r="E784" s="728"/>
      <c r="F784" s="728"/>
      <c r="G784" s="728"/>
      <c r="H784" s="728"/>
      <c r="I784" s="728"/>
      <c r="J784" s="728"/>
      <c r="K784" s="728"/>
      <c r="L784" s="728"/>
      <c r="M784" s="762"/>
      <c r="N784" s="728"/>
      <c r="O784" s="762"/>
      <c r="P784" s="728"/>
      <c r="Q784" s="762"/>
      <c r="R784" s="728"/>
      <c r="S784" s="762"/>
      <c r="T784" s="728"/>
      <c r="U784" s="762"/>
    </row>
    <row r="785" spans="4:21">
      <c r="D785" s="728"/>
      <c r="E785" s="728"/>
      <c r="F785" s="728"/>
      <c r="G785" s="728"/>
      <c r="H785" s="728"/>
      <c r="I785" s="728"/>
      <c r="J785" s="728"/>
      <c r="K785" s="728"/>
      <c r="L785" s="728"/>
      <c r="M785" s="762"/>
      <c r="N785" s="728"/>
      <c r="O785" s="762"/>
      <c r="P785" s="728"/>
      <c r="Q785" s="762"/>
      <c r="R785" s="728"/>
      <c r="S785" s="762"/>
      <c r="T785" s="728"/>
      <c r="U785" s="762"/>
    </row>
    <row r="786" spans="4:21">
      <c r="D786" s="728"/>
      <c r="E786" s="728"/>
      <c r="F786" s="728"/>
      <c r="G786" s="728"/>
      <c r="H786" s="728"/>
      <c r="I786" s="728"/>
      <c r="J786" s="728"/>
      <c r="K786" s="728"/>
      <c r="L786" s="728"/>
      <c r="M786" s="762"/>
      <c r="N786" s="728"/>
      <c r="O786" s="762"/>
      <c r="P786" s="728"/>
      <c r="Q786" s="762"/>
      <c r="R786" s="728"/>
      <c r="S786" s="762"/>
      <c r="T786" s="728"/>
      <c r="U786" s="762"/>
    </row>
    <row r="787" spans="4:21">
      <c r="D787" s="728"/>
      <c r="E787" s="728"/>
      <c r="F787" s="728"/>
      <c r="G787" s="728"/>
      <c r="H787" s="728"/>
      <c r="I787" s="728"/>
      <c r="J787" s="728"/>
      <c r="K787" s="728"/>
      <c r="L787" s="728"/>
      <c r="M787" s="762"/>
      <c r="N787" s="728"/>
      <c r="O787" s="762"/>
      <c r="P787" s="728"/>
      <c r="Q787" s="762"/>
      <c r="R787" s="728"/>
      <c r="S787" s="762"/>
      <c r="T787" s="728"/>
      <c r="U787" s="762"/>
    </row>
    <row r="788" spans="4:21">
      <c r="D788" s="728"/>
      <c r="E788" s="728"/>
      <c r="F788" s="728"/>
      <c r="G788" s="728"/>
      <c r="H788" s="728"/>
      <c r="I788" s="728"/>
      <c r="J788" s="728"/>
      <c r="K788" s="728"/>
      <c r="L788" s="728"/>
      <c r="M788" s="762"/>
      <c r="N788" s="728"/>
      <c r="O788" s="762"/>
      <c r="P788" s="728"/>
      <c r="Q788" s="762"/>
      <c r="R788" s="728"/>
      <c r="S788" s="762"/>
      <c r="T788" s="728"/>
      <c r="U788" s="762"/>
    </row>
    <row r="789" spans="4:21">
      <c r="D789" s="728"/>
      <c r="E789" s="728"/>
      <c r="F789" s="728"/>
      <c r="G789" s="728"/>
      <c r="H789" s="728"/>
      <c r="I789" s="728"/>
      <c r="J789" s="728"/>
      <c r="K789" s="728"/>
      <c r="L789" s="728"/>
      <c r="M789" s="762"/>
      <c r="N789" s="728"/>
      <c r="O789" s="762"/>
      <c r="P789" s="728"/>
      <c r="Q789" s="762"/>
      <c r="R789" s="728"/>
      <c r="S789" s="762"/>
      <c r="T789" s="728"/>
      <c r="U789" s="762"/>
    </row>
    <row r="790" spans="4:21">
      <c r="D790" s="728"/>
      <c r="E790" s="728"/>
      <c r="F790" s="728"/>
      <c r="G790" s="728"/>
      <c r="H790" s="728"/>
      <c r="I790" s="728"/>
      <c r="J790" s="728"/>
      <c r="K790" s="728"/>
      <c r="L790" s="728"/>
      <c r="M790" s="762"/>
      <c r="N790" s="728"/>
      <c r="O790" s="762"/>
      <c r="P790" s="728"/>
      <c r="Q790" s="762"/>
      <c r="R790" s="728"/>
      <c r="S790" s="762"/>
      <c r="T790" s="728"/>
      <c r="U790" s="762"/>
    </row>
    <row r="791" spans="4:21">
      <c r="D791" s="728"/>
      <c r="E791" s="728"/>
      <c r="F791" s="728"/>
      <c r="G791" s="728"/>
      <c r="H791" s="728"/>
      <c r="I791" s="728"/>
      <c r="J791" s="728"/>
      <c r="K791" s="728"/>
      <c r="L791" s="728"/>
      <c r="M791" s="762"/>
      <c r="N791" s="728"/>
      <c r="O791" s="762"/>
      <c r="P791" s="728"/>
      <c r="Q791" s="762"/>
      <c r="R791" s="728"/>
      <c r="S791" s="762"/>
      <c r="T791" s="728"/>
      <c r="U791" s="762"/>
    </row>
    <row r="792" spans="4:21">
      <c r="D792" s="728"/>
      <c r="E792" s="728"/>
      <c r="F792" s="728"/>
      <c r="G792" s="728"/>
      <c r="H792" s="728"/>
      <c r="I792" s="728"/>
      <c r="J792" s="728"/>
      <c r="K792" s="728"/>
      <c r="L792" s="728"/>
      <c r="M792" s="762"/>
      <c r="N792" s="728"/>
      <c r="O792" s="762"/>
      <c r="P792" s="728"/>
      <c r="Q792" s="762"/>
      <c r="R792" s="728"/>
      <c r="S792" s="762"/>
      <c r="T792" s="728"/>
      <c r="U792" s="762"/>
    </row>
    <row r="793" spans="4:21">
      <c r="D793" s="728"/>
      <c r="E793" s="728"/>
      <c r="F793" s="728"/>
      <c r="G793" s="728"/>
      <c r="H793" s="728"/>
      <c r="I793" s="728"/>
      <c r="J793" s="728"/>
      <c r="K793" s="728"/>
      <c r="L793" s="728"/>
      <c r="M793" s="762"/>
      <c r="N793" s="728"/>
      <c r="O793" s="762"/>
      <c r="P793" s="728"/>
      <c r="Q793" s="762"/>
      <c r="R793" s="728"/>
      <c r="S793" s="762"/>
      <c r="T793" s="728"/>
      <c r="U793" s="762"/>
    </row>
    <row r="794" spans="4:21">
      <c r="D794" s="728"/>
      <c r="E794" s="728"/>
      <c r="F794" s="728"/>
      <c r="G794" s="728"/>
      <c r="H794" s="728"/>
      <c r="I794" s="728"/>
      <c r="J794" s="728"/>
      <c r="K794" s="728"/>
      <c r="L794" s="728"/>
      <c r="M794" s="762"/>
      <c r="N794" s="728"/>
      <c r="O794" s="762"/>
      <c r="P794" s="728"/>
      <c r="Q794" s="762"/>
      <c r="R794" s="728"/>
      <c r="S794" s="762"/>
      <c r="T794" s="728"/>
      <c r="U794" s="762"/>
    </row>
    <row r="795" spans="4:21">
      <c r="D795" s="728"/>
      <c r="E795" s="728"/>
      <c r="F795" s="728"/>
      <c r="G795" s="728"/>
      <c r="H795" s="728"/>
      <c r="I795" s="728"/>
      <c r="J795" s="728"/>
      <c r="K795" s="728"/>
      <c r="L795" s="728"/>
      <c r="M795" s="762"/>
      <c r="N795" s="728"/>
      <c r="O795" s="762"/>
      <c r="P795" s="728"/>
      <c r="Q795" s="762"/>
      <c r="R795" s="728"/>
      <c r="S795" s="762"/>
      <c r="T795" s="728"/>
      <c r="U795" s="762"/>
    </row>
    <row r="796" spans="4:21">
      <c r="D796" s="728"/>
      <c r="E796" s="728"/>
      <c r="F796" s="728"/>
      <c r="G796" s="728"/>
      <c r="H796" s="728"/>
      <c r="I796" s="728"/>
      <c r="J796" s="728"/>
      <c r="K796" s="728"/>
      <c r="L796" s="728"/>
      <c r="M796" s="762"/>
      <c r="N796" s="728"/>
      <c r="O796" s="762"/>
      <c r="P796" s="728"/>
      <c r="Q796" s="762"/>
      <c r="R796" s="728"/>
      <c r="S796" s="762"/>
      <c r="T796" s="728"/>
      <c r="U796" s="762"/>
    </row>
    <row r="797" spans="4:21">
      <c r="D797" s="728"/>
      <c r="E797" s="728"/>
      <c r="F797" s="728"/>
      <c r="G797" s="728"/>
      <c r="H797" s="728"/>
      <c r="I797" s="728"/>
      <c r="J797" s="728"/>
      <c r="K797" s="728"/>
      <c r="L797" s="728"/>
      <c r="M797" s="762"/>
      <c r="N797" s="728"/>
      <c r="O797" s="762"/>
      <c r="P797" s="728"/>
      <c r="Q797" s="762"/>
      <c r="R797" s="728"/>
      <c r="S797" s="762"/>
      <c r="T797" s="728"/>
      <c r="U797" s="762"/>
    </row>
    <row r="798" spans="4:21">
      <c r="D798" s="728"/>
      <c r="E798" s="728"/>
      <c r="F798" s="728"/>
      <c r="G798" s="728"/>
      <c r="H798" s="728"/>
      <c r="I798" s="728"/>
      <c r="J798" s="728"/>
      <c r="K798" s="728"/>
      <c r="L798" s="728"/>
      <c r="M798" s="762"/>
      <c r="N798" s="728"/>
      <c r="O798" s="762"/>
      <c r="P798" s="728"/>
      <c r="Q798" s="762"/>
      <c r="R798" s="728"/>
      <c r="S798" s="762"/>
      <c r="T798" s="728"/>
      <c r="U798" s="762"/>
    </row>
    <row r="799" spans="4:21">
      <c r="D799" s="728"/>
      <c r="E799" s="728"/>
      <c r="F799" s="728"/>
      <c r="G799" s="728"/>
      <c r="H799" s="728"/>
      <c r="I799" s="728"/>
      <c r="J799" s="728"/>
      <c r="K799" s="728"/>
      <c r="L799" s="728"/>
      <c r="M799" s="762"/>
      <c r="N799" s="728"/>
      <c r="O799" s="762"/>
      <c r="P799" s="728"/>
      <c r="Q799" s="762"/>
      <c r="R799" s="728"/>
      <c r="S799" s="762"/>
      <c r="T799" s="728"/>
      <c r="U799" s="762"/>
    </row>
    <row r="800" spans="4:21">
      <c r="D800" s="728"/>
      <c r="E800" s="728"/>
      <c r="F800" s="728"/>
      <c r="G800" s="728"/>
      <c r="H800" s="728"/>
      <c r="I800" s="728"/>
      <c r="J800" s="728"/>
      <c r="K800" s="728"/>
      <c r="L800" s="728"/>
      <c r="M800" s="762"/>
      <c r="N800" s="728"/>
      <c r="O800" s="762"/>
      <c r="P800" s="728"/>
      <c r="Q800" s="762"/>
      <c r="R800" s="728"/>
      <c r="S800" s="762"/>
      <c r="T800" s="728"/>
      <c r="U800" s="762"/>
    </row>
    <row r="801" spans="4:21">
      <c r="D801" s="728"/>
      <c r="E801" s="728"/>
      <c r="F801" s="728"/>
      <c r="G801" s="728"/>
      <c r="H801" s="728"/>
      <c r="I801" s="728"/>
      <c r="J801" s="728"/>
      <c r="K801" s="728"/>
      <c r="L801" s="728"/>
      <c r="M801" s="762"/>
      <c r="N801" s="728"/>
      <c r="O801" s="762"/>
      <c r="P801" s="728"/>
      <c r="Q801" s="762"/>
      <c r="R801" s="728"/>
      <c r="S801" s="762"/>
      <c r="T801" s="728"/>
      <c r="U801" s="762"/>
    </row>
    <row r="802" spans="4:21">
      <c r="D802" s="728"/>
      <c r="E802" s="728"/>
      <c r="F802" s="728"/>
      <c r="G802" s="728"/>
      <c r="H802" s="728"/>
      <c r="I802" s="728"/>
      <c r="J802" s="728"/>
      <c r="K802" s="728"/>
      <c r="L802" s="728"/>
      <c r="M802" s="762"/>
      <c r="N802" s="728"/>
      <c r="O802" s="762"/>
      <c r="P802" s="728"/>
      <c r="Q802" s="762"/>
      <c r="R802" s="728"/>
      <c r="S802" s="762"/>
      <c r="T802" s="728"/>
      <c r="U802" s="762"/>
    </row>
    <row r="803" spans="4:21">
      <c r="D803" s="728"/>
      <c r="E803" s="728"/>
      <c r="F803" s="728"/>
      <c r="G803" s="728"/>
      <c r="H803" s="728"/>
      <c r="I803" s="728"/>
      <c r="J803" s="728"/>
      <c r="K803" s="728"/>
      <c r="L803" s="728"/>
      <c r="M803" s="762"/>
      <c r="N803" s="728"/>
      <c r="O803" s="762"/>
      <c r="P803" s="728"/>
      <c r="Q803" s="762"/>
      <c r="R803" s="728"/>
      <c r="S803" s="762"/>
      <c r="T803" s="728"/>
      <c r="U803" s="762"/>
    </row>
    <row r="804" spans="4:21">
      <c r="D804" s="728"/>
      <c r="E804" s="728"/>
      <c r="F804" s="728"/>
      <c r="G804" s="728"/>
      <c r="H804" s="728"/>
      <c r="I804" s="728"/>
      <c r="J804" s="728"/>
      <c r="K804" s="728"/>
      <c r="L804" s="728"/>
      <c r="M804" s="762"/>
      <c r="N804" s="728"/>
      <c r="O804" s="762"/>
      <c r="P804" s="728"/>
      <c r="Q804" s="762"/>
      <c r="R804" s="728"/>
      <c r="S804" s="762"/>
      <c r="T804" s="728"/>
      <c r="U804" s="762"/>
    </row>
    <row r="805" spans="4:21">
      <c r="D805" s="728"/>
      <c r="E805" s="728"/>
      <c r="F805" s="728"/>
      <c r="G805" s="728"/>
      <c r="H805" s="728"/>
      <c r="I805" s="728"/>
      <c r="J805" s="728"/>
      <c r="K805" s="728"/>
      <c r="L805" s="728"/>
      <c r="M805" s="762"/>
      <c r="N805" s="728"/>
      <c r="O805" s="762"/>
      <c r="P805" s="728"/>
      <c r="Q805" s="762"/>
      <c r="R805" s="728"/>
      <c r="S805" s="762"/>
      <c r="T805" s="728"/>
      <c r="U805" s="762"/>
    </row>
    <row r="806" spans="4:21">
      <c r="D806" s="728"/>
      <c r="E806" s="728"/>
      <c r="F806" s="728"/>
      <c r="G806" s="728"/>
      <c r="H806" s="728"/>
      <c r="I806" s="728"/>
      <c r="J806" s="728"/>
      <c r="K806" s="728"/>
      <c r="L806" s="728"/>
      <c r="M806" s="762"/>
      <c r="N806" s="728"/>
      <c r="O806" s="762"/>
      <c r="P806" s="728"/>
      <c r="Q806" s="762"/>
      <c r="R806" s="728"/>
      <c r="S806" s="762"/>
      <c r="T806" s="728"/>
      <c r="U806" s="762"/>
    </row>
    <row r="807" spans="4:21">
      <c r="D807" s="728"/>
      <c r="E807" s="728"/>
      <c r="F807" s="728"/>
      <c r="G807" s="728"/>
      <c r="H807" s="728"/>
      <c r="I807" s="728"/>
      <c r="J807" s="728"/>
      <c r="K807" s="728"/>
      <c r="L807" s="728"/>
      <c r="M807" s="762"/>
      <c r="N807" s="728"/>
      <c r="O807" s="762"/>
      <c r="P807" s="728"/>
      <c r="Q807" s="762"/>
      <c r="R807" s="728"/>
      <c r="S807" s="762"/>
      <c r="T807" s="728"/>
      <c r="U807" s="762"/>
    </row>
    <row r="808" spans="4:21">
      <c r="D808" s="728"/>
      <c r="E808" s="728"/>
      <c r="F808" s="728"/>
      <c r="G808" s="728"/>
      <c r="H808" s="728"/>
      <c r="I808" s="728"/>
      <c r="J808" s="728"/>
      <c r="K808" s="728"/>
      <c r="L808" s="728"/>
      <c r="M808" s="762"/>
      <c r="N808" s="728"/>
      <c r="O808" s="762"/>
      <c r="P808" s="728"/>
      <c r="Q808" s="762"/>
      <c r="R808" s="728"/>
      <c r="S808" s="762"/>
      <c r="T808" s="728"/>
      <c r="U808" s="762"/>
    </row>
    <row r="809" spans="4:21">
      <c r="D809" s="728"/>
      <c r="E809" s="728"/>
      <c r="F809" s="728"/>
      <c r="G809" s="728"/>
      <c r="H809" s="728"/>
      <c r="I809" s="728"/>
      <c r="J809" s="728"/>
      <c r="K809" s="728"/>
      <c r="L809" s="728"/>
      <c r="M809" s="762"/>
      <c r="N809" s="728"/>
      <c r="O809" s="762"/>
      <c r="P809" s="728"/>
      <c r="Q809" s="762"/>
      <c r="R809" s="728"/>
      <c r="S809" s="762"/>
      <c r="T809" s="728"/>
      <c r="U809" s="762"/>
    </row>
    <row r="810" spans="4:21">
      <c r="D810" s="728"/>
      <c r="E810" s="728"/>
      <c r="F810" s="728"/>
      <c r="G810" s="728"/>
      <c r="H810" s="728"/>
      <c r="I810" s="728"/>
      <c r="J810" s="728"/>
      <c r="K810" s="728"/>
      <c r="L810" s="728"/>
      <c r="M810" s="762"/>
      <c r="N810" s="728"/>
      <c r="O810" s="762"/>
      <c r="P810" s="728"/>
      <c r="Q810" s="762"/>
      <c r="R810" s="728"/>
      <c r="S810" s="762"/>
      <c r="T810" s="728"/>
      <c r="U810" s="762"/>
    </row>
    <row r="811" spans="4:21">
      <c r="D811" s="728"/>
      <c r="E811" s="728"/>
      <c r="F811" s="728"/>
      <c r="G811" s="728"/>
      <c r="H811" s="728"/>
      <c r="I811" s="728"/>
      <c r="J811" s="728"/>
      <c r="K811" s="728"/>
      <c r="L811" s="728"/>
      <c r="M811" s="762"/>
      <c r="N811" s="728"/>
      <c r="O811" s="762"/>
      <c r="P811" s="728"/>
      <c r="Q811" s="762"/>
      <c r="R811" s="728"/>
      <c r="S811" s="762"/>
      <c r="T811" s="728"/>
      <c r="U811" s="762"/>
    </row>
    <row r="812" spans="4:21">
      <c r="D812" s="728"/>
      <c r="E812" s="728"/>
      <c r="F812" s="728"/>
      <c r="G812" s="728"/>
      <c r="H812" s="728"/>
      <c r="I812" s="728"/>
      <c r="J812" s="728"/>
      <c r="K812" s="728"/>
      <c r="L812" s="728"/>
      <c r="M812" s="762"/>
      <c r="N812" s="728"/>
      <c r="O812" s="762"/>
      <c r="P812" s="728"/>
      <c r="Q812" s="762"/>
      <c r="R812" s="728"/>
      <c r="S812" s="762"/>
      <c r="T812" s="728"/>
      <c r="U812" s="762"/>
    </row>
    <row r="813" spans="4:21">
      <c r="D813" s="728"/>
      <c r="E813" s="728"/>
      <c r="F813" s="728"/>
      <c r="G813" s="728"/>
      <c r="H813" s="728"/>
      <c r="I813" s="728"/>
      <c r="J813" s="728"/>
      <c r="K813" s="728"/>
      <c r="L813" s="728"/>
      <c r="M813" s="762"/>
      <c r="N813" s="728"/>
      <c r="O813" s="762"/>
      <c r="P813" s="728"/>
      <c r="Q813" s="762"/>
      <c r="R813" s="728"/>
      <c r="S813" s="762"/>
      <c r="T813" s="728"/>
      <c r="U813" s="762"/>
    </row>
    <row r="814" spans="4:21">
      <c r="D814" s="728"/>
      <c r="E814" s="728"/>
      <c r="F814" s="728"/>
      <c r="G814" s="728"/>
      <c r="H814" s="728"/>
      <c r="I814" s="728"/>
      <c r="J814" s="728"/>
      <c r="K814" s="728"/>
      <c r="L814" s="728"/>
      <c r="M814" s="762"/>
      <c r="N814" s="728"/>
      <c r="O814" s="762"/>
      <c r="P814" s="728"/>
      <c r="Q814" s="762"/>
      <c r="R814" s="728"/>
      <c r="S814" s="762"/>
      <c r="T814" s="728"/>
      <c r="U814" s="762"/>
    </row>
    <row r="815" spans="4:21">
      <c r="D815" s="728"/>
      <c r="E815" s="728"/>
      <c r="F815" s="728"/>
      <c r="G815" s="728"/>
      <c r="H815" s="728"/>
      <c r="I815" s="728"/>
      <c r="J815" s="728"/>
      <c r="K815" s="728"/>
      <c r="L815" s="728"/>
      <c r="M815" s="762"/>
      <c r="N815" s="728"/>
      <c r="O815" s="762"/>
      <c r="P815" s="728"/>
      <c r="Q815" s="762"/>
      <c r="R815" s="728"/>
      <c r="S815" s="762"/>
      <c r="T815" s="728"/>
      <c r="U815" s="762"/>
    </row>
    <row r="816" spans="4:21">
      <c r="D816" s="728"/>
      <c r="E816" s="728"/>
      <c r="F816" s="728"/>
      <c r="G816" s="728"/>
      <c r="H816" s="728"/>
      <c r="I816" s="728"/>
      <c r="J816" s="728"/>
      <c r="K816" s="728"/>
      <c r="L816" s="728"/>
      <c r="M816" s="762"/>
      <c r="N816" s="728"/>
      <c r="O816" s="762"/>
      <c r="P816" s="728"/>
      <c r="Q816" s="762"/>
      <c r="R816" s="728"/>
      <c r="S816" s="762"/>
      <c r="T816" s="728"/>
      <c r="U816" s="762"/>
    </row>
    <row r="817" spans="4:21">
      <c r="D817" s="728"/>
      <c r="E817" s="728"/>
      <c r="F817" s="728"/>
      <c r="G817" s="728"/>
      <c r="H817" s="728"/>
      <c r="I817" s="728"/>
      <c r="J817" s="728"/>
      <c r="K817" s="728"/>
      <c r="L817" s="728"/>
      <c r="M817" s="762"/>
      <c r="N817" s="728"/>
      <c r="O817" s="762"/>
      <c r="P817" s="728"/>
      <c r="Q817" s="762"/>
      <c r="R817" s="728"/>
      <c r="S817" s="762"/>
      <c r="T817" s="728"/>
      <c r="U817" s="762"/>
    </row>
    <row r="818" spans="4:21">
      <c r="D818" s="728"/>
      <c r="E818" s="728"/>
      <c r="F818" s="728"/>
      <c r="G818" s="728"/>
      <c r="H818" s="728"/>
      <c r="I818" s="728"/>
      <c r="J818" s="728"/>
      <c r="K818" s="728"/>
      <c r="L818" s="728"/>
      <c r="M818" s="762"/>
      <c r="N818" s="728"/>
      <c r="O818" s="762"/>
      <c r="P818" s="728"/>
      <c r="Q818" s="762"/>
      <c r="R818" s="728"/>
      <c r="S818" s="762"/>
      <c r="T818" s="728"/>
      <c r="U818" s="762"/>
    </row>
    <row r="819" spans="4:21">
      <c r="D819" s="728"/>
      <c r="E819" s="728"/>
      <c r="F819" s="728"/>
      <c r="G819" s="728"/>
      <c r="H819" s="728"/>
      <c r="I819" s="728"/>
      <c r="J819" s="728"/>
      <c r="K819" s="728"/>
      <c r="L819" s="728"/>
      <c r="M819" s="762"/>
      <c r="N819" s="728"/>
      <c r="O819" s="762"/>
      <c r="P819" s="728"/>
      <c r="Q819" s="762"/>
      <c r="R819" s="728"/>
      <c r="S819" s="762"/>
      <c r="T819" s="728"/>
      <c r="U819" s="762"/>
    </row>
    <row r="820" spans="4:21">
      <c r="D820" s="728"/>
      <c r="E820" s="728"/>
      <c r="F820" s="728"/>
      <c r="G820" s="728"/>
      <c r="H820" s="728"/>
      <c r="I820" s="728"/>
      <c r="J820" s="728"/>
      <c r="K820" s="728"/>
      <c r="L820" s="728"/>
      <c r="M820" s="762"/>
      <c r="N820" s="728"/>
      <c r="O820" s="762"/>
      <c r="P820" s="728"/>
      <c r="Q820" s="762"/>
      <c r="R820" s="728"/>
      <c r="S820" s="762"/>
      <c r="T820" s="728"/>
      <c r="U820" s="762"/>
    </row>
    <row r="821" spans="4:21">
      <c r="D821" s="728"/>
      <c r="E821" s="728"/>
      <c r="F821" s="728"/>
      <c r="G821" s="728"/>
      <c r="H821" s="728"/>
      <c r="I821" s="728"/>
      <c r="J821" s="728"/>
      <c r="K821" s="728"/>
      <c r="L821" s="728"/>
      <c r="M821" s="762"/>
      <c r="N821" s="728"/>
      <c r="O821" s="762"/>
      <c r="P821" s="728"/>
      <c r="Q821" s="762"/>
      <c r="R821" s="728"/>
      <c r="S821" s="762"/>
      <c r="T821" s="728"/>
      <c r="U821" s="762"/>
    </row>
    <row r="822" spans="4:21">
      <c r="D822" s="728"/>
      <c r="E822" s="728"/>
      <c r="F822" s="728"/>
      <c r="G822" s="728"/>
      <c r="H822" s="728"/>
      <c r="I822" s="728"/>
      <c r="J822" s="728"/>
      <c r="K822" s="728"/>
      <c r="L822" s="728"/>
      <c r="M822" s="762"/>
      <c r="N822" s="728"/>
      <c r="O822" s="762"/>
      <c r="P822" s="728"/>
      <c r="Q822" s="762"/>
      <c r="R822" s="728"/>
      <c r="S822" s="762"/>
      <c r="T822" s="728"/>
      <c r="U822" s="762"/>
    </row>
    <row r="823" spans="4:21">
      <c r="D823" s="728"/>
      <c r="E823" s="728"/>
      <c r="F823" s="728"/>
      <c r="G823" s="728"/>
      <c r="H823" s="728"/>
      <c r="I823" s="728"/>
      <c r="J823" s="728"/>
      <c r="K823" s="728"/>
      <c r="L823" s="728"/>
      <c r="M823" s="762"/>
      <c r="N823" s="728"/>
      <c r="O823" s="762"/>
      <c r="P823" s="728"/>
      <c r="Q823" s="762"/>
      <c r="R823" s="728"/>
      <c r="S823" s="762"/>
      <c r="T823" s="728"/>
      <c r="U823" s="762"/>
    </row>
    <row r="824" spans="4:21">
      <c r="D824" s="728"/>
      <c r="E824" s="728"/>
      <c r="F824" s="728"/>
      <c r="G824" s="728"/>
      <c r="H824" s="728"/>
      <c r="I824" s="728"/>
      <c r="J824" s="728"/>
      <c r="K824" s="728"/>
      <c r="L824" s="728"/>
      <c r="M824" s="762"/>
      <c r="N824" s="728"/>
      <c r="O824" s="762"/>
      <c r="P824" s="728"/>
      <c r="Q824" s="762"/>
      <c r="R824" s="728"/>
      <c r="S824" s="762"/>
      <c r="T824" s="728"/>
      <c r="U824" s="762"/>
    </row>
    <row r="825" spans="4:21">
      <c r="D825" s="728"/>
      <c r="E825" s="728"/>
      <c r="F825" s="728"/>
      <c r="G825" s="728"/>
      <c r="H825" s="728"/>
      <c r="I825" s="728"/>
      <c r="J825" s="728"/>
      <c r="K825" s="728"/>
      <c r="L825" s="728"/>
      <c r="M825" s="762"/>
      <c r="N825" s="728"/>
      <c r="O825" s="762"/>
      <c r="P825" s="728"/>
      <c r="Q825" s="762"/>
      <c r="R825" s="728"/>
      <c r="S825" s="762"/>
      <c r="T825" s="728"/>
      <c r="U825" s="762"/>
    </row>
    <row r="826" spans="4:21">
      <c r="D826" s="728"/>
      <c r="E826" s="728"/>
      <c r="F826" s="728"/>
      <c r="G826" s="728"/>
      <c r="H826" s="728"/>
      <c r="I826" s="728"/>
      <c r="J826" s="728"/>
      <c r="K826" s="728"/>
      <c r="L826" s="728"/>
      <c r="M826" s="762"/>
      <c r="N826" s="728"/>
      <c r="O826" s="762"/>
      <c r="P826" s="728"/>
      <c r="Q826" s="762"/>
      <c r="R826" s="728"/>
      <c r="S826" s="762"/>
      <c r="T826" s="728"/>
      <c r="U826" s="762"/>
    </row>
    <row r="827" spans="4:21">
      <c r="D827" s="728"/>
      <c r="E827" s="728"/>
      <c r="F827" s="728"/>
      <c r="G827" s="728"/>
      <c r="H827" s="728"/>
      <c r="I827" s="728"/>
      <c r="J827" s="728"/>
      <c r="K827" s="728"/>
      <c r="L827" s="728"/>
      <c r="M827" s="762"/>
      <c r="N827" s="728"/>
      <c r="O827" s="762"/>
      <c r="P827" s="728"/>
      <c r="Q827" s="762"/>
      <c r="R827" s="728"/>
      <c r="S827" s="762"/>
      <c r="T827" s="728"/>
      <c r="U827" s="762"/>
    </row>
    <row r="828" spans="4:21">
      <c r="D828" s="728"/>
      <c r="E828" s="728"/>
      <c r="F828" s="728"/>
      <c r="G828" s="728"/>
      <c r="H828" s="728"/>
      <c r="I828" s="728"/>
      <c r="J828" s="728"/>
      <c r="K828" s="728"/>
      <c r="L828" s="728"/>
      <c r="M828" s="762"/>
      <c r="N828" s="728"/>
      <c r="O828" s="762"/>
      <c r="P828" s="728"/>
      <c r="Q828" s="762"/>
      <c r="R828" s="728"/>
      <c r="S828" s="762"/>
      <c r="T828" s="728"/>
      <c r="U828" s="762"/>
    </row>
    <row r="829" spans="4:21">
      <c r="D829" s="728"/>
      <c r="E829" s="728"/>
      <c r="F829" s="728"/>
      <c r="G829" s="728"/>
      <c r="H829" s="728"/>
      <c r="I829" s="728"/>
      <c r="J829" s="728"/>
      <c r="K829" s="728"/>
      <c r="L829" s="728"/>
      <c r="M829" s="762"/>
      <c r="N829" s="728"/>
      <c r="O829" s="762"/>
      <c r="P829" s="728"/>
      <c r="Q829" s="762"/>
      <c r="R829" s="728"/>
      <c r="S829" s="762"/>
      <c r="T829" s="728"/>
      <c r="U829" s="762"/>
    </row>
    <row r="830" spans="4:21">
      <c r="D830" s="728"/>
      <c r="E830" s="728"/>
      <c r="F830" s="728"/>
      <c r="G830" s="728"/>
      <c r="H830" s="728"/>
      <c r="I830" s="728"/>
      <c r="J830" s="728"/>
      <c r="K830" s="728"/>
      <c r="L830" s="728"/>
      <c r="M830" s="762"/>
      <c r="N830" s="728"/>
      <c r="O830" s="762"/>
      <c r="P830" s="728"/>
      <c r="Q830" s="762"/>
      <c r="R830" s="728"/>
      <c r="S830" s="762"/>
      <c r="T830" s="728"/>
      <c r="U830" s="762"/>
    </row>
    <row r="831" spans="4:21">
      <c r="D831" s="728"/>
      <c r="E831" s="728"/>
      <c r="F831" s="728"/>
      <c r="G831" s="728"/>
      <c r="H831" s="728"/>
      <c r="I831" s="728"/>
      <c r="J831" s="728"/>
      <c r="K831" s="728"/>
      <c r="L831" s="728"/>
      <c r="M831" s="762"/>
      <c r="N831" s="728"/>
      <c r="O831" s="762"/>
      <c r="P831" s="728"/>
      <c r="Q831" s="762"/>
      <c r="R831" s="728"/>
      <c r="S831" s="762"/>
      <c r="T831" s="728"/>
      <c r="U831" s="762"/>
    </row>
    <row r="832" spans="4:21">
      <c r="D832" s="728"/>
      <c r="E832" s="728"/>
      <c r="F832" s="728"/>
      <c r="G832" s="728"/>
      <c r="H832" s="728"/>
      <c r="I832" s="728"/>
      <c r="J832" s="728"/>
      <c r="K832" s="728"/>
      <c r="L832" s="728"/>
      <c r="M832" s="762"/>
      <c r="N832" s="728"/>
      <c r="O832" s="762"/>
      <c r="P832" s="728"/>
      <c r="Q832" s="762"/>
      <c r="R832" s="728"/>
      <c r="S832" s="762"/>
      <c r="T832" s="728"/>
      <c r="U832" s="762"/>
    </row>
    <row r="833" spans="4:21">
      <c r="D833" s="728"/>
      <c r="E833" s="728"/>
      <c r="F833" s="728"/>
      <c r="G833" s="728"/>
      <c r="H833" s="728"/>
      <c r="I833" s="728"/>
      <c r="J833" s="728"/>
      <c r="K833" s="728"/>
      <c r="L833" s="728"/>
      <c r="M833" s="762"/>
      <c r="N833" s="728"/>
      <c r="O833" s="762"/>
      <c r="P833" s="728"/>
      <c r="Q833" s="762"/>
      <c r="R833" s="728"/>
      <c r="S833" s="762"/>
      <c r="T833" s="728"/>
      <c r="U833" s="762"/>
    </row>
    <row r="834" spans="4:21">
      <c r="D834" s="728"/>
      <c r="E834" s="728"/>
      <c r="F834" s="728"/>
      <c r="G834" s="728"/>
      <c r="H834" s="728"/>
      <c r="I834" s="728"/>
      <c r="J834" s="728"/>
      <c r="K834" s="728"/>
      <c r="L834" s="728"/>
      <c r="M834" s="762"/>
      <c r="N834" s="728"/>
      <c r="O834" s="762"/>
      <c r="P834" s="728"/>
      <c r="Q834" s="762"/>
      <c r="R834" s="728"/>
      <c r="S834" s="762"/>
      <c r="T834" s="728"/>
      <c r="U834" s="762"/>
    </row>
    <row r="835" spans="4:21">
      <c r="D835" s="728"/>
      <c r="E835" s="728"/>
      <c r="F835" s="728"/>
      <c r="G835" s="728"/>
      <c r="H835" s="728"/>
      <c r="I835" s="728"/>
      <c r="J835" s="728"/>
      <c r="K835" s="728"/>
      <c r="L835" s="728"/>
      <c r="M835" s="762"/>
      <c r="N835" s="728"/>
      <c r="O835" s="762"/>
      <c r="P835" s="728"/>
      <c r="Q835" s="762"/>
      <c r="R835" s="728"/>
      <c r="S835" s="762"/>
      <c r="T835" s="728"/>
      <c r="U835" s="762"/>
    </row>
    <row r="836" spans="4:21">
      <c r="D836" s="728"/>
      <c r="E836" s="728"/>
      <c r="F836" s="728"/>
      <c r="G836" s="728"/>
      <c r="H836" s="728"/>
      <c r="I836" s="728"/>
      <c r="J836" s="728"/>
      <c r="K836" s="728"/>
      <c r="L836" s="728"/>
      <c r="M836" s="762"/>
      <c r="N836" s="728"/>
      <c r="O836" s="762"/>
      <c r="P836" s="728"/>
      <c r="Q836" s="762"/>
      <c r="R836" s="728"/>
      <c r="S836" s="762"/>
      <c r="T836" s="728"/>
      <c r="U836" s="762"/>
    </row>
    <row r="837" spans="4:21">
      <c r="D837" s="728"/>
      <c r="E837" s="728"/>
      <c r="F837" s="728"/>
      <c r="G837" s="728"/>
      <c r="H837" s="728"/>
      <c r="I837" s="728"/>
      <c r="J837" s="728"/>
      <c r="K837" s="728"/>
      <c r="L837" s="728"/>
      <c r="M837" s="762"/>
      <c r="N837" s="728"/>
      <c r="O837" s="762"/>
      <c r="P837" s="728"/>
      <c r="Q837" s="762"/>
      <c r="R837" s="728"/>
      <c r="S837" s="762"/>
      <c r="T837" s="728"/>
      <c r="U837" s="762"/>
    </row>
    <row r="838" spans="4:21">
      <c r="D838" s="728"/>
      <c r="E838" s="728"/>
      <c r="F838" s="728"/>
      <c r="G838" s="728"/>
      <c r="H838" s="728"/>
      <c r="I838" s="728"/>
      <c r="J838" s="728"/>
      <c r="K838" s="728"/>
      <c r="L838" s="728"/>
      <c r="M838" s="762"/>
      <c r="N838" s="728"/>
      <c r="O838" s="762"/>
      <c r="P838" s="728"/>
      <c r="Q838" s="762"/>
      <c r="R838" s="728"/>
      <c r="S838" s="762"/>
      <c r="T838" s="728"/>
      <c r="U838" s="762"/>
    </row>
    <row r="839" spans="4:21">
      <c r="D839" s="728"/>
      <c r="E839" s="728"/>
      <c r="F839" s="728"/>
      <c r="G839" s="728"/>
      <c r="H839" s="728"/>
      <c r="I839" s="728"/>
      <c r="J839" s="728"/>
      <c r="K839" s="728"/>
      <c r="L839" s="728"/>
      <c r="M839" s="762"/>
      <c r="N839" s="728"/>
      <c r="O839" s="762"/>
      <c r="P839" s="728"/>
      <c r="Q839" s="762"/>
      <c r="R839" s="728"/>
      <c r="S839" s="762"/>
      <c r="T839" s="728"/>
      <c r="U839" s="762"/>
    </row>
    <row r="840" spans="4:21">
      <c r="D840" s="728"/>
      <c r="E840" s="728"/>
      <c r="F840" s="728"/>
      <c r="G840" s="728"/>
      <c r="H840" s="728"/>
      <c r="I840" s="728"/>
      <c r="J840" s="728"/>
      <c r="K840" s="728"/>
      <c r="L840" s="728"/>
      <c r="M840" s="762"/>
      <c r="N840" s="728"/>
      <c r="O840" s="762"/>
      <c r="P840" s="728"/>
      <c r="Q840" s="762"/>
      <c r="R840" s="728"/>
      <c r="S840" s="762"/>
      <c r="T840" s="728"/>
      <c r="U840" s="762"/>
    </row>
    <row r="841" spans="4:21">
      <c r="D841" s="728"/>
      <c r="E841" s="728"/>
      <c r="F841" s="728"/>
      <c r="G841" s="728"/>
      <c r="H841" s="728"/>
      <c r="I841" s="728"/>
      <c r="J841" s="728"/>
      <c r="K841" s="728"/>
      <c r="L841" s="728"/>
      <c r="M841" s="762"/>
      <c r="N841" s="728"/>
      <c r="O841" s="762"/>
      <c r="P841" s="728"/>
      <c r="Q841" s="762"/>
      <c r="R841" s="728"/>
      <c r="S841" s="762"/>
      <c r="T841" s="728"/>
      <c r="U841" s="762"/>
    </row>
    <row r="842" spans="4:21">
      <c r="D842" s="728"/>
      <c r="E842" s="728"/>
      <c r="F842" s="728"/>
      <c r="G842" s="728"/>
      <c r="H842" s="728"/>
      <c r="I842" s="728"/>
      <c r="J842" s="728"/>
      <c r="K842" s="728"/>
      <c r="L842" s="728"/>
      <c r="M842" s="762"/>
      <c r="N842" s="728"/>
      <c r="O842" s="762"/>
      <c r="P842" s="728"/>
      <c r="Q842" s="762"/>
      <c r="R842" s="728"/>
      <c r="S842" s="762"/>
      <c r="T842" s="728"/>
      <c r="U842" s="762"/>
    </row>
    <row r="843" spans="4:21">
      <c r="D843" s="728"/>
      <c r="E843" s="728"/>
      <c r="F843" s="728"/>
      <c r="G843" s="728"/>
      <c r="H843" s="728"/>
      <c r="I843" s="728"/>
      <c r="J843" s="728"/>
      <c r="K843" s="728"/>
      <c r="L843" s="728"/>
      <c r="M843" s="762"/>
      <c r="N843" s="728"/>
      <c r="O843" s="762"/>
      <c r="P843" s="728"/>
      <c r="Q843" s="762"/>
      <c r="R843" s="728"/>
      <c r="S843" s="762"/>
      <c r="T843" s="728"/>
      <c r="U843" s="762"/>
    </row>
    <row r="844" spans="4:21">
      <c r="D844" s="728"/>
      <c r="E844" s="728"/>
      <c r="F844" s="728"/>
      <c r="G844" s="728"/>
      <c r="H844" s="728"/>
      <c r="I844" s="728"/>
      <c r="J844" s="728"/>
      <c r="K844" s="728"/>
      <c r="L844" s="728"/>
      <c r="M844" s="762"/>
      <c r="N844" s="728"/>
      <c r="O844" s="762"/>
      <c r="P844" s="728"/>
      <c r="Q844" s="762"/>
      <c r="R844" s="728"/>
      <c r="S844" s="762"/>
      <c r="T844" s="728"/>
      <c r="U844" s="762"/>
    </row>
    <row r="845" spans="4:21">
      <c r="D845" s="728"/>
      <c r="E845" s="728"/>
      <c r="F845" s="728"/>
      <c r="G845" s="728"/>
      <c r="H845" s="728"/>
      <c r="I845" s="728"/>
      <c r="J845" s="728"/>
      <c r="K845" s="728"/>
      <c r="L845" s="728"/>
      <c r="M845" s="762"/>
      <c r="N845" s="728"/>
      <c r="O845" s="762"/>
      <c r="P845" s="728"/>
      <c r="Q845" s="762"/>
      <c r="R845" s="728"/>
      <c r="S845" s="762"/>
      <c r="T845" s="728"/>
      <c r="U845" s="762"/>
    </row>
    <row r="846" spans="4:21">
      <c r="D846" s="728"/>
      <c r="E846" s="728"/>
      <c r="F846" s="728"/>
      <c r="G846" s="728"/>
      <c r="H846" s="728"/>
      <c r="I846" s="728"/>
      <c r="J846" s="728"/>
      <c r="K846" s="728"/>
      <c r="L846" s="728"/>
      <c r="M846" s="762"/>
      <c r="N846" s="728"/>
      <c r="O846" s="762"/>
      <c r="P846" s="728"/>
      <c r="Q846" s="762"/>
      <c r="R846" s="728"/>
      <c r="S846" s="762"/>
      <c r="T846" s="728"/>
      <c r="U846" s="762"/>
    </row>
    <row r="847" spans="4:21">
      <c r="D847" s="728"/>
      <c r="E847" s="728"/>
      <c r="F847" s="728"/>
      <c r="G847" s="728"/>
      <c r="H847" s="728"/>
      <c r="I847" s="728"/>
      <c r="J847" s="728"/>
      <c r="K847" s="728"/>
      <c r="L847" s="728"/>
      <c r="M847" s="762"/>
      <c r="N847" s="728"/>
      <c r="O847" s="762"/>
      <c r="P847" s="728"/>
      <c r="Q847" s="762"/>
      <c r="R847" s="728"/>
      <c r="S847" s="762"/>
      <c r="T847" s="728"/>
      <c r="U847" s="762"/>
    </row>
    <row r="848" spans="4:21">
      <c r="D848" s="728"/>
      <c r="E848" s="728"/>
      <c r="F848" s="728"/>
      <c r="G848" s="728"/>
      <c r="H848" s="728"/>
      <c r="I848" s="728"/>
      <c r="J848" s="728"/>
      <c r="K848" s="728"/>
      <c r="L848" s="728"/>
      <c r="M848" s="762"/>
      <c r="N848" s="728"/>
      <c r="O848" s="762"/>
      <c r="P848" s="728"/>
      <c r="Q848" s="762"/>
      <c r="R848" s="728"/>
      <c r="S848" s="762"/>
      <c r="T848" s="728"/>
      <c r="U848" s="762"/>
    </row>
    <row r="849" spans="4:21">
      <c r="D849" s="728"/>
      <c r="E849" s="728"/>
      <c r="F849" s="728"/>
      <c r="G849" s="728"/>
      <c r="H849" s="728"/>
      <c r="I849" s="728"/>
      <c r="J849" s="728"/>
      <c r="K849" s="728"/>
      <c r="L849" s="728"/>
      <c r="M849" s="762"/>
      <c r="N849" s="728"/>
      <c r="O849" s="762"/>
      <c r="P849" s="728"/>
      <c r="Q849" s="762"/>
      <c r="R849" s="728"/>
      <c r="S849" s="762"/>
      <c r="T849" s="728"/>
      <c r="U849" s="762"/>
    </row>
    <row r="850" spans="4:21">
      <c r="D850" s="728"/>
      <c r="E850" s="728"/>
      <c r="F850" s="728"/>
      <c r="G850" s="728"/>
      <c r="H850" s="728"/>
      <c r="I850" s="728"/>
      <c r="J850" s="728"/>
      <c r="K850" s="728"/>
      <c r="L850" s="728"/>
      <c r="M850" s="762"/>
      <c r="N850" s="728"/>
      <c r="O850" s="762"/>
      <c r="P850" s="728"/>
      <c r="Q850" s="762"/>
      <c r="R850" s="728"/>
      <c r="S850" s="762"/>
      <c r="T850" s="728"/>
      <c r="U850" s="762"/>
    </row>
    <row r="851" spans="4:21">
      <c r="D851" s="728"/>
      <c r="E851" s="728"/>
      <c r="F851" s="728"/>
      <c r="G851" s="728"/>
      <c r="H851" s="728"/>
      <c r="I851" s="728"/>
      <c r="J851" s="728"/>
      <c r="K851" s="728"/>
      <c r="L851" s="728"/>
      <c r="M851" s="762"/>
      <c r="N851" s="728"/>
      <c r="O851" s="762"/>
      <c r="P851" s="728"/>
      <c r="Q851" s="762"/>
      <c r="R851" s="728"/>
      <c r="S851" s="762"/>
      <c r="T851" s="728"/>
      <c r="U851" s="762"/>
    </row>
    <row r="852" spans="4:21">
      <c r="D852" s="728"/>
      <c r="E852" s="728"/>
      <c r="F852" s="728"/>
      <c r="G852" s="728"/>
      <c r="H852" s="728"/>
      <c r="I852" s="728"/>
      <c r="J852" s="728"/>
      <c r="K852" s="728"/>
      <c r="L852" s="728"/>
      <c r="M852" s="762"/>
      <c r="N852" s="728"/>
      <c r="O852" s="762"/>
      <c r="P852" s="728"/>
      <c r="Q852" s="762"/>
      <c r="R852" s="728"/>
      <c r="S852" s="762"/>
      <c r="T852" s="728"/>
      <c r="U852" s="762"/>
    </row>
    <row r="853" spans="4:21">
      <c r="D853" s="728"/>
      <c r="E853" s="728"/>
      <c r="F853" s="728"/>
      <c r="G853" s="728"/>
      <c r="H853" s="728"/>
      <c r="I853" s="728"/>
      <c r="J853" s="728"/>
      <c r="K853" s="728"/>
      <c r="L853" s="728"/>
      <c r="M853" s="762"/>
      <c r="N853" s="728"/>
      <c r="O853" s="762"/>
      <c r="P853" s="728"/>
      <c r="Q853" s="762"/>
      <c r="R853" s="728"/>
      <c r="S853" s="762"/>
      <c r="T853" s="728"/>
      <c r="U853" s="762"/>
    </row>
    <row r="854" spans="4:21">
      <c r="D854" s="728"/>
      <c r="E854" s="728"/>
      <c r="F854" s="728"/>
      <c r="G854" s="728"/>
      <c r="H854" s="728"/>
      <c r="I854" s="728"/>
      <c r="J854" s="728"/>
      <c r="K854" s="728"/>
      <c r="L854" s="728"/>
      <c r="M854" s="762"/>
      <c r="N854" s="728"/>
      <c r="O854" s="762"/>
      <c r="P854" s="728"/>
      <c r="Q854" s="762"/>
      <c r="R854" s="728"/>
      <c r="S854" s="762"/>
      <c r="T854" s="728"/>
      <c r="U854" s="762"/>
    </row>
    <row r="855" spans="4:21">
      <c r="D855" s="728"/>
      <c r="E855" s="728"/>
      <c r="F855" s="728"/>
      <c r="G855" s="728"/>
      <c r="H855" s="728"/>
      <c r="I855" s="728"/>
      <c r="J855" s="728"/>
      <c r="K855" s="728"/>
      <c r="L855" s="728"/>
      <c r="M855" s="762"/>
      <c r="N855" s="728"/>
      <c r="O855" s="762"/>
      <c r="P855" s="728"/>
      <c r="Q855" s="762"/>
      <c r="R855" s="728"/>
      <c r="S855" s="762"/>
      <c r="T855" s="728"/>
      <c r="U855" s="762"/>
    </row>
    <row r="856" spans="4:21">
      <c r="D856" s="728"/>
      <c r="E856" s="728"/>
      <c r="F856" s="728"/>
      <c r="G856" s="728"/>
      <c r="H856" s="728"/>
      <c r="I856" s="728"/>
      <c r="J856" s="728"/>
      <c r="K856" s="728"/>
      <c r="L856" s="728"/>
      <c r="M856" s="762"/>
      <c r="N856" s="728"/>
      <c r="O856" s="762"/>
      <c r="P856" s="728"/>
      <c r="Q856" s="762"/>
      <c r="R856" s="728"/>
      <c r="S856" s="762"/>
      <c r="T856" s="728"/>
      <c r="U856" s="762"/>
    </row>
    <row r="857" spans="4:21">
      <c r="D857" s="728"/>
      <c r="E857" s="728"/>
      <c r="F857" s="728"/>
      <c r="G857" s="728"/>
      <c r="H857" s="728"/>
      <c r="I857" s="728"/>
      <c r="J857" s="728"/>
      <c r="K857" s="728"/>
      <c r="L857" s="728"/>
      <c r="M857" s="762"/>
      <c r="N857" s="728"/>
      <c r="O857" s="762"/>
      <c r="P857" s="728"/>
      <c r="Q857" s="762"/>
      <c r="R857" s="728"/>
      <c r="S857" s="762"/>
      <c r="T857" s="728"/>
      <c r="U857" s="762"/>
    </row>
    <row r="858" spans="4:21">
      <c r="D858" s="728"/>
      <c r="E858" s="728"/>
      <c r="F858" s="728"/>
      <c r="G858" s="728"/>
      <c r="H858" s="728"/>
      <c r="I858" s="728"/>
      <c r="J858" s="728"/>
      <c r="K858" s="728"/>
      <c r="L858" s="728"/>
      <c r="M858" s="762"/>
      <c r="N858" s="728"/>
      <c r="O858" s="762"/>
      <c r="P858" s="728"/>
      <c r="Q858" s="762"/>
      <c r="R858" s="728"/>
      <c r="S858" s="762"/>
      <c r="T858" s="728"/>
      <c r="U858" s="762"/>
    </row>
    <row r="859" spans="4:21">
      <c r="D859" s="728"/>
      <c r="E859" s="728"/>
      <c r="F859" s="728"/>
      <c r="G859" s="728"/>
      <c r="H859" s="728"/>
      <c r="I859" s="728"/>
      <c r="J859" s="728"/>
      <c r="K859" s="728"/>
      <c r="L859" s="728"/>
      <c r="M859" s="762"/>
      <c r="N859" s="728"/>
      <c r="O859" s="762"/>
      <c r="P859" s="728"/>
      <c r="Q859" s="762"/>
      <c r="R859" s="728"/>
      <c r="S859" s="762"/>
      <c r="T859" s="728"/>
      <c r="U859" s="762"/>
    </row>
    <row r="860" spans="4:21">
      <c r="D860" s="728"/>
      <c r="E860" s="728"/>
      <c r="F860" s="728"/>
      <c r="G860" s="728"/>
      <c r="H860" s="728"/>
      <c r="I860" s="728"/>
      <c r="J860" s="728"/>
      <c r="K860" s="728"/>
      <c r="L860" s="728"/>
      <c r="M860" s="762"/>
      <c r="N860" s="728"/>
      <c r="O860" s="762"/>
      <c r="P860" s="728"/>
      <c r="Q860" s="762"/>
      <c r="R860" s="728"/>
      <c r="S860" s="762"/>
      <c r="T860" s="728"/>
      <c r="U860" s="762"/>
    </row>
    <row r="861" spans="4:21">
      <c r="D861" s="728"/>
      <c r="E861" s="728"/>
      <c r="F861" s="728"/>
      <c r="G861" s="728"/>
      <c r="H861" s="728"/>
      <c r="I861" s="728"/>
      <c r="J861" s="728"/>
      <c r="K861" s="728"/>
      <c r="L861" s="728"/>
      <c r="M861" s="762"/>
      <c r="N861" s="728"/>
      <c r="O861" s="762"/>
      <c r="P861" s="728"/>
      <c r="Q861" s="762"/>
      <c r="R861" s="728"/>
      <c r="S861" s="762"/>
      <c r="T861" s="728"/>
      <c r="U861" s="762"/>
    </row>
    <row r="862" spans="4:21">
      <c r="D862" s="728"/>
      <c r="E862" s="728"/>
      <c r="F862" s="728"/>
      <c r="G862" s="728"/>
      <c r="H862" s="728"/>
      <c r="I862" s="728"/>
      <c r="J862" s="728"/>
      <c r="K862" s="728"/>
      <c r="L862" s="728"/>
      <c r="M862" s="762"/>
      <c r="N862" s="728"/>
      <c r="O862" s="762"/>
      <c r="P862" s="728"/>
      <c r="Q862" s="762"/>
      <c r="R862" s="728"/>
      <c r="S862" s="762"/>
      <c r="T862" s="728"/>
      <c r="U862" s="762"/>
    </row>
    <row r="863" spans="4:21">
      <c r="D863" s="728"/>
      <c r="E863" s="728"/>
      <c r="F863" s="728"/>
      <c r="G863" s="728"/>
      <c r="H863" s="728"/>
      <c r="I863" s="728"/>
      <c r="J863" s="728"/>
      <c r="K863" s="728"/>
      <c r="L863" s="728"/>
      <c r="M863" s="762"/>
      <c r="N863" s="728"/>
      <c r="O863" s="762"/>
      <c r="P863" s="728"/>
      <c r="Q863" s="762"/>
      <c r="R863" s="728"/>
      <c r="S863" s="762"/>
      <c r="T863" s="728"/>
      <c r="U863" s="762"/>
    </row>
    <row r="864" spans="4:21">
      <c r="D864" s="728"/>
      <c r="E864" s="728"/>
      <c r="F864" s="728"/>
      <c r="G864" s="728"/>
      <c r="H864" s="728"/>
      <c r="I864" s="728"/>
      <c r="J864" s="728"/>
      <c r="K864" s="728"/>
      <c r="L864" s="728"/>
      <c r="M864" s="762"/>
      <c r="N864" s="728"/>
      <c r="O864" s="762"/>
      <c r="P864" s="728"/>
      <c r="Q864" s="762"/>
      <c r="R864" s="728"/>
      <c r="S864" s="762"/>
      <c r="T864" s="728"/>
      <c r="U864" s="762"/>
    </row>
    <row r="865" spans="4:21">
      <c r="D865" s="728"/>
      <c r="E865" s="728"/>
      <c r="F865" s="728"/>
      <c r="G865" s="728"/>
      <c r="H865" s="728"/>
      <c r="I865" s="728"/>
      <c r="J865" s="728"/>
      <c r="K865" s="728"/>
      <c r="L865" s="728"/>
      <c r="M865" s="762"/>
      <c r="N865" s="728"/>
      <c r="O865" s="762"/>
      <c r="P865" s="728"/>
      <c r="Q865" s="762"/>
      <c r="R865" s="728"/>
      <c r="S865" s="762"/>
      <c r="T865" s="728"/>
      <c r="U865" s="762"/>
    </row>
    <row r="866" spans="4:21">
      <c r="D866" s="728"/>
      <c r="E866" s="728"/>
      <c r="F866" s="728"/>
      <c r="G866" s="728"/>
      <c r="H866" s="728"/>
      <c r="I866" s="728"/>
      <c r="J866" s="728"/>
      <c r="K866" s="728"/>
      <c r="L866" s="728"/>
      <c r="M866" s="762"/>
      <c r="N866" s="728"/>
      <c r="O866" s="762"/>
      <c r="P866" s="728"/>
      <c r="Q866" s="762"/>
      <c r="R866" s="728"/>
      <c r="S866" s="762"/>
      <c r="T866" s="728"/>
      <c r="U866" s="762"/>
    </row>
    <row r="867" spans="4:21">
      <c r="D867" s="728"/>
      <c r="E867" s="728"/>
      <c r="F867" s="728"/>
      <c r="G867" s="728"/>
      <c r="H867" s="728"/>
      <c r="I867" s="728"/>
      <c r="J867" s="728"/>
      <c r="K867" s="728"/>
      <c r="L867" s="728"/>
      <c r="M867" s="762"/>
      <c r="N867" s="728"/>
      <c r="O867" s="762"/>
      <c r="P867" s="728"/>
      <c r="Q867" s="762"/>
      <c r="R867" s="728"/>
      <c r="S867" s="762"/>
      <c r="T867" s="728"/>
      <c r="U867" s="762"/>
    </row>
    <row r="868" spans="4:21">
      <c r="D868" s="728"/>
      <c r="E868" s="728"/>
      <c r="F868" s="728"/>
      <c r="G868" s="728"/>
      <c r="H868" s="728"/>
      <c r="I868" s="728"/>
      <c r="J868" s="728"/>
      <c r="K868" s="728"/>
      <c r="L868" s="728"/>
      <c r="M868" s="762"/>
      <c r="N868" s="728"/>
      <c r="O868" s="762"/>
      <c r="P868" s="728"/>
      <c r="Q868" s="762"/>
      <c r="R868" s="728"/>
      <c r="S868" s="762"/>
      <c r="T868" s="728"/>
      <c r="U868" s="762"/>
    </row>
    <row r="869" spans="4:21">
      <c r="D869" s="728"/>
      <c r="E869" s="728"/>
      <c r="F869" s="728"/>
      <c r="G869" s="728"/>
      <c r="H869" s="728"/>
      <c r="I869" s="728"/>
      <c r="J869" s="728"/>
      <c r="K869" s="728"/>
      <c r="L869" s="728"/>
      <c r="M869" s="762"/>
      <c r="N869" s="728"/>
      <c r="O869" s="762"/>
      <c r="P869" s="728"/>
      <c r="Q869" s="762"/>
      <c r="R869" s="728"/>
      <c r="S869" s="762"/>
      <c r="T869" s="728"/>
      <c r="U869" s="762"/>
    </row>
    <row r="870" spans="4:21">
      <c r="D870" s="728"/>
      <c r="E870" s="728"/>
      <c r="F870" s="728"/>
      <c r="G870" s="728"/>
      <c r="H870" s="728"/>
      <c r="I870" s="728"/>
      <c r="J870" s="728"/>
      <c r="K870" s="728"/>
      <c r="L870" s="728"/>
      <c r="M870" s="762"/>
      <c r="N870" s="728"/>
      <c r="O870" s="762"/>
      <c r="P870" s="728"/>
      <c r="Q870" s="762"/>
      <c r="R870" s="728"/>
      <c r="S870" s="762"/>
      <c r="T870" s="728"/>
      <c r="U870" s="762"/>
    </row>
    <row r="871" spans="4:21">
      <c r="D871" s="728"/>
      <c r="E871" s="728"/>
      <c r="F871" s="728"/>
      <c r="G871" s="728"/>
      <c r="H871" s="728"/>
      <c r="I871" s="728"/>
      <c r="J871" s="728"/>
      <c r="K871" s="728"/>
      <c r="L871" s="728"/>
      <c r="M871" s="762"/>
      <c r="N871" s="728"/>
      <c r="O871" s="762"/>
      <c r="P871" s="728"/>
      <c r="Q871" s="762"/>
      <c r="R871" s="728"/>
      <c r="S871" s="762"/>
      <c r="T871" s="728"/>
      <c r="U871" s="762"/>
    </row>
    <row r="872" spans="4:21">
      <c r="D872" s="728"/>
      <c r="E872" s="728"/>
      <c r="F872" s="728"/>
      <c r="G872" s="728"/>
      <c r="H872" s="728"/>
      <c r="I872" s="728"/>
      <c r="J872" s="728"/>
      <c r="K872" s="728"/>
      <c r="L872" s="728"/>
      <c r="M872" s="762"/>
      <c r="N872" s="728"/>
      <c r="O872" s="762"/>
      <c r="P872" s="728"/>
      <c r="Q872" s="762"/>
      <c r="R872" s="728"/>
      <c r="S872" s="762"/>
      <c r="T872" s="728"/>
      <c r="U872" s="762"/>
    </row>
    <row r="873" spans="4:21">
      <c r="D873" s="728"/>
      <c r="E873" s="728"/>
      <c r="F873" s="728"/>
      <c r="G873" s="728"/>
      <c r="H873" s="728"/>
      <c r="I873" s="728"/>
      <c r="J873" s="728"/>
      <c r="K873" s="728"/>
      <c r="L873" s="728"/>
      <c r="M873" s="762"/>
      <c r="N873" s="728"/>
      <c r="O873" s="762"/>
      <c r="P873" s="728"/>
      <c r="Q873" s="762"/>
      <c r="R873" s="728"/>
      <c r="S873" s="762"/>
      <c r="T873" s="728"/>
      <c r="U873" s="762"/>
    </row>
    <row r="874" spans="4:21">
      <c r="D874" s="728"/>
      <c r="E874" s="728"/>
      <c r="F874" s="728"/>
      <c r="G874" s="728"/>
      <c r="H874" s="728"/>
      <c r="I874" s="728"/>
      <c r="J874" s="728"/>
      <c r="K874" s="728"/>
      <c r="L874" s="728"/>
      <c r="M874" s="762"/>
      <c r="N874" s="728"/>
      <c r="O874" s="762"/>
      <c r="P874" s="728"/>
      <c r="Q874" s="762"/>
      <c r="R874" s="728"/>
      <c r="S874" s="762"/>
      <c r="T874" s="728"/>
      <c r="U874" s="762"/>
    </row>
    <row r="875" spans="4:21">
      <c r="D875" s="728"/>
      <c r="E875" s="728"/>
      <c r="F875" s="728"/>
      <c r="G875" s="728"/>
      <c r="H875" s="728"/>
      <c r="I875" s="728"/>
      <c r="J875" s="728"/>
      <c r="K875" s="728"/>
      <c r="L875" s="728"/>
      <c r="M875" s="762"/>
      <c r="N875" s="728"/>
      <c r="O875" s="762"/>
      <c r="P875" s="728"/>
      <c r="Q875" s="762"/>
      <c r="R875" s="728"/>
      <c r="S875" s="762"/>
      <c r="T875" s="728"/>
      <c r="U875" s="762"/>
    </row>
    <row r="876" spans="4:21">
      <c r="D876" s="728"/>
      <c r="E876" s="728"/>
      <c r="F876" s="728"/>
      <c r="G876" s="728"/>
      <c r="H876" s="728"/>
      <c r="I876" s="728"/>
      <c r="J876" s="728"/>
      <c r="K876" s="728"/>
      <c r="L876" s="728"/>
      <c r="M876" s="762"/>
      <c r="N876" s="728"/>
      <c r="O876" s="762"/>
      <c r="P876" s="728"/>
      <c r="Q876" s="762"/>
      <c r="R876" s="728"/>
      <c r="S876" s="762"/>
      <c r="T876" s="728"/>
      <c r="U876" s="762"/>
    </row>
    <row r="877" spans="4:21">
      <c r="D877" s="728"/>
      <c r="E877" s="728"/>
      <c r="F877" s="728"/>
      <c r="G877" s="728"/>
      <c r="H877" s="728"/>
      <c r="I877" s="728"/>
      <c r="J877" s="728"/>
      <c r="K877" s="728"/>
      <c r="L877" s="728"/>
      <c r="M877" s="762"/>
      <c r="N877" s="728"/>
      <c r="O877" s="762"/>
      <c r="P877" s="728"/>
      <c r="Q877" s="762"/>
      <c r="R877" s="728"/>
      <c r="S877" s="762"/>
      <c r="T877" s="728"/>
      <c r="U877" s="762"/>
    </row>
    <row r="878" spans="4:21">
      <c r="D878" s="728"/>
      <c r="E878" s="728"/>
      <c r="F878" s="728"/>
      <c r="G878" s="728"/>
      <c r="H878" s="728"/>
      <c r="I878" s="728"/>
      <c r="J878" s="728"/>
      <c r="K878" s="728"/>
      <c r="L878" s="728"/>
      <c r="M878" s="762"/>
      <c r="N878" s="728"/>
      <c r="O878" s="762"/>
      <c r="P878" s="728"/>
      <c r="Q878" s="762"/>
      <c r="R878" s="728"/>
      <c r="S878" s="762"/>
      <c r="T878" s="728"/>
      <c r="U878" s="762"/>
    </row>
    <row r="879" spans="4:21">
      <c r="D879" s="728"/>
      <c r="E879" s="728"/>
      <c r="F879" s="728"/>
      <c r="G879" s="728"/>
      <c r="H879" s="728"/>
      <c r="I879" s="728"/>
      <c r="J879" s="728"/>
      <c r="K879" s="728"/>
      <c r="L879" s="728"/>
      <c r="M879" s="762"/>
      <c r="N879" s="728"/>
      <c r="O879" s="762"/>
      <c r="P879" s="728"/>
      <c r="Q879" s="762"/>
      <c r="R879" s="728"/>
      <c r="S879" s="762"/>
      <c r="T879" s="728"/>
      <c r="U879" s="762"/>
    </row>
    <row r="880" spans="4:21">
      <c r="D880" s="728"/>
      <c r="E880" s="728"/>
      <c r="F880" s="728"/>
      <c r="G880" s="728"/>
      <c r="H880" s="728"/>
      <c r="I880" s="728"/>
      <c r="J880" s="728"/>
      <c r="K880" s="728"/>
      <c r="L880" s="728"/>
      <c r="M880" s="762"/>
      <c r="N880" s="728"/>
      <c r="O880" s="762"/>
      <c r="P880" s="728"/>
      <c r="Q880" s="762"/>
      <c r="R880" s="728"/>
      <c r="S880" s="762"/>
      <c r="T880" s="728"/>
      <c r="U880" s="762"/>
    </row>
    <row r="881" spans="4:21">
      <c r="D881" s="728"/>
      <c r="E881" s="728"/>
      <c r="F881" s="728"/>
      <c r="G881" s="728"/>
      <c r="H881" s="728"/>
      <c r="I881" s="728"/>
      <c r="J881" s="728"/>
      <c r="K881" s="728"/>
      <c r="L881" s="728"/>
      <c r="M881" s="762"/>
      <c r="N881" s="728"/>
      <c r="O881" s="762"/>
      <c r="P881" s="728"/>
      <c r="Q881" s="762"/>
      <c r="R881" s="728"/>
      <c r="S881" s="762"/>
      <c r="T881" s="728"/>
      <c r="U881" s="762"/>
    </row>
    <row r="882" spans="4:21">
      <c r="D882" s="728"/>
      <c r="E882" s="728"/>
      <c r="F882" s="728"/>
      <c r="G882" s="728"/>
      <c r="H882" s="728"/>
      <c r="I882" s="728"/>
      <c r="J882" s="728"/>
      <c r="K882" s="728"/>
      <c r="L882" s="728"/>
      <c r="M882" s="762"/>
      <c r="N882" s="728"/>
      <c r="O882" s="762"/>
      <c r="P882" s="728"/>
      <c r="Q882" s="762"/>
      <c r="R882" s="728"/>
      <c r="S882" s="762"/>
      <c r="T882" s="728"/>
      <c r="U882" s="762"/>
    </row>
    <row r="883" spans="4:21">
      <c r="D883" s="728"/>
      <c r="E883" s="728"/>
      <c r="F883" s="728"/>
      <c r="G883" s="728"/>
      <c r="H883" s="728"/>
      <c r="I883" s="728"/>
      <c r="J883" s="728"/>
      <c r="K883" s="728"/>
      <c r="L883" s="728"/>
      <c r="M883" s="762"/>
      <c r="N883" s="728"/>
      <c r="O883" s="762"/>
      <c r="P883" s="728"/>
      <c r="Q883" s="762"/>
      <c r="R883" s="728"/>
      <c r="S883" s="762"/>
      <c r="T883" s="728"/>
      <c r="U883" s="762"/>
    </row>
    <row r="884" spans="4:21">
      <c r="D884" s="728"/>
      <c r="E884" s="728"/>
      <c r="F884" s="728"/>
      <c r="G884" s="728"/>
      <c r="H884" s="728"/>
      <c r="I884" s="728"/>
      <c r="J884" s="728"/>
      <c r="K884" s="728"/>
      <c r="L884" s="728"/>
      <c r="M884" s="762"/>
      <c r="N884" s="728"/>
      <c r="O884" s="762"/>
      <c r="P884" s="728"/>
      <c r="Q884" s="762"/>
      <c r="R884" s="728"/>
      <c r="S884" s="762"/>
      <c r="T884" s="728"/>
      <c r="U884" s="762"/>
    </row>
    <row r="885" spans="4:21">
      <c r="D885" s="728"/>
      <c r="E885" s="728"/>
      <c r="F885" s="728"/>
      <c r="G885" s="728"/>
      <c r="H885" s="728"/>
      <c r="I885" s="728"/>
      <c r="J885" s="728"/>
      <c r="K885" s="728"/>
      <c r="L885" s="728"/>
      <c r="M885" s="762"/>
      <c r="N885" s="728"/>
      <c r="O885" s="762"/>
      <c r="P885" s="728"/>
      <c r="Q885" s="762"/>
      <c r="R885" s="728"/>
      <c r="S885" s="762"/>
      <c r="T885" s="728"/>
      <c r="U885" s="762"/>
    </row>
    <row r="886" spans="4:21">
      <c r="D886" s="728"/>
      <c r="E886" s="728"/>
      <c r="F886" s="728"/>
      <c r="G886" s="728"/>
      <c r="H886" s="728"/>
      <c r="I886" s="728"/>
      <c r="J886" s="728"/>
      <c r="K886" s="728"/>
      <c r="L886" s="728"/>
      <c r="M886" s="762"/>
      <c r="N886" s="728"/>
      <c r="O886" s="762"/>
      <c r="P886" s="728"/>
      <c r="Q886" s="762"/>
      <c r="R886" s="728"/>
      <c r="S886" s="762"/>
      <c r="T886" s="728"/>
      <c r="U886" s="762"/>
    </row>
    <row r="887" spans="4:21">
      <c r="D887" s="728"/>
      <c r="E887" s="728"/>
      <c r="F887" s="728"/>
      <c r="G887" s="728"/>
      <c r="H887" s="728"/>
      <c r="I887" s="728"/>
      <c r="J887" s="728"/>
      <c r="K887" s="728"/>
      <c r="L887" s="728"/>
      <c r="M887" s="762"/>
      <c r="N887" s="728"/>
      <c r="O887" s="762"/>
      <c r="P887" s="728"/>
      <c r="Q887" s="762"/>
      <c r="R887" s="728"/>
      <c r="S887" s="762"/>
      <c r="T887" s="728"/>
      <c r="U887" s="762"/>
    </row>
    <row r="888" spans="4:21">
      <c r="D888" s="728"/>
      <c r="E888" s="728"/>
      <c r="F888" s="728"/>
      <c r="G888" s="728"/>
      <c r="H888" s="728"/>
      <c r="I888" s="728"/>
      <c r="J888" s="728"/>
      <c r="K888" s="728"/>
      <c r="L888" s="728"/>
      <c r="M888" s="762"/>
      <c r="N888" s="728"/>
      <c r="O888" s="762"/>
      <c r="P888" s="728"/>
      <c r="Q888" s="762"/>
      <c r="R888" s="728"/>
      <c r="S888" s="762"/>
      <c r="T888" s="728"/>
      <c r="U888" s="762"/>
    </row>
    <row r="889" spans="4:21">
      <c r="D889" s="728"/>
      <c r="E889" s="728"/>
      <c r="F889" s="728"/>
      <c r="G889" s="728"/>
      <c r="H889" s="728"/>
      <c r="I889" s="728"/>
      <c r="J889" s="728"/>
      <c r="K889" s="728"/>
      <c r="L889" s="728"/>
      <c r="M889" s="762"/>
      <c r="N889" s="728"/>
      <c r="O889" s="762"/>
      <c r="P889" s="728"/>
      <c r="Q889" s="762"/>
      <c r="R889" s="728"/>
      <c r="S889" s="762"/>
      <c r="T889" s="728"/>
      <c r="U889" s="762"/>
    </row>
    <row r="890" spans="4:21">
      <c r="D890" s="728"/>
      <c r="E890" s="728"/>
      <c r="F890" s="728"/>
      <c r="G890" s="728"/>
      <c r="H890" s="728"/>
      <c r="I890" s="728"/>
      <c r="J890" s="728"/>
      <c r="K890" s="728"/>
      <c r="L890" s="728"/>
      <c r="M890" s="762"/>
      <c r="N890" s="728"/>
      <c r="O890" s="762"/>
      <c r="P890" s="728"/>
      <c r="Q890" s="762"/>
      <c r="R890" s="728"/>
      <c r="S890" s="762"/>
      <c r="T890" s="728"/>
      <c r="U890" s="762"/>
    </row>
    <row r="891" spans="4:21">
      <c r="D891" s="728"/>
      <c r="E891" s="728"/>
      <c r="F891" s="728"/>
      <c r="G891" s="728"/>
      <c r="H891" s="728"/>
      <c r="I891" s="728"/>
      <c r="J891" s="728"/>
      <c r="K891" s="728"/>
      <c r="L891" s="728"/>
      <c r="M891" s="762"/>
      <c r="N891" s="728"/>
      <c r="O891" s="762"/>
      <c r="P891" s="728"/>
      <c r="Q891" s="762"/>
      <c r="R891" s="728"/>
      <c r="S891" s="762"/>
      <c r="T891" s="728"/>
      <c r="U891" s="762"/>
    </row>
    <row r="892" spans="4:21">
      <c r="D892" s="728"/>
      <c r="E892" s="728"/>
      <c r="F892" s="728"/>
      <c r="G892" s="728"/>
      <c r="H892" s="728"/>
      <c r="I892" s="728"/>
      <c r="J892" s="728"/>
      <c r="K892" s="728"/>
      <c r="L892" s="728"/>
      <c r="M892" s="762"/>
      <c r="N892" s="728"/>
      <c r="O892" s="762"/>
      <c r="P892" s="728"/>
      <c r="Q892" s="762"/>
      <c r="R892" s="728"/>
      <c r="S892" s="762"/>
      <c r="T892" s="728"/>
      <c r="U892" s="762"/>
    </row>
    <row r="893" spans="4:21">
      <c r="D893" s="728"/>
      <c r="E893" s="728"/>
      <c r="F893" s="728"/>
      <c r="G893" s="728"/>
      <c r="H893" s="728"/>
      <c r="I893" s="728"/>
      <c r="J893" s="728"/>
      <c r="K893" s="728"/>
      <c r="L893" s="728"/>
      <c r="M893" s="762"/>
      <c r="N893" s="728"/>
      <c r="O893" s="762"/>
      <c r="P893" s="728"/>
      <c r="Q893" s="762"/>
      <c r="R893" s="728"/>
      <c r="S893" s="762"/>
      <c r="T893" s="728"/>
      <c r="U893" s="762"/>
    </row>
    <row r="894" spans="4:21">
      <c r="D894" s="728"/>
      <c r="E894" s="728"/>
      <c r="F894" s="728"/>
      <c r="G894" s="728"/>
      <c r="H894" s="728"/>
      <c r="I894" s="728"/>
      <c r="J894" s="728"/>
      <c r="K894" s="728"/>
      <c r="L894" s="728"/>
      <c r="M894" s="762"/>
      <c r="N894" s="728"/>
      <c r="O894" s="762"/>
      <c r="P894" s="728"/>
      <c r="Q894" s="762"/>
      <c r="R894" s="728"/>
      <c r="S894" s="762"/>
      <c r="T894" s="728"/>
      <c r="U894" s="762"/>
    </row>
    <row r="895" spans="4:21">
      <c r="D895" s="728"/>
      <c r="E895" s="728"/>
      <c r="F895" s="728"/>
      <c r="G895" s="728"/>
      <c r="H895" s="728"/>
      <c r="I895" s="728"/>
      <c r="J895" s="728"/>
      <c r="K895" s="728"/>
      <c r="L895" s="728"/>
      <c r="M895" s="762"/>
      <c r="N895" s="728"/>
      <c r="O895" s="762"/>
      <c r="P895" s="728"/>
      <c r="Q895" s="762"/>
      <c r="R895" s="728"/>
      <c r="S895" s="762"/>
      <c r="T895" s="728"/>
      <c r="U895" s="762"/>
    </row>
    <row r="896" spans="4:21">
      <c r="D896" s="728"/>
      <c r="E896" s="728"/>
      <c r="F896" s="728"/>
      <c r="G896" s="728"/>
      <c r="H896" s="728"/>
      <c r="I896" s="728"/>
      <c r="J896" s="728"/>
      <c r="K896" s="728"/>
      <c r="L896" s="728"/>
      <c r="M896" s="762"/>
      <c r="N896" s="728"/>
      <c r="O896" s="762"/>
      <c r="P896" s="728"/>
      <c r="Q896" s="762"/>
      <c r="R896" s="728"/>
      <c r="S896" s="762"/>
      <c r="T896" s="728"/>
      <c r="U896" s="762"/>
    </row>
    <row r="897" spans="4:21">
      <c r="D897" s="728"/>
      <c r="E897" s="728"/>
      <c r="F897" s="728"/>
      <c r="G897" s="728"/>
      <c r="H897" s="728"/>
      <c r="I897" s="728"/>
      <c r="J897" s="728"/>
      <c r="K897" s="728"/>
      <c r="L897" s="728"/>
      <c r="M897" s="762"/>
      <c r="N897" s="728"/>
      <c r="O897" s="762"/>
      <c r="P897" s="728"/>
      <c r="Q897" s="762"/>
      <c r="R897" s="728"/>
      <c r="S897" s="762"/>
      <c r="T897" s="728"/>
      <c r="U897" s="762"/>
    </row>
    <row r="898" spans="4:21">
      <c r="D898" s="728"/>
      <c r="E898" s="728"/>
      <c r="F898" s="728"/>
      <c r="G898" s="728"/>
      <c r="H898" s="728"/>
      <c r="I898" s="728"/>
      <c r="J898" s="728"/>
      <c r="K898" s="728"/>
      <c r="L898" s="728"/>
      <c r="M898" s="762"/>
      <c r="N898" s="728"/>
      <c r="O898" s="762"/>
      <c r="P898" s="728"/>
      <c r="Q898" s="762"/>
      <c r="R898" s="728"/>
      <c r="S898" s="762"/>
      <c r="T898" s="728"/>
      <c r="U898" s="762"/>
    </row>
    <row r="899" spans="4:21">
      <c r="D899" s="728"/>
      <c r="E899" s="728"/>
      <c r="F899" s="728"/>
      <c r="G899" s="728"/>
      <c r="H899" s="728"/>
      <c r="I899" s="728"/>
      <c r="J899" s="728"/>
      <c r="K899" s="728"/>
      <c r="L899" s="728"/>
      <c r="M899" s="762"/>
      <c r="N899" s="728"/>
      <c r="O899" s="762"/>
      <c r="P899" s="728"/>
      <c r="Q899" s="762"/>
      <c r="R899" s="728"/>
      <c r="S899" s="762"/>
      <c r="T899" s="728"/>
      <c r="U899" s="762"/>
    </row>
    <row r="900" spans="4:21">
      <c r="D900" s="728"/>
      <c r="E900" s="728"/>
      <c r="F900" s="728"/>
      <c r="G900" s="728"/>
      <c r="H900" s="728"/>
      <c r="I900" s="728"/>
      <c r="J900" s="728"/>
      <c r="K900" s="728"/>
      <c r="L900" s="728"/>
      <c r="M900" s="762"/>
      <c r="N900" s="728"/>
      <c r="O900" s="762"/>
      <c r="P900" s="728"/>
      <c r="Q900" s="762"/>
      <c r="R900" s="728"/>
      <c r="S900" s="762"/>
      <c r="T900" s="728"/>
      <c r="U900" s="762"/>
    </row>
    <row r="901" spans="4:21">
      <c r="D901" s="728"/>
      <c r="E901" s="728"/>
      <c r="F901" s="728"/>
      <c r="G901" s="728"/>
      <c r="H901" s="728"/>
      <c r="I901" s="728"/>
      <c r="J901" s="728"/>
      <c r="K901" s="728"/>
      <c r="L901" s="728"/>
      <c r="M901" s="762"/>
      <c r="N901" s="728"/>
      <c r="O901" s="762"/>
      <c r="P901" s="728"/>
      <c r="Q901" s="762"/>
      <c r="R901" s="728"/>
      <c r="S901" s="762"/>
      <c r="T901" s="728"/>
      <c r="U901" s="762"/>
    </row>
    <row r="902" spans="4:21">
      <c r="D902" s="728"/>
      <c r="E902" s="728"/>
      <c r="F902" s="728"/>
      <c r="G902" s="728"/>
      <c r="H902" s="728"/>
      <c r="I902" s="728"/>
      <c r="J902" s="728"/>
      <c r="K902" s="728"/>
      <c r="L902" s="728"/>
      <c r="M902" s="762"/>
      <c r="N902" s="728"/>
      <c r="O902" s="762"/>
      <c r="P902" s="728"/>
      <c r="Q902" s="762"/>
      <c r="R902" s="728"/>
      <c r="S902" s="762"/>
      <c r="T902" s="728"/>
      <c r="U902" s="762"/>
    </row>
    <row r="903" spans="4:21">
      <c r="D903" s="728"/>
      <c r="E903" s="728"/>
      <c r="F903" s="728"/>
      <c r="G903" s="728"/>
      <c r="H903" s="728"/>
      <c r="I903" s="728"/>
      <c r="J903" s="728"/>
      <c r="K903" s="728"/>
      <c r="L903" s="728"/>
      <c r="M903" s="762"/>
      <c r="N903" s="728"/>
      <c r="O903" s="762"/>
      <c r="P903" s="728"/>
      <c r="Q903" s="762"/>
      <c r="R903" s="728"/>
      <c r="S903" s="762"/>
      <c r="T903" s="728"/>
      <c r="U903" s="762"/>
    </row>
    <row r="904" spans="4:21">
      <c r="D904" s="728"/>
      <c r="E904" s="728"/>
      <c r="F904" s="728"/>
      <c r="G904" s="728"/>
      <c r="H904" s="728"/>
      <c r="I904" s="728"/>
      <c r="J904" s="728"/>
      <c r="K904" s="728"/>
      <c r="L904" s="728"/>
      <c r="M904" s="762"/>
      <c r="N904" s="728"/>
      <c r="O904" s="762"/>
      <c r="P904" s="728"/>
      <c r="Q904" s="762"/>
      <c r="R904" s="728"/>
      <c r="S904" s="762"/>
      <c r="T904" s="728"/>
      <c r="U904" s="762"/>
    </row>
    <row r="905" spans="4:21">
      <c r="D905" s="728"/>
      <c r="E905" s="728"/>
      <c r="F905" s="728"/>
      <c r="G905" s="728"/>
      <c r="H905" s="728"/>
      <c r="I905" s="728"/>
      <c r="J905" s="728"/>
      <c r="K905" s="728"/>
      <c r="L905" s="728"/>
      <c r="M905" s="762"/>
      <c r="N905" s="728"/>
      <c r="O905" s="762"/>
      <c r="P905" s="728"/>
      <c r="Q905" s="762"/>
      <c r="R905" s="728"/>
      <c r="S905" s="762"/>
      <c r="T905" s="728"/>
      <c r="U905" s="762"/>
    </row>
    <row r="906" spans="4:21">
      <c r="D906" s="728"/>
      <c r="E906" s="728"/>
      <c r="F906" s="728"/>
      <c r="G906" s="728"/>
      <c r="H906" s="728"/>
      <c r="I906" s="728"/>
      <c r="J906" s="728"/>
      <c r="K906" s="728"/>
      <c r="L906" s="728"/>
      <c r="M906" s="762"/>
      <c r="N906" s="728"/>
      <c r="O906" s="762"/>
      <c r="P906" s="728"/>
      <c r="Q906" s="762"/>
      <c r="R906" s="728"/>
      <c r="S906" s="762"/>
      <c r="T906" s="728"/>
      <c r="U906" s="762"/>
    </row>
    <row r="907" spans="4:21">
      <c r="D907" s="728"/>
      <c r="E907" s="728"/>
      <c r="F907" s="728"/>
      <c r="G907" s="728"/>
      <c r="H907" s="728"/>
      <c r="I907" s="728"/>
      <c r="J907" s="728"/>
      <c r="K907" s="728"/>
      <c r="L907" s="728"/>
      <c r="M907" s="762"/>
      <c r="N907" s="728"/>
      <c r="O907" s="762"/>
      <c r="P907" s="728"/>
      <c r="Q907" s="762"/>
      <c r="R907" s="728"/>
      <c r="S907" s="762"/>
      <c r="T907" s="728"/>
      <c r="U907" s="762"/>
    </row>
    <row r="908" spans="4:21">
      <c r="D908" s="728"/>
      <c r="E908" s="728"/>
      <c r="F908" s="728"/>
      <c r="G908" s="728"/>
      <c r="H908" s="728"/>
      <c r="I908" s="728"/>
      <c r="J908" s="728"/>
      <c r="K908" s="728"/>
      <c r="L908" s="728"/>
      <c r="M908" s="762"/>
      <c r="N908" s="728"/>
      <c r="O908" s="762"/>
      <c r="P908" s="728"/>
      <c r="Q908" s="762"/>
      <c r="R908" s="728"/>
      <c r="S908" s="762"/>
      <c r="T908" s="728"/>
      <c r="U908" s="762"/>
    </row>
    <row r="909" spans="4:21">
      <c r="D909" s="728"/>
      <c r="E909" s="728"/>
      <c r="F909" s="728"/>
      <c r="G909" s="728"/>
      <c r="H909" s="728"/>
      <c r="I909" s="728"/>
      <c r="J909" s="728"/>
      <c r="K909" s="728"/>
      <c r="L909" s="728"/>
      <c r="M909" s="762"/>
      <c r="N909" s="728"/>
      <c r="O909" s="762"/>
      <c r="P909" s="728"/>
      <c r="Q909" s="762"/>
      <c r="R909" s="728"/>
      <c r="S909" s="762"/>
      <c r="T909" s="728"/>
      <c r="U909" s="762"/>
    </row>
    <row r="910" spans="4:21">
      <c r="D910" s="728"/>
      <c r="E910" s="728"/>
      <c r="F910" s="728"/>
      <c r="G910" s="728"/>
      <c r="H910" s="728"/>
      <c r="I910" s="728"/>
      <c r="J910" s="728"/>
      <c r="K910" s="728"/>
      <c r="L910" s="728"/>
      <c r="M910" s="762"/>
      <c r="N910" s="728"/>
      <c r="O910" s="762"/>
      <c r="P910" s="728"/>
      <c r="Q910" s="762"/>
      <c r="R910" s="728"/>
      <c r="S910" s="762"/>
      <c r="T910" s="728"/>
      <c r="U910" s="762"/>
    </row>
    <row r="911" spans="4:21">
      <c r="D911" s="728"/>
      <c r="E911" s="728"/>
      <c r="F911" s="728"/>
      <c r="G911" s="728"/>
      <c r="H911" s="728"/>
      <c r="I911" s="728"/>
      <c r="J911" s="728"/>
      <c r="K911" s="728"/>
      <c r="L911" s="728"/>
      <c r="M911" s="762"/>
      <c r="N911" s="728"/>
      <c r="O911" s="762"/>
      <c r="P911" s="728"/>
      <c r="Q911" s="762"/>
      <c r="R911" s="728"/>
      <c r="S911" s="762"/>
      <c r="T911" s="728"/>
      <c r="U911" s="762"/>
    </row>
    <row r="912" spans="4:21">
      <c r="D912" s="728"/>
      <c r="E912" s="728"/>
      <c r="F912" s="728"/>
      <c r="G912" s="728"/>
      <c r="H912" s="728"/>
      <c r="I912" s="728"/>
      <c r="J912" s="728"/>
      <c r="K912" s="728"/>
      <c r="L912" s="728"/>
      <c r="M912" s="762"/>
      <c r="N912" s="728"/>
      <c r="O912" s="762"/>
      <c r="P912" s="728"/>
      <c r="Q912" s="762"/>
      <c r="R912" s="728"/>
      <c r="S912" s="762"/>
      <c r="T912" s="728"/>
      <c r="U912" s="762"/>
    </row>
    <row r="913" spans="4:21">
      <c r="D913" s="728"/>
      <c r="E913" s="728"/>
      <c r="F913" s="728"/>
      <c r="G913" s="728"/>
      <c r="H913" s="728"/>
      <c r="I913" s="728"/>
      <c r="J913" s="728"/>
      <c r="K913" s="728"/>
      <c r="L913" s="728"/>
      <c r="M913" s="762"/>
      <c r="N913" s="728"/>
      <c r="O913" s="762"/>
      <c r="P913" s="728"/>
      <c r="Q913" s="762"/>
      <c r="R913" s="728"/>
      <c r="S913" s="762"/>
      <c r="T913" s="728"/>
      <c r="U913" s="762"/>
    </row>
    <row r="914" spans="4:21">
      <c r="D914" s="728"/>
      <c r="E914" s="728"/>
      <c r="F914" s="728"/>
      <c r="G914" s="728"/>
      <c r="H914" s="728"/>
      <c r="I914" s="728"/>
      <c r="J914" s="728"/>
      <c r="K914" s="728"/>
      <c r="L914" s="728"/>
      <c r="M914" s="762"/>
      <c r="N914" s="728"/>
      <c r="O914" s="762"/>
      <c r="P914" s="728"/>
      <c r="Q914" s="762"/>
      <c r="R914" s="728"/>
      <c r="S914" s="762"/>
      <c r="T914" s="728"/>
      <c r="U914" s="762"/>
    </row>
    <row r="915" spans="4:21">
      <c r="D915" s="728"/>
      <c r="E915" s="728"/>
      <c r="F915" s="728"/>
      <c r="G915" s="728"/>
      <c r="H915" s="728"/>
      <c r="I915" s="728"/>
      <c r="J915" s="728"/>
      <c r="K915" s="728"/>
      <c r="L915" s="728"/>
      <c r="M915" s="762"/>
      <c r="N915" s="728"/>
      <c r="O915" s="762"/>
      <c r="P915" s="728"/>
      <c r="Q915" s="762"/>
      <c r="R915" s="728"/>
      <c r="S915" s="762"/>
      <c r="T915" s="728"/>
      <c r="U915" s="762"/>
    </row>
    <row r="916" spans="4:21">
      <c r="D916" s="728"/>
      <c r="E916" s="728"/>
      <c r="F916" s="728"/>
      <c r="G916" s="728"/>
      <c r="H916" s="728"/>
      <c r="I916" s="728"/>
      <c r="J916" s="728"/>
      <c r="K916" s="728"/>
      <c r="L916" s="728"/>
      <c r="M916" s="762"/>
      <c r="N916" s="728"/>
      <c r="O916" s="762"/>
      <c r="P916" s="728"/>
      <c r="Q916" s="762"/>
      <c r="R916" s="728"/>
      <c r="S916" s="762"/>
      <c r="T916" s="728"/>
      <c r="U916" s="762"/>
    </row>
    <row r="917" spans="4:21">
      <c r="D917" s="728"/>
      <c r="E917" s="728"/>
      <c r="F917" s="728"/>
      <c r="G917" s="728"/>
      <c r="H917" s="728"/>
      <c r="I917" s="728"/>
      <c r="J917" s="728"/>
      <c r="K917" s="728"/>
      <c r="L917" s="728"/>
      <c r="M917" s="762"/>
      <c r="N917" s="728"/>
      <c r="O917" s="762"/>
      <c r="P917" s="728"/>
      <c r="Q917" s="762"/>
      <c r="R917" s="728"/>
      <c r="S917" s="762"/>
      <c r="T917" s="728"/>
      <c r="U917" s="762"/>
    </row>
    <row r="918" spans="4:21">
      <c r="D918" s="728"/>
      <c r="E918" s="728"/>
      <c r="F918" s="728"/>
      <c r="G918" s="728"/>
      <c r="H918" s="728"/>
      <c r="I918" s="728"/>
      <c r="J918" s="728"/>
      <c r="K918" s="728"/>
      <c r="L918" s="728"/>
      <c r="M918" s="762"/>
      <c r="N918" s="728"/>
      <c r="O918" s="762"/>
      <c r="P918" s="728"/>
      <c r="Q918" s="762"/>
      <c r="R918" s="728"/>
      <c r="S918" s="762"/>
      <c r="T918" s="728"/>
      <c r="U918" s="762"/>
    </row>
    <row r="919" spans="4:21">
      <c r="D919" s="728"/>
      <c r="E919" s="728"/>
      <c r="F919" s="728"/>
      <c r="G919" s="728"/>
      <c r="H919" s="728"/>
      <c r="I919" s="728"/>
      <c r="J919" s="728"/>
      <c r="K919" s="728"/>
      <c r="L919" s="728"/>
      <c r="M919" s="762"/>
      <c r="N919" s="728"/>
      <c r="O919" s="762"/>
      <c r="P919" s="728"/>
      <c r="Q919" s="762"/>
      <c r="R919" s="728"/>
      <c r="S919" s="762"/>
      <c r="T919" s="728"/>
      <c r="U919" s="762"/>
    </row>
    <row r="920" spans="4:21">
      <c r="D920" s="728"/>
      <c r="E920" s="728"/>
      <c r="F920" s="728"/>
      <c r="G920" s="728"/>
      <c r="H920" s="728"/>
      <c r="I920" s="728"/>
      <c r="J920" s="728"/>
      <c r="K920" s="728"/>
      <c r="L920" s="728"/>
      <c r="M920" s="762"/>
      <c r="N920" s="728"/>
      <c r="O920" s="762"/>
      <c r="P920" s="728"/>
      <c r="Q920" s="762"/>
      <c r="R920" s="728"/>
      <c r="S920" s="762"/>
      <c r="T920" s="728"/>
      <c r="U920" s="762"/>
    </row>
    <row r="921" spans="4:21">
      <c r="D921" s="728"/>
      <c r="E921" s="728"/>
      <c r="F921" s="728"/>
      <c r="G921" s="728"/>
      <c r="H921" s="728"/>
      <c r="I921" s="728"/>
      <c r="J921" s="728"/>
      <c r="K921" s="728"/>
      <c r="L921" s="728"/>
      <c r="M921" s="762"/>
      <c r="N921" s="728"/>
      <c r="O921" s="762"/>
      <c r="P921" s="728"/>
      <c r="Q921" s="762"/>
      <c r="R921" s="728"/>
      <c r="S921" s="762"/>
      <c r="T921" s="728"/>
      <c r="U921" s="762"/>
    </row>
    <row r="922" spans="4:21">
      <c r="D922" s="728"/>
      <c r="E922" s="728"/>
      <c r="F922" s="728"/>
      <c r="G922" s="728"/>
      <c r="H922" s="728"/>
      <c r="I922" s="728"/>
      <c r="J922" s="728"/>
      <c r="K922" s="728"/>
      <c r="L922" s="728"/>
      <c r="M922" s="762"/>
      <c r="N922" s="728"/>
      <c r="O922" s="762"/>
      <c r="P922" s="728"/>
      <c r="Q922" s="762"/>
      <c r="R922" s="728"/>
      <c r="S922" s="762"/>
      <c r="T922" s="728"/>
      <c r="U922" s="762"/>
    </row>
    <row r="923" spans="4:21">
      <c r="D923" s="728"/>
      <c r="E923" s="728"/>
      <c r="F923" s="728"/>
      <c r="G923" s="728"/>
      <c r="H923" s="728"/>
      <c r="I923" s="728"/>
      <c r="J923" s="728"/>
      <c r="K923" s="728"/>
      <c r="L923" s="728"/>
      <c r="M923" s="762"/>
      <c r="N923" s="728"/>
      <c r="O923" s="762"/>
      <c r="P923" s="728"/>
      <c r="Q923" s="762"/>
      <c r="R923" s="728"/>
      <c r="S923" s="762"/>
      <c r="T923" s="728"/>
      <c r="U923" s="762"/>
    </row>
    <row r="924" spans="4:21">
      <c r="D924" s="728"/>
      <c r="E924" s="728"/>
      <c r="F924" s="728"/>
      <c r="G924" s="728"/>
      <c r="H924" s="728"/>
      <c r="I924" s="728"/>
      <c r="J924" s="728"/>
      <c r="K924" s="728"/>
      <c r="L924" s="728"/>
      <c r="M924" s="762"/>
      <c r="N924" s="728"/>
      <c r="O924" s="762"/>
      <c r="P924" s="728"/>
      <c r="Q924" s="762"/>
      <c r="R924" s="728"/>
      <c r="S924" s="762"/>
      <c r="T924" s="728"/>
      <c r="U924" s="762"/>
    </row>
    <row r="925" spans="4:21">
      <c r="D925" s="728"/>
      <c r="E925" s="728"/>
      <c r="F925" s="728"/>
      <c r="G925" s="728"/>
      <c r="H925" s="728"/>
      <c r="I925" s="728"/>
      <c r="J925" s="728"/>
      <c r="K925" s="728"/>
      <c r="L925" s="728"/>
      <c r="M925" s="762"/>
      <c r="N925" s="728"/>
      <c r="O925" s="762"/>
      <c r="P925" s="728"/>
      <c r="Q925" s="762"/>
      <c r="R925" s="728"/>
      <c r="S925" s="762"/>
      <c r="T925" s="728"/>
      <c r="U925" s="762"/>
    </row>
    <row r="926" spans="4:21">
      <c r="D926" s="728"/>
      <c r="E926" s="728"/>
      <c r="F926" s="728"/>
      <c r="G926" s="728"/>
      <c r="H926" s="728"/>
      <c r="I926" s="728"/>
      <c r="J926" s="728"/>
      <c r="K926" s="728"/>
      <c r="L926" s="728"/>
      <c r="M926" s="762"/>
      <c r="N926" s="728"/>
      <c r="O926" s="762"/>
      <c r="P926" s="728"/>
      <c r="Q926" s="762"/>
      <c r="R926" s="728"/>
      <c r="S926" s="762"/>
      <c r="T926" s="728"/>
      <c r="U926" s="762"/>
    </row>
    <row r="927" spans="4:21">
      <c r="D927" s="728"/>
      <c r="E927" s="728"/>
      <c r="F927" s="728"/>
      <c r="G927" s="728"/>
      <c r="H927" s="728"/>
      <c r="I927" s="728"/>
      <c r="J927" s="728"/>
      <c r="K927" s="728"/>
      <c r="L927" s="728"/>
      <c r="M927" s="762"/>
      <c r="N927" s="728"/>
      <c r="O927" s="762"/>
      <c r="P927" s="728"/>
      <c r="Q927" s="762"/>
      <c r="R927" s="728"/>
      <c r="S927" s="762"/>
      <c r="T927" s="728"/>
      <c r="U927" s="762"/>
    </row>
    <row r="928" spans="4:21">
      <c r="D928" s="728"/>
      <c r="E928" s="728"/>
      <c r="F928" s="728"/>
      <c r="G928" s="728"/>
      <c r="H928" s="728"/>
      <c r="I928" s="728"/>
      <c r="J928" s="728"/>
      <c r="K928" s="728"/>
      <c r="L928" s="728"/>
      <c r="M928" s="762"/>
      <c r="N928" s="728"/>
      <c r="O928" s="762"/>
      <c r="P928" s="728"/>
      <c r="Q928" s="762"/>
      <c r="R928" s="728"/>
      <c r="S928" s="762"/>
      <c r="T928" s="728"/>
      <c r="U928" s="762"/>
    </row>
    <row r="929" spans="4:21">
      <c r="D929" s="728"/>
      <c r="E929" s="728"/>
      <c r="F929" s="728"/>
      <c r="G929" s="728"/>
      <c r="H929" s="728"/>
      <c r="I929" s="728"/>
      <c r="J929" s="728"/>
      <c r="K929" s="728"/>
      <c r="L929" s="728"/>
      <c r="M929" s="762"/>
      <c r="N929" s="728"/>
      <c r="O929" s="762"/>
      <c r="P929" s="728"/>
      <c r="Q929" s="762"/>
      <c r="R929" s="728"/>
      <c r="S929" s="762"/>
      <c r="T929" s="728"/>
      <c r="U929" s="762"/>
    </row>
    <row r="930" spans="4:21">
      <c r="D930" s="728"/>
      <c r="E930" s="728"/>
      <c r="F930" s="728"/>
      <c r="G930" s="728"/>
      <c r="H930" s="728"/>
      <c r="I930" s="728"/>
      <c r="J930" s="728"/>
      <c r="K930" s="728"/>
      <c r="L930" s="728"/>
      <c r="M930" s="762"/>
      <c r="N930" s="728"/>
      <c r="O930" s="762"/>
      <c r="P930" s="728"/>
      <c r="Q930" s="762"/>
      <c r="R930" s="728"/>
      <c r="S930" s="762"/>
      <c r="T930" s="728"/>
      <c r="U930" s="762"/>
    </row>
    <row r="931" spans="4:21">
      <c r="D931" s="728"/>
      <c r="E931" s="728"/>
      <c r="F931" s="728"/>
      <c r="G931" s="728"/>
      <c r="H931" s="728"/>
      <c r="I931" s="728"/>
      <c r="J931" s="728"/>
      <c r="K931" s="728"/>
      <c r="L931" s="728"/>
      <c r="M931" s="762"/>
      <c r="N931" s="728"/>
      <c r="O931" s="762"/>
      <c r="P931" s="728"/>
      <c r="Q931" s="762"/>
      <c r="R931" s="728"/>
      <c r="S931" s="762"/>
      <c r="T931" s="728"/>
      <c r="U931" s="762"/>
    </row>
    <row r="932" spans="4:21">
      <c r="D932" s="728"/>
      <c r="E932" s="728"/>
      <c r="F932" s="728"/>
      <c r="G932" s="728"/>
      <c r="H932" s="728"/>
      <c r="I932" s="728"/>
      <c r="J932" s="728"/>
      <c r="K932" s="728"/>
      <c r="L932" s="728"/>
      <c r="M932" s="762"/>
      <c r="N932" s="728"/>
      <c r="O932" s="762"/>
      <c r="P932" s="728"/>
      <c r="Q932" s="762"/>
      <c r="R932" s="728"/>
      <c r="S932" s="762"/>
      <c r="T932" s="728"/>
      <c r="U932" s="762"/>
    </row>
    <row r="933" spans="4:21">
      <c r="D933" s="728"/>
      <c r="E933" s="728"/>
      <c r="F933" s="728"/>
      <c r="G933" s="728"/>
      <c r="H933" s="728"/>
      <c r="I933" s="728"/>
      <c r="J933" s="728"/>
      <c r="K933" s="728"/>
      <c r="L933" s="728"/>
      <c r="M933" s="762"/>
      <c r="N933" s="728"/>
      <c r="O933" s="762"/>
      <c r="P933" s="728"/>
      <c r="Q933" s="762"/>
      <c r="R933" s="728"/>
      <c r="S933" s="762"/>
      <c r="T933" s="728"/>
      <c r="U933" s="762"/>
    </row>
    <row r="934" spans="4:21">
      <c r="D934" s="728"/>
      <c r="E934" s="728"/>
      <c r="F934" s="728"/>
      <c r="G934" s="728"/>
      <c r="H934" s="728"/>
      <c r="I934" s="728"/>
      <c r="J934" s="728"/>
      <c r="K934" s="728"/>
      <c r="L934" s="728"/>
      <c r="M934" s="762"/>
      <c r="N934" s="728"/>
      <c r="O934" s="762"/>
      <c r="P934" s="728"/>
      <c r="Q934" s="762"/>
      <c r="R934" s="728"/>
      <c r="S934" s="762"/>
      <c r="T934" s="728"/>
      <c r="U934" s="762"/>
    </row>
    <row r="935" spans="4:21">
      <c r="D935" s="728"/>
      <c r="E935" s="728"/>
      <c r="F935" s="728"/>
      <c r="G935" s="728"/>
      <c r="H935" s="728"/>
      <c r="I935" s="728"/>
      <c r="J935" s="728"/>
      <c r="K935" s="728"/>
      <c r="L935" s="728"/>
      <c r="M935" s="762"/>
      <c r="N935" s="728"/>
      <c r="O935" s="762"/>
      <c r="P935" s="728"/>
      <c r="Q935" s="762"/>
      <c r="R935" s="728"/>
      <c r="S935" s="762"/>
      <c r="T935" s="728"/>
      <c r="U935" s="762"/>
    </row>
    <row r="936" spans="4:21">
      <c r="D936" s="728"/>
      <c r="E936" s="728"/>
      <c r="F936" s="728"/>
      <c r="G936" s="728"/>
      <c r="H936" s="728"/>
      <c r="I936" s="728"/>
      <c r="J936" s="728"/>
      <c r="K936" s="728"/>
      <c r="L936" s="728"/>
      <c r="M936" s="762"/>
      <c r="N936" s="728"/>
      <c r="O936" s="762"/>
      <c r="P936" s="728"/>
      <c r="Q936" s="762"/>
      <c r="R936" s="728"/>
      <c r="S936" s="762"/>
      <c r="T936" s="728"/>
      <c r="U936" s="762"/>
    </row>
    <row r="937" spans="4:21">
      <c r="D937" s="728"/>
      <c r="E937" s="728"/>
      <c r="F937" s="728"/>
      <c r="G937" s="728"/>
      <c r="H937" s="728"/>
      <c r="I937" s="728"/>
      <c r="J937" s="728"/>
      <c r="K937" s="728"/>
      <c r="L937" s="728"/>
      <c r="M937" s="762"/>
      <c r="N937" s="728"/>
      <c r="O937" s="762"/>
      <c r="P937" s="728"/>
      <c r="Q937" s="762"/>
      <c r="R937" s="728"/>
      <c r="S937" s="762"/>
      <c r="T937" s="728"/>
      <c r="U937" s="762"/>
    </row>
    <row r="938" spans="4:21">
      <c r="D938" s="728"/>
      <c r="E938" s="728"/>
      <c r="F938" s="728"/>
      <c r="G938" s="728"/>
      <c r="H938" s="728"/>
      <c r="I938" s="728"/>
      <c r="J938" s="728"/>
      <c r="K938" s="728"/>
      <c r="L938" s="728"/>
      <c r="M938" s="762"/>
      <c r="N938" s="728"/>
      <c r="O938" s="762"/>
      <c r="P938" s="728"/>
      <c r="Q938" s="762"/>
      <c r="R938" s="728"/>
      <c r="S938" s="762"/>
      <c r="T938" s="728"/>
      <c r="U938" s="762"/>
    </row>
    <row r="939" spans="4:21">
      <c r="D939" s="728"/>
      <c r="E939" s="728"/>
      <c r="F939" s="728"/>
      <c r="G939" s="728"/>
      <c r="H939" s="728"/>
      <c r="I939" s="728"/>
      <c r="J939" s="728"/>
      <c r="K939" s="728"/>
      <c r="L939" s="728"/>
      <c r="M939" s="762"/>
      <c r="N939" s="728"/>
      <c r="O939" s="762"/>
      <c r="P939" s="728"/>
      <c r="Q939" s="762"/>
      <c r="R939" s="728"/>
      <c r="S939" s="762"/>
      <c r="T939" s="728"/>
      <c r="U939" s="762"/>
    </row>
    <row r="940" spans="4:21">
      <c r="D940" s="728"/>
      <c r="E940" s="728"/>
      <c r="F940" s="728"/>
      <c r="G940" s="728"/>
      <c r="H940" s="728"/>
      <c r="I940" s="728"/>
      <c r="J940" s="728"/>
      <c r="K940" s="728"/>
      <c r="L940" s="728"/>
      <c r="M940" s="762"/>
      <c r="N940" s="728"/>
      <c r="O940" s="762"/>
      <c r="P940" s="728"/>
      <c r="Q940" s="762"/>
      <c r="R940" s="728"/>
      <c r="S940" s="762"/>
      <c r="T940" s="728"/>
      <c r="U940" s="762"/>
    </row>
    <row r="941" spans="4:21">
      <c r="D941" s="728"/>
      <c r="E941" s="728"/>
      <c r="F941" s="728"/>
      <c r="G941" s="728"/>
      <c r="H941" s="728"/>
      <c r="I941" s="728"/>
      <c r="J941" s="728"/>
      <c r="K941" s="728"/>
      <c r="L941" s="728"/>
      <c r="M941" s="762"/>
      <c r="N941" s="728"/>
      <c r="O941" s="762"/>
      <c r="P941" s="728"/>
      <c r="Q941" s="762"/>
      <c r="R941" s="728"/>
      <c r="S941" s="762"/>
      <c r="T941" s="728"/>
      <c r="U941" s="762"/>
    </row>
    <row r="942" spans="4:21">
      <c r="D942" s="728"/>
      <c r="E942" s="728"/>
      <c r="F942" s="728"/>
      <c r="G942" s="728"/>
      <c r="H942" s="728"/>
      <c r="I942" s="728"/>
      <c r="J942" s="728"/>
      <c r="K942" s="728"/>
      <c r="L942" s="728"/>
      <c r="M942" s="762"/>
      <c r="N942" s="728"/>
      <c r="O942" s="762"/>
      <c r="P942" s="728"/>
      <c r="Q942" s="762"/>
      <c r="R942" s="728"/>
      <c r="S942" s="762"/>
      <c r="T942" s="728"/>
      <c r="U942" s="762"/>
    </row>
    <row r="943" spans="4:21">
      <c r="D943" s="728"/>
      <c r="E943" s="728"/>
      <c r="F943" s="728"/>
      <c r="G943" s="728"/>
      <c r="H943" s="728"/>
      <c r="I943" s="728"/>
      <c r="J943" s="728"/>
      <c r="K943" s="728"/>
      <c r="L943" s="728"/>
      <c r="M943" s="762"/>
      <c r="N943" s="728"/>
      <c r="O943" s="762"/>
      <c r="P943" s="728"/>
      <c r="Q943" s="762"/>
      <c r="R943" s="728"/>
      <c r="S943" s="762"/>
      <c r="T943" s="728"/>
      <c r="U943" s="762"/>
    </row>
    <row r="944" spans="4:21">
      <c r="D944" s="728"/>
      <c r="E944" s="728"/>
      <c r="F944" s="728"/>
      <c r="G944" s="728"/>
      <c r="H944" s="728"/>
      <c r="I944" s="728"/>
      <c r="J944" s="728"/>
      <c r="K944" s="728"/>
      <c r="L944" s="728"/>
      <c r="M944" s="762"/>
      <c r="N944" s="728"/>
      <c r="O944" s="762"/>
      <c r="P944" s="728"/>
      <c r="Q944" s="762"/>
      <c r="R944" s="728"/>
      <c r="S944" s="762"/>
      <c r="T944" s="728"/>
      <c r="U944" s="762"/>
    </row>
    <row r="945" spans="4:21">
      <c r="D945" s="728"/>
      <c r="E945" s="728"/>
      <c r="F945" s="728"/>
      <c r="G945" s="728"/>
      <c r="H945" s="728"/>
      <c r="I945" s="728"/>
      <c r="J945" s="728"/>
      <c r="K945" s="728"/>
      <c r="L945" s="728"/>
      <c r="M945" s="762"/>
      <c r="N945" s="728"/>
      <c r="O945" s="762"/>
      <c r="P945" s="728"/>
      <c r="Q945" s="762"/>
      <c r="R945" s="728"/>
      <c r="S945" s="762"/>
      <c r="T945" s="728"/>
      <c r="U945" s="762"/>
    </row>
    <row r="946" spans="4:21">
      <c r="D946" s="728"/>
      <c r="E946" s="728"/>
      <c r="F946" s="728"/>
      <c r="G946" s="728"/>
      <c r="H946" s="728"/>
      <c r="I946" s="728"/>
      <c r="J946" s="728"/>
      <c r="K946" s="728"/>
      <c r="L946" s="728"/>
      <c r="M946" s="762"/>
      <c r="N946" s="728"/>
      <c r="O946" s="762"/>
      <c r="P946" s="728"/>
      <c r="Q946" s="762"/>
      <c r="R946" s="728"/>
      <c r="S946" s="762"/>
      <c r="T946" s="728"/>
      <c r="U946" s="762"/>
    </row>
    <row r="947" spans="4:21">
      <c r="D947" s="728"/>
      <c r="E947" s="728"/>
      <c r="F947" s="728"/>
      <c r="G947" s="728"/>
      <c r="H947" s="728"/>
      <c r="I947" s="728"/>
      <c r="J947" s="728"/>
      <c r="K947" s="728"/>
      <c r="L947" s="728"/>
      <c r="M947" s="762"/>
      <c r="N947" s="728"/>
      <c r="O947" s="762"/>
      <c r="P947" s="728"/>
      <c r="Q947" s="762"/>
      <c r="R947" s="728"/>
      <c r="S947" s="762"/>
      <c r="T947" s="728"/>
      <c r="U947" s="762"/>
    </row>
    <row r="948" spans="4:21">
      <c r="D948" s="728"/>
      <c r="E948" s="728"/>
      <c r="F948" s="728"/>
      <c r="G948" s="728"/>
      <c r="H948" s="728"/>
      <c r="I948" s="728"/>
      <c r="J948" s="728"/>
      <c r="K948" s="728"/>
      <c r="L948" s="728"/>
      <c r="M948" s="762"/>
      <c r="N948" s="728"/>
      <c r="O948" s="762"/>
      <c r="P948" s="728"/>
      <c r="Q948" s="762"/>
      <c r="R948" s="728"/>
      <c r="S948" s="762"/>
      <c r="T948" s="728"/>
      <c r="U948" s="762"/>
    </row>
    <row r="949" spans="4:21">
      <c r="D949" s="728"/>
      <c r="E949" s="728"/>
      <c r="F949" s="728"/>
      <c r="G949" s="728"/>
      <c r="H949" s="728"/>
      <c r="I949" s="728"/>
      <c r="J949" s="728"/>
      <c r="K949" s="728"/>
      <c r="L949" s="728"/>
      <c r="M949" s="762"/>
      <c r="N949" s="728"/>
      <c r="O949" s="762"/>
      <c r="P949" s="728"/>
      <c r="Q949" s="762"/>
      <c r="R949" s="728"/>
      <c r="S949" s="762"/>
      <c r="T949" s="728"/>
      <c r="U949" s="762"/>
    </row>
    <row r="950" spans="4:21">
      <c r="D950" s="728"/>
      <c r="E950" s="728"/>
      <c r="F950" s="728"/>
      <c r="G950" s="728"/>
      <c r="H950" s="728"/>
      <c r="I950" s="728"/>
      <c r="J950" s="728"/>
      <c r="K950" s="728"/>
      <c r="L950" s="728"/>
      <c r="M950" s="762"/>
      <c r="N950" s="728"/>
      <c r="O950" s="762"/>
      <c r="P950" s="728"/>
      <c r="Q950" s="762"/>
      <c r="R950" s="728"/>
      <c r="S950" s="762"/>
      <c r="T950" s="728"/>
      <c r="U950" s="762"/>
    </row>
    <row r="951" spans="4:21">
      <c r="D951" s="728"/>
      <c r="E951" s="728"/>
      <c r="F951" s="728"/>
      <c r="G951" s="728"/>
      <c r="H951" s="728"/>
      <c r="I951" s="728"/>
      <c r="J951" s="728"/>
      <c r="K951" s="728"/>
      <c r="L951" s="728"/>
      <c r="M951" s="762"/>
      <c r="N951" s="728"/>
      <c r="O951" s="762"/>
      <c r="P951" s="728"/>
      <c r="Q951" s="762"/>
      <c r="R951" s="728"/>
      <c r="S951" s="762"/>
      <c r="T951" s="728"/>
      <c r="U951" s="762"/>
    </row>
    <row r="952" spans="4:21">
      <c r="D952" s="728"/>
      <c r="E952" s="728"/>
      <c r="F952" s="728"/>
      <c r="G952" s="728"/>
      <c r="H952" s="728"/>
      <c r="I952" s="728"/>
      <c r="J952" s="728"/>
      <c r="K952" s="728"/>
      <c r="L952" s="728"/>
      <c r="M952" s="762"/>
      <c r="N952" s="728"/>
      <c r="O952" s="762"/>
      <c r="P952" s="728"/>
      <c r="Q952" s="762"/>
      <c r="R952" s="728"/>
      <c r="S952" s="762"/>
      <c r="T952" s="728"/>
      <c r="U952" s="762"/>
    </row>
    <row r="953" spans="4:21">
      <c r="D953" s="728"/>
      <c r="E953" s="728"/>
      <c r="F953" s="728"/>
      <c r="G953" s="728"/>
      <c r="H953" s="728"/>
      <c r="I953" s="728"/>
      <c r="J953" s="728"/>
      <c r="K953" s="728"/>
      <c r="L953" s="728"/>
      <c r="M953" s="762"/>
      <c r="N953" s="728"/>
      <c r="O953" s="762"/>
      <c r="P953" s="728"/>
      <c r="Q953" s="762"/>
      <c r="R953" s="728"/>
      <c r="S953" s="762"/>
      <c r="T953" s="728"/>
      <c r="U953" s="762"/>
    </row>
    <row r="954" spans="4:21">
      <c r="D954" s="728"/>
      <c r="E954" s="728"/>
      <c r="F954" s="728"/>
      <c r="G954" s="728"/>
      <c r="H954" s="728"/>
      <c r="I954" s="728"/>
      <c r="J954" s="728"/>
      <c r="K954" s="728"/>
      <c r="L954" s="728"/>
      <c r="M954" s="762"/>
      <c r="N954" s="728"/>
      <c r="O954" s="762"/>
      <c r="P954" s="728"/>
      <c r="Q954" s="762"/>
      <c r="R954" s="728"/>
      <c r="S954" s="762"/>
      <c r="T954" s="728"/>
      <c r="U954" s="762"/>
    </row>
    <row r="955" spans="4:21">
      <c r="D955" s="728"/>
      <c r="E955" s="728"/>
      <c r="F955" s="728"/>
      <c r="G955" s="728"/>
      <c r="H955" s="728"/>
      <c r="I955" s="728"/>
      <c r="J955" s="728"/>
      <c r="K955" s="728"/>
      <c r="L955" s="728"/>
      <c r="M955" s="762"/>
      <c r="N955" s="728"/>
      <c r="O955" s="762"/>
      <c r="P955" s="728"/>
      <c r="Q955" s="762"/>
      <c r="R955" s="728"/>
      <c r="S955" s="762"/>
      <c r="T955" s="728"/>
      <c r="U955" s="762"/>
    </row>
    <row r="956" spans="4:21">
      <c r="D956" s="728"/>
      <c r="E956" s="728"/>
      <c r="F956" s="728"/>
      <c r="G956" s="728"/>
      <c r="H956" s="728"/>
      <c r="I956" s="728"/>
      <c r="J956" s="728"/>
      <c r="K956" s="728"/>
      <c r="L956" s="728"/>
      <c r="M956" s="762"/>
      <c r="N956" s="728"/>
      <c r="O956" s="762"/>
      <c r="P956" s="728"/>
      <c r="Q956" s="762"/>
      <c r="R956" s="728"/>
      <c r="S956" s="762"/>
      <c r="T956" s="728"/>
      <c r="U956" s="762"/>
    </row>
    <row r="957" spans="4:21">
      <c r="D957" s="728"/>
      <c r="E957" s="728"/>
      <c r="F957" s="728"/>
      <c r="G957" s="728"/>
      <c r="H957" s="728"/>
      <c r="I957" s="728"/>
      <c r="J957" s="728"/>
      <c r="K957" s="728"/>
      <c r="L957" s="728"/>
      <c r="M957" s="762"/>
      <c r="N957" s="728"/>
      <c r="O957" s="762"/>
      <c r="P957" s="728"/>
      <c r="Q957" s="762"/>
      <c r="R957" s="728"/>
      <c r="S957" s="762"/>
      <c r="T957" s="728"/>
      <c r="U957" s="762"/>
    </row>
    <row r="958" spans="4:21">
      <c r="D958" s="728"/>
      <c r="E958" s="728"/>
      <c r="F958" s="728"/>
      <c r="G958" s="728"/>
      <c r="H958" s="728"/>
      <c r="I958" s="728"/>
      <c r="J958" s="728"/>
      <c r="K958" s="728"/>
      <c r="L958" s="728"/>
      <c r="M958" s="762"/>
      <c r="N958" s="728"/>
      <c r="O958" s="762"/>
      <c r="P958" s="728"/>
      <c r="Q958" s="762"/>
      <c r="R958" s="728"/>
      <c r="S958" s="762"/>
      <c r="T958" s="728"/>
      <c r="U958" s="762"/>
    </row>
    <row r="959" spans="4:21">
      <c r="D959" s="728"/>
      <c r="E959" s="728"/>
      <c r="F959" s="728"/>
      <c r="G959" s="728"/>
      <c r="H959" s="728"/>
      <c r="I959" s="728"/>
      <c r="J959" s="728"/>
      <c r="K959" s="728"/>
      <c r="L959" s="728"/>
      <c r="M959" s="762"/>
      <c r="N959" s="728"/>
      <c r="O959" s="762"/>
      <c r="P959" s="728"/>
      <c r="Q959" s="762"/>
      <c r="R959" s="728"/>
      <c r="S959" s="762"/>
      <c r="T959" s="728"/>
      <c r="U959" s="762"/>
    </row>
    <row r="960" spans="4:21">
      <c r="D960" s="728"/>
      <c r="E960" s="728"/>
      <c r="F960" s="728"/>
      <c r="G960" s="728"/>
      <c r="H960" s="728"/>
      <c r="I960" s="728"/>
      <c r="J960" s="728"/>
      <c r="K960" s="728"/>
      <c r="L960" s="728"/>
      <c r="M960" s="762"/>
      <c r="N960" s="728"/>
      <c r="O960" s="762"/>
      <c r="P960" s="728"/>
      <c r="Q960" s="762"/>
      <c r="R960" s="728"/>
      <c r="S960" s="762"/>
      <c r="T960" s="728"/>
      <c r="U960" s="762"/>
    </row>
    <row r="961" spans="4:21">
      <c r="D961" s="728"/>
      <c r="E961" s="728"/>
      <c r="F961" s="728"/>
      <c r="G961" s="728"/>
      <c r="H961" s="728"/>
      <c r="I961" s="728"/>
      <c r="J961" s="728"/>
      <c r="K961" s="728"/>
      <c r="L961" s="728"/>
      <c r="M961" s="762"/>
      <c r="N961" s="728"/>
      <c r="O961" s="762"/>
      <c r="P961" s="728"/>
      <c r="Q961" s="762"/>
      <c r="R961" s="728"/>
      <c r="S961" s="762"/>
      <c r="T961" s="728"/>
      <c r="U961" s="762"/>
    </row>
    <row r="962" spans="4:21">
      <c r="D962" s="728"/>
      <c r="E962" s="728"/>
      <c r="F962" s="728"/>
      <c r="G962" s="728"/>
      <c r="H962" s="728"/>
      <c r="I962" s="728"/>
      <c r="J962" s="728"/>
      <c r="K962" s="728"/>
      <c r="L962" s="728"/>
      <c r="M962" s="762"/>
      <c r="N962" s="728"/>
      <c r="O962" s="762"/>
      <c r="P962" s="728"/>
      <c r="Q962" s="762"/>
      <c r="R962" s="728"/>
      <c r="S962" s="762"/>
      <c r="T962" s="728"/>
      <c r="U962" s="762"/>
    </row>
    <row r="963" spans="4:21">
      <c r="D963" s="728"/>
      <c r="E963" s="728"/>
      <c r="F963" s="728"/>
      <c r="G963" s="728"/>
      <c r="H963" s="728"/>
      <c r="I963" s="728"/>
      <c r="J963" s="728"/>
      <c r="K963" s="728"/>
      <c r="L963" s="728"/>
      <c r="M963" s="762"/>
      <c r="N963" s="728"/>
      <c r="O963" s="762"/>
      <c r="P963" s="728"/>
      <c r="Q963" s="762"/>
      <c r="R963" s="728"/>
      <c r="S963" s="762"/>
      <c r="T963" s="728"/>
      <c r="U963" s="762"/>
    </row>
    <row r="964" spans="4:21">
      <c r="D964" s="728"/>
      <c r="E964" s="728"/>
      <c r="F964" s="728"/>
      <c r="G964" s="728"/>
      <c r="H964" s="728"/>
      <c r="I964" s="728"/>
      <c r="J964" s="728"/>
      <c r="K964" s="728"/>
      <c r="L964" s="728"/>
      <c r="M964" s="762"/>
      <c r="N964" s="728"/>
      <c r="O964" s="762"/>
      <c r="P964" s="728"/>
      <c r="Q964" s="762"/>
      <c r="R964" s="728"/>
      <c r="S964" s="762"/>
      <c r="T964" s="728"/>
      <c r="U964" s="762"/>
    </row>
    <row r="965" spans="4:21">
      <c r="D965" s="728"/>
      <c r="E965" s="728"/>
      <c r="F965" s="728"/>
      <c r="G965" s="728"/>
      <c r="H965" s="728"/>
      <c r="I965" s="728"/>
      <c r="J965" s="728"/>
      <c r="K965" s="728"/>
      <c r="L965" s="728"/>
      <c r="M965" s="762"/>
      <c r="N965" s="728"/>
      <c r="O965" s="762"/>
      <c r="P965" s="728"/>
      <c r="Q965" s="762"/>
      <c r="R965" s="728"/>
      <c r="S965" s="762"/>
      <c r="T965" s="728"/>
      <c r="U965" s="762"/>
    </row>
    <row r="966" spans="4:21">
      <c r="D966" s="728"/>
      <c r="E966" s="728"/>
      <c r="F966" s="728"/>
      <c r="G966" s="728"/>
      <c r="H966" s="728"/>
      <c r="I966" s="728"/>
      <c r="J966" s="728"/>
      <c r="K966" s="728"/>
      <c r="L966" s="728"/>
      <c r="M966" s="762"/>
      <c r="N966" s="728"/>
      <c r="O966" s="762"/>
      <c r="P966" s="728"/>
      <c r="Q966" s="762"/>
      <c r="R966" s="728"/>
      <c r="S966" s="762"/>
      <c r="T966" s="728"/>
      <c r="U966" s="762"/>
    </row>
    <row r="967" spans="4:21">
      <c r="D967" s="728"/>
      <c r="E967" s="728"/>
      <c r="F967" s="728"/>
      <c r="G967" s="728"/>
      <c r="H967" s="728"/>
      <c r="I967" s="728"/>
      <c r="J967" s="728"/>
      <c r="K967" s="728"/>
      <c r="L967" s="728"/>
      <c r="M967" s="762"/>
      <c r="N967" s="728"/>
      <c r="O967" s="762"/>
      <c r="P967" s="728"/>
      <c r="Q967" s="762"/>
      <c r="R967" s="728"/>
      <c r="S967" s="762"/>
      <c r="T967" s="728"/>
      <c r="U967" s="762"/>
    </row>
    <row r="968" spans="4:21">
      <c r="D968" s="728"/>
      <c r="E968" s="728"/>
      <c r="F968" s="728"/>
      <c r="G968" s="728"/>
      <c r="H968" s="728"/>
      <c r="I968" s="728"/>
      <c r="J968" s="728"/>
      <c r="K968" s="728"/>
      <c r="L968" s="728"/>
      <c r="M968" s="762"/>
      <c r="N968" s="728"/>
      <c r="O968" s="762"/>
      <c r="P968" s="728"/>
      <c r="Q968" s="762"/>
      <c r="R968" s="728"/>
      <c r="S968" s="762"/>
      <c r="T968" s="728"/>
      <c r="U968" s="762"/>
    </row>
    <row r="969" spans="4:21">
      <c r="D969" s="728"/>
      <c r="E969" s="728"/>
      <c r="F969" s="728"/>
      <c r="G969" s="728"/>
      <c r="H969" s="728"/>
      <c r="I969" s="728"/>
      <c r="J969" s="728"/>
      <c r="K969" s="728"/>
      <c r="L969" s="728"/>
      <c r="M969" s="762"/>
      <c r="N969" s="728"/>
      <c r="O969" s="762"/>
      <c r="P969" s="728"/>
      <c r="Q969" s="762"/>
      <c r="R969" s="728"/>
      <c r="S969" s="762"/>
      <c r="T969" s="728"/>
      <c r="U969" s="762"/>
    </row>
    <row r="970" spans="4:21">
      <c r="D970" s="728"/>
      <c r="E970" s="728"/>
      <c r="F970" s="728"/>
      <c r="G970" s="728"/>
      <c r="H970" s="728"/>
      <c r="I970" s="728"/>
      <c r="J970" s="728"/>
      <c r="K970" s="728"/>
      <c r="L970" s="728"/>
      <c r="M970" s="762"/>
      <c r="N970" s="728"/>
      <c r="O970" s="762"/>
      <c r="P970" s="728"/>
      <c r="Q970" s="762"/>
      <c r="R970" s="728"/>
      <c r="S970" s="762"/>
      <c r="T970" s="728"/>
      <c r="U970" s="762"/>
    </row>
    <row r="971" spans="4:21">
      <c r="D971" s="728"/>
      <c r="E971" s="728"/>
      <c r="F971" s="728"/>
      <c r="G971" s="728"/>
      <c r="H971" s="728"/>
      <c r="I971" s="728"/>
      <c r="J971" s="728"/>
      <c r="K971" s="728"/>
      <c r="L971" s="728"/>
      <c r="M971" s="762"/>
      <c r="N971" s="728"/>
      <c r="O971" s="762"/>
      <c r="P971" s="728"/>
      <c r="Q971" s="762"/>
      <c r="R971" s="728"/>
      <c r="S971" s="762"/>
      <c r="T971" s="728"/>
      <c r="U971" s="762"/>
    </row>
    <row r="972" spans="4:21">
      <c r="D972" s="728"/>
      <c r="E972" s="728"/>
      <c r="F972" s="728"/>
      <c r="G972" s="728"/>
      <c r="H972" s="728"/>
      <c r="I972" s="728"/>
      <c r="J972" s="728"/>
      <c r="K972" s="728"/>
      <c r="L972" s="728"/>
      <c r="M972" s="762"/>
      <c r="N972" s="728"/>
      <c r="O972" s="762"/>
      <c r="P972" s="728"/>
      <c r="Q972" s="762"/>
      <c r="R972" s="728"/>
      <c r="S972" s="762"/>
      <c r="T972" s="728"/>
      <c r="U972" s="762"/>
    </row>
    <row r="973" spans="4:21">
      <c r="D973" s="728"/>
      <c r="E973" s="728"/>
      <c r="F973" s="728"/>
      <c r="G973" s="728"/>
      <c r="H973" s="728"/>
      <c r="I973" s="728"/>
      <c r="J973" s="728"/>
      <c r="K973" s="728"/>
      <c r="L973" s="728"/>
      <c r="M973" s="762"/>
      <c r="N973" s="728"/>
      <c r="O973" s="762"/>
      <c r="P973" s="728"/>
      <c r="Q973" s="762"/>
      <c r="R973" s="728"/>
      <c r="S973" s="762"/>
      <c r="T973" s="728"/>
      <c r="U973" s="762"/>
    </row>
    <row r="974" spans="4:21">
      <c r="D974" s="728"/>
      <c r="E974" s="728"/>
      <c r="F974" s="728"/>
      <c r="G974" s="728"/>
      <c r="H974" s="728"/>
      <c r="I974" s="728"/>
      <c r="J974" s="728"/>
      <c r="K974" s="728"/>
      <c r="L974" s="728"/>
      <c r="M974" s="762"/>
      <c r="N974" s="728"/>
      <c r="O974" s="762"/>
      <c r="P974" s="728"/>
      <c r="Q974" s="762"/>
      <c r="R974" s="728"/>
      <c r="S974" s="762"/>
      <c r="T974" s="728"/>
      <c r="U974" s="762"/>
    </row>
    <row r="975" spans="4:21">
      <c r="D975" s="728"/>
      <c r="E975" s="728"/>
      <c r="F975" s="728"/>
      <c r="G975" s="728"/>
      <c r="H975" s="728"/>
      <c r="I975" s="728"/>
      <c r="J975" s="728"/>
      <c r="K975" s="728"/>
      <c r="L975" s="728"/>
      <c r="M975" s="762"/>
      <c r="N975" s="728"/>
      <c r="O975" s="762"/>
      <c r="P975" s="728"/>
      <c r="Q975" s="762"/>
      <c r="R975" s="728"/>
      <c r="S975" s="762"/>
      <c r="T975" s="728"/>
      <c r="U975" s="762"/>
    </row>
    <row r="976" spans="4:21">
      <c r="D976" s="728"/>
      <c r="E976" s="728"/>
      <c r="F976" s="728"/>
      <c r="G976" s="728"/>
      <c r="H976" s="728"/>
      <c r="I976" s="728"/>
      <c r="J976" s="728"/>
      <c r="K976" s="728"/>
      <c r="L976" s="728"/>
      <c r="M976" s="762"/>
      <c r="N976" s="728"/>
      <c r="O976" s="762"/>
      <c r="P976" s="728"/>
      <c r="Q976" s="762"/>
      <c r="R976" s="728"/>
      <c r="S976" s="762"/>
      <c r="T976" s="728"/>
      <c r="U976" s="762"/>
    </row>
    <row r="977" spans="4:21">
      <c r="D977" s="728"/>
      <c r="E977" s="728"/>
      <c r="F977" s="728"/>
      <c r="G977" s="728"/>
      <c r="H977" s="728"/>
      <c r="I977" s="728"/>
      <c r="J977" s="728"/>
      <c r="K977" s="728"/>
      <c r="L977" s="728"/>
      <c r="M977" s="762"/>
      <c r="N977" s="728"/>
      <c r="O977" s="762"/>
      <c r="P977" s="728"/>
      <c r="Q977" s="762"/>
      <c r="R977" s="728"/>
      <c r="S977" s="762"/>
      <c r="T977" s="728"/>
      <c r="U977" s="762"/>
    </row>
    <row r="978" spans="4:21">
      <c r="D978" s="728"/>
      <c r="E978" s="728"/>
      <c r="F978" s="728"/>
      <c r="G978" s="728"/>
      <c r="H978" s="728"/>
      <c r="I978" s="728"/>
      <c r="J978" s="728"/>
      <c r="K978" s="728"/>
      <c r="L978" s="728"/>
      <c r="M978" s="762"/>
      <c r="N978" s="728"/>
      <c r="O978" s="762"/>
      <c r="P978" s="728"/>
      <c r="Q978" s="762"/>
      <c r="R978" s="728"/>
      <c r="S978" s="762"/>
      <c r="T978" s="728"/>
      <c r="U978" s="762"/>
    </row>
    <row r="979" spans="4:21">
      <c r="D979" s="728"/>
      <c r="E979" s="728"/>
      <c r="F979" s="728"/>
      <c r="G979" s="728"/>
      <c r="H979" s="728"/>
      <c r="I979" s="728"/>
      <c r="J979" s="728"/>
      <c r="K979" s="728"/>
      <c r="L979" s="728"/>
      <c r="M979" s="762"/>
      <c r="N979" s="728"/>
      <c r="O979" s="762"/>
      <c r="P979" s="728"/>
      <c r="Q979" s="762"/>
      <c r="R979" s="728"/>
      <c r="S979" s="762"/>
      <c r="T979" s="728"/>
      <c r="U979" s="762"/>
    </row>
    <row r="980" spans="4:21">
      <c r="D980" s="728"/>
      <c r="E980" s="728"/>
      <c r="F980" s="728"/>
      <c r="G980" s="728"/>
      <c r="H980" s="728"/>
      <c r="I980" s="728"/>
      <c r="J980" s="728"/>
      <c r="K980" s="728"/>
      <c r="L980" s="728"/>
      <c r="M980" s="762"/>
      <c r="N980" s="728"/>
      <c r="O980" s="762"/>
      <c r="P980" s="728"/>
      <c r="Q980" s="762"/>
      <c r="R980" s="728"/>
      <c r="S980" s="762"/>
      <c r="T980" s="728"/>
      <c r="U980" s="762"/>
    </row>
    <row r="981" spans="4:21">
      <c r="D981" s="728"/>
      <c r="E981" s="728"/>
      <c r="F981" s="728"/>
      <c r="G981" s="728"/>
      <c r="H981" s="728"/>
      <c r="I981" s="728"/>
      <c r="J981" s="728"/>
      <c r="K981" s="728"/>
      <c r="L981" s="728"/>
      <c r="M981" s="762"/>
      <c r="N981" s="728"/>
      <c r="O981" s="762"/>
      <c r="P981" s="728"/>
      <c r="Q981" s="762"/>
      <c r="R981" s="728"/>
      <c r="S981" s="762"/>
      <c r="T981" s="728"/>
      <c r="U981" s="762"/>
    </row>
    <row r="982" spans="4:21">
      <c r="D982" s="728"/>
      <c r="E982" s="728"/>
      <c r="F982" s="728"/>
      <c r="G982" s="728"/>
      <c r="H982" s="728"/>
      <c r="I982" s="728"/>
      <c r="J982" s="728"/>
      <c r="K982" s="728"/>
      <c r="L982" s="728"/>
      <c r="M982" s="762"/>
      <c r="N982" s="728"/>
      <c r="O982" s="762"/>
      <c r="P982" s="728"/>
      <c r="Q982" s="762"/>
      <c r="R982" s="728"/>
      <c r="S982" s="762"/>
      <c r="T982" s="728"/>
      <c r="U982" s="762"/>
    </row>
    <row r="983" spans="4:21">
      <c r="D983" s="728"/>
      <c r="E983" s="728"/>
      <c r="F983" s="728"/>
      <c r="G983" s="728"/>
      <c r="H983" s="728"/>
      <c r="I983" s="728"/>
      <c r="J983" s="728"/>
      <c r="K983" s="728"/>
      <c r="L983" s="728"/>
      <c r="M983" s="762"/>
      <c r="N983" s="728"/>
      <c r="O983" s="762"/>
      <c r="P983" s="728"/>
      <c r="Q983" s="762"/>
      <c r="R983" s="728"/>
      <c r="S983" s="762"/>
      <c r="T983" s="728"/>
      <c r="U983" s="762"/>
    </row>
    <row r="984" spans="4:21">
      <c r="D984" s="728"/>
      <c r="E984" s="728"/>
      <c r="F984" s="728"/>
      <c r="G984" s="728"/>
      <c r="H984" s="728"/>
      <c r="I984" s="728"/>
      <c r="J984" s="728"/>
      <c r="K984" s="728"/>
      <c r="L984" s="728"/>
      <c r="M984" s="762"/>
      <c r="N984" s="728"/>
      <c r="O984" s="762"/>
      <c r="P984" s="728"/>
      <c r="Q984" s="762"/>
      <c r="R984" s="728"/>
      <c r="S984" s="762"/>
      <c r="T984" s="728"/>
      <c r="U984" s="762"/>
    </row>
    <row r="985" spans="4:21">
      <c r="D985" s="728"/>
      <c r="E985" s="728"/>
      <c r="F985" s="728"/>
      <c r="G985" s="728"/>
      <c r="H985" s="728"/>
      <c r="I985" s="728"/>
      <c r="J985" s="728"/>
      <c r="K985" s="728"/>
      <c r="L985" s="728"/>
      <c r="M985" s="762"/>
      <c r="N985" s="728"/>
      <c r="O985" s="762"/>
      <c r="P985" s="728"/>
      <c r="Q985" s="762"/>
      <c r="R985" s="728"/>
      <c r="S985" s="762"/>
      <c r="T985" s="728"/>
      <c r="U985" s="762"/>
    </row>
    <row r="986" spans="4:21">
      <c r="D986" s="728"/>
      <c r="E986" s="728"/>
      <c r="F986" s="728"/>
      <c r="G986" s="728"/>
      <c r="H986" s="728"/>
      <c r="I986" s="728"/>
      <c r="J986" s="728"/>
      <c r="K986" s="728"/>
      <c r="L986" s="728"/>
      <c r="M986" s="762"/>
      <c r="N986" s="728"/>
      <c r="O986" s="762"/>
      <c r="P986" s="728"/>
      <c r="Q986" s="762"/>
      <c r="R986" s="728"/>
      <c r="S986" s="762"/>
      <c r="T986" s="728"/>
      <c r="U986" s="762"/>
    </row>
    <row r="987" spans="4:21">
      <c r="D987" s="728"/>
      <c r="E987" s="728"/>
      <c r="F987" s="728"/>
      <c r="G987" s="728"/>
      <c r="H987" s="728"/>
      <c r="I987" s="728"/>
      <c r="J987" s="728"/>
      <c r="K987" s="728"/>
      <c r="L987" s="728"/>
      <c r="M987" s="762"/>
      <c r="N987" s="728"/>
      <c r="O987" s="762"/>
      <c r="P987" s="728"/>
      <c r="Q987" s="762"/>
      <c r="R987" s="728"/>
      <c r="S987" s="762"/>
      <c r="T987" s="728"/>
      <c r="U987" s="762"/>
    </row>
    <row r="988" spans="4:21">
      <c r="D988" s="728"/>
      <c r="E988" s="728"/>
      <c r="F988" s="728"/>
      <c r="G988" s="728"/>
      <c r="H988" s="728"/>
      <c r="I988" s="728"/>
      <c r="J988" s="728"/>
      <c r="K988" s="728"/>
      <c r="L988" s="728"/>
      <c r="M988" s="762"/>
      <c r="N988" s="728"/>
      <c r="O988" s="762"/>
      <c r="P988" s="728"/>
      <c r="Q988" s="762"/>
      <c r="R988" s="728"/>
      <c r="S988" s="762"/>
      <c r="T988" s="728"/>
      <c r="U988" s="762"/>
    </row>
    <row r="989" spans="4:21">
      <c r="D989" s="728"/>
      <c r="E989" s="728"/>
      <c r="F989" s="728"/>
      <c r="G989" s="728"/>
      <c r="H989" s="728"/>
      <c r="I989" s="728"/>
      <c r="J989" s="728"/>
      <c r="K989" s="728"/>
      <c r="L989" s="728"/>
      <c r="M989" s="762"/>
      <c r="N989" s="728"/>
      <c r="O989" s="762"/>
      <c r="P989" s="728"/>
      <c r="Q989" s="762"/>
      <c r="R989" s="728"/>
      <c r="S989" s="762"/>
      <c r="T989" s="728"/>
      <c r="U989" s="762"/>
    </row>
    <row r="990" spans="4:21">
      <c r="D990" s="728"/>
      <c r="E990" s="728"/>
      <c r="F990" s="728"/>
      <c r="G990" s="728"/>
      <c r="H990" s="728"/>
      <c r="I990" s="728"/>
      <c r="J990" s="728"/>
      <c r="K990" s="728"/>
      <c r="L990" s="728"/>
      <c r="M990" s="762"/>
      <c r="N990" s="728"/>
      <c r="O990" s="762"/>
      <c r="P990" s="728"/>
      <c r="Q990" s="762"/>
      <c r="R990" s="728"/>
      <c r="S990" s="762"/>
      <c r="T990" s="728"/>
      <c r="U990" s="762"/>
    </row>
    <row r="991" spans="4:21">
      <c r="D991" s="728"/>
      <c r="E991" s="728"/>
      <c r="F991" s="728"/>
      <c r="G991" s="728"/>
      <c r="H991" s="728"/>
      <c r="I991" s="728"/>
      <c r="J991" s="728"/>
      <c r="K991" s="728"/>
      <c r="L991" s="728"/>
      <c r="M991" s="762"/>
      <c r="N991" s="728"/>
      <c r="O991" s="762"/>
      <c r="P991" s="728"/>
      <c r="Q991" s="762"/>
      <c r="R991" s="728"/>
      <c r="S991" s="762"/>
      <c r="T991" s="728"/>
      <c r="U991" s="762"/>
    </row>
    <row r="992" spans="4:21">
      <c r="D992" s="728"/>
      <c r="E992" s="728"/>
      <c r="F992" s="728"/>
      <c r="G992" s="728"/>
      <c r="H992" s="728"/>
      <c r="I992" s="728"/>
      <c r="J992" s="728"/>
      <c r="K992" s="728"/>
      <c r="L992" s="728"/>
      <c r="M992" s="762"/>
      <c r="N992" s="728"/>
      <c r="O992" s="762"/>
      <c r="P992" s="728"/>
      <c r="Q992" s="762"/>
      <c r="R992" s="728"/>
      <c r="S992" s="762"/>
      <c r="T992" s="728"/>
      <c r="U992" s="762"/>
    </row>
    <row r="993" spans="4:21">
      <c r="D993" s="728"/>
      <c r="E993" s="728"/>
      <c r="F993" s="728"/>
      <c r="G993" s="728"/>
      <c r="H993" s="728"/>
      <c r="I993" s="728"/>
      <c r="J993" s="728"/>
      <c r="K993" s="728"/>
      <c r="L993" s="728"/>
      <c r="M993" s="762"/>
      <c r="N993" s="728"/>
      <c r="O993" s="762"/>
      <c r="P993" s="728"/>
      <c r="Q993" s="762"/>
      <c r="R993" s="728"/>
      <c r="S993" s="762"/>
      <c r="T993" s="728"/>
      <c r="U993" s="762"/>
    </row>
    <row r="994" spans="4:21">
      <c r="D994" s="728"/>
      <c r="E994" s="728"/>
      <c r="F994" s="728"/>
      <c r="G994" s="728"/>
      <c r="H994" s="728"/>
      <c r="I994" s="728"/>
      <c r="J994" s="728"/>
      <c r="K994" s="728"/>
      <c r="L994" s="728"/>
      <c r="M994" s="762"/>
      <c r="N994" s="728"/>
      <c r="O994" s="762"/>
      <c r="P994" s="728"/>
      <c r="Q994" s="762"/>
      <c r="R994" s="728"/>
      <c r="S994" s="762"/>
      <c r="T994" s="728"/>
      <c r="U994" s="762"/>
    </row>
    <row r="995" spans="4:21">
      <c r="D995" s="728"/>
      <c r="E995" s="728"/>
      <c r="F995" s="728"/>
      <c r="G995" s="728"/>
      <c r="H995" s="728"/>
      <c r="I995" s="728"/>
      <c r="J995" s="728"/>
      <c r="K995" s="728"/>
      <c r="L995" s="728"/>
      <c r="M995" s="762"/>
      <c r="N995" s="728"/>
      <c r="O995" s="762"/>
      <c r="P995" s="728"/>
      <c r="Q995" s="762"/>
      <c r="R995" s="728"/>
      <c r="S995" s="762"/>
      <c r="T995" s="728"/>
      <c r="U995" s="762"/>
    </row>
    <row r="996" spans="4:21">
      <c r="D996" s="728"/>
      <c r="E996" s="728"/>
      <c r="F996" s="728"/>
      <c r="G996" s="728"/>
      <c r="H996" s="728"/>
      <c r="I996" s="728"/>
      <c r="J996" s="728"/>
      <c r="K996" s="728"/>
      <c r="L996" s="728"/>
      <c r="M996" s="762"/>
      <c r="N996" s="728"/>
      <c r="O996" s="762"/>
      <c r="P996" s="728"/>
      <c r="Q996" s="762"/>
      <c r="R996" s="728"/>
      <c r="S996" s="762"/>
      <c r="T996" s="728"/>
      <c r="U996" s="762"/>
    </row>
    <row r="997" spans="4:21">
      <c r="D997" s="728"/>
      <c r="E997" s="728"/>
      <c r="F997" s="728"/>
      <c r="G997" s="728"/>
      <c r="H997" s="728"/>
      <c r="I997" s="728"/>
      <c r="J997" s="728"/>
      <c r="K997" s="728"/>
      <c r="L997" s="728"/>
      <c r="M997" s="762"/>
      <c r="N997" s="728"/>
      <c r="O997" s="762"/>
      <c r="P997" s="728"/>
      <c r="Q997" s="762"/>
      <c r="R997" s="728"/>
      <c r="S997" s="762"/>
      <c r="T997" s="728"/>
      <c r="U997" s="762"/>
    </row>
    <row r="998" spans="4:21">
      <c r="D998" s="728"/>
      <c r="E998" s="728"/>
      <c r="F998" s="728"/>
      <c r="G998" s="728"/>
      <c r="H998" s="728"/>
      <c r="I998" s="728"/>
      <c r="J998" s="728"/>
      <c r="K998" s="728"/>
      <c r="L998" s="728"/>
      <c r="M998" s="762"/>
      <c r="N998" s="728"/>
      <c r="O998" s="762"/>
      <c r="P998" s="728"/>
      <c r="Q998" s="762"/>
      <c r="R998" s="728"/>
      <c r="S998" s="762"/>
      <c r="T998" s="728"/>
      <c r="U998" s="762"/>
    </row>
    <row r="999" spans="4:21">
      <c r="D999" s="728"/>
      <c r="E999" s="728"/>
      <c r="F999" s="728"/>
      <c r="G999" s="728"/>
      <c r="H999" s="728"/>
      <c r="I999" s="728"/>
      <c r="J999" s="728"/>
      <c r="K999" s="728"/>
      <c r="L999" s="728"/>
      <c r="M999" s="762"/>
      <c r="N999" s="728"/>
      <c r="O999" s="762"/>
      <c r="P999" s="728"/>
      <c r="Q999" s="762"/>
      <c r="R999" s="728"/>
      <c r="S999" s="762"/>
      <c r="T999" s="728"/>
      <c r="U999" s="762"/>
    </row>
    <row r="1000" spans="4:21">
      <c r="D1000" s="728"/>
      <c r="E1000" s="728"/>
      <c r="F1000" s="728"/>
      <c r="G1000" s="728"/>
      <c r="H1000" s="728"/>
      <c r="I1000" s="728"/>
      <c r="J1000" s="728"/>
      <c r="K1000" s="728"/>
      <c r="L1000" s="728"/>
      <c r="M1000" s="762"/>
      <c r="N1000" s="728"/>
      <c r="O1000" s="762"/>
      <c r="P1000" s="728"/>
      <c r="Q1000" s="762"/>
      <c r="R1000" s="728"/>
      <c r="S1000" s="762"/>
      <c r="T1000" s="728"/>
      <c r="U1000" s="762"/>
    </row>
    <row r="1001" spans="4:21">
      <c r="D1001" s="728"/>
      <c r="E1001" s="728"/>
      <c r="F1001" s="728"/>
      <c r="G1001" s="728"/>
      <c r="H1001" s="728"/>
      <c r="I1001" s="728"/>
      <c r="J1001" s="728"/>
      <c r="K1001" s="728"/>
      <c r="L1001" s="728"/>
      <c r="M1001" s="762"/>
      <c r="N1001" s="728"/>
      <c r="O1001" s="762"/>
      <c r="P1001" s="728"/>
      <c r="Q1001" s="762"/>
      <c r="R1001" s="728"/>
      <c r="S1001" s="762"/>
      <c r="T1001" s="728"/>
      <c r="U1001" s="762"/>
    </row>
    <row r="1002" spans="4:21">
      <c r="D1002" s="728"/>
      <c r="E1002" s="728"/>
      <c r="F1002" s="728"/>
      <c r="G1002" s="728"/>
      <c r="H1002" s="728"/>
      <c r="I1002" s="728"/>
      <c r="J1002" s="728"/>
      <c r="K1002" s="728"/>
      <c r="L1002" s="728"/>
      <c r="M1002" s="762"/>
      <c r="N1002" s="728"/>
      <c r="O1002" s="762"/>
      <c r="P1002" s="728"/>
      <c r="Q1002" s="762"/>
      <c r="R1002" s="728"/>
      <c r="S1002" s="762"/>
      <c r="T1002" s="728"/>
      <c r="U1002" s="762"/>
    </row>
    <row r="1003" spans="4:21">
      <c r="D1003" s="728"/>
      <c r="E1003" s="728"/>
      <c r="F1003" s="728"/>
      <c r="G1003" s="728"/>
      <c r="H1003" s="728"/>
      <c r="I1003" s="728"/>
      <c r="J1003" s="728"/>
      <c r="K1003" s="728"/>
      <c r="L1003" s="728"/>
      <c r="M1003" s="762"/>
      <c r="N1003" s="728"/>
      <c r="O1003" s="762"/>
      <c r="P1003" s="728"/>
      <c r="Q1003" s="762"/>
      <c r="R1003" s="728"/>
      <c r="S1003" s="762"/>
      <c r="T1003" s="728"/>
      <c r="U1003" s="762"/>
    </row>
    <row r="1004" spans="4:21">
      <c r="D1004" s="728"/>
      <c r="E1004" s="728"/>
      <c r="F1004" s="728"/>
      <c r="G1004" s="728"/>
      <c r="H1004" s="728"/>
      <c r="I1004" s="728"/>
      <c r="J1004" s="728"/>
      <c r="K1004" s="728"/>
      <c r="L1004" s="728"/>
      <c r="M1004" s="762"/>
      <c r="N1004" s="728"/>
      <c r="O1004" s="762"/>
      <c r="P1004" s="728"/>
      <c r="Q1004" s="762"/>
      <c r="R1004" s="728"/>
      <c r="S1004" s="762"/>
      <c r="T1004" s="728"/>
      <c r="U1004" s="762"/>
    </row>
    <row r="1005" spans="4:21">
      <c r="D1005" s="728"/>
      <c r="E1005" s="728"/>
      <c r="F1005" s="728"/>
      <c r="G1005" s="728"/>
      <c r="H1005" s="728"/>
      <c r="I1005" s="728"/>
      <c r="J1005" s="728"/>
      <c r="K1005" s="728"/>
      <c r="L1005" s="728"/>
      <c r="M1005" s="762"/>
      <c r="N1005" s="728"/>
      <c r="O1005" s="762"/>
      <c r="P1005" s="728"/>
      <c r="Q1005" s="762"/>
      <c r="R1005" s="728"/>
      <c r="S1005" s="762"/>
      <c r="T1005" s="728"/>
      <c r="U1005" s="762"/>
    </row>
    <row r="1006" spans="4:21">
      <c r="D1006" s="728"/>
      <c r="E1006" s="728"/>
      <c r="F1006" s="728"/>
      <c r="G1006" s="728"/>
      <c r="H1006" s="728"/>
      <c r="I1006" s="728"/>
      <c r="J1006" s="728"/>
      <c r="K1006" s="728"/>
      <c r="L1006" s="728"/>
      <c r="M1006" s="762"/>
      <c r="N1006" s="728"/>
      <c r="O1006" s="762"/>
      <c r="P1006" s="728"/>
      <c r="Q1006" s="762"/>
      <c r="R1006" s="728"/>
      <c r="S1006" s="762"/>
      <c r="T1006" s="728"/>
      <c r="U1006" s="762"/>
    </row>
    <row r="1007" spans="4:21">
      <c r="D1007" s="728"/>
      <c r="E1007" s="728"/>
      <c r="F1007" s="728"/>
      <c r="G1007" s="728"/>
      <c r="H1007" s="728"/>
      <c r="I1007" s="728"/>
      <c r="J1007" s="728"/>
      <c r="K1007" s="728"/>
      <c r="L1007" s="728"/>
      <c r="M1007" s="762"/>
      <c r="N1007" s="728"/>
      <c r="O1007" s="762"/>
      <c r="P1007" s="728"/>
      <c r="Q1007" s="762"/>
      <c r="R1007" s="728"/>
      <c r="S1007" s="762"/>
      <c r="T1007" s="728"/>
      <c r="U1007" s="762"/>
    </row>
    <row r="1008" spans="4:21">
      <c r="D1008" s="728"/>
      <c r="E1008" s="728"/>
      <c r="F1008" s="728"/>
      <c r="G1008" s="728"/>
      <c r="H1008" s="728"/>
      <c r="I1008" s="728"/>
      <c r="J1008" s="728"/>
      <c r="K1008" s="728"/>
      <c r="L1008" s="728"/>
      <c r="M1008" s="762"/>
      <c r="N1008" s="728"/>
      <c r="O1008" s="762"/>
      <c r="P1008" s="728"/>
      <c r="Q1008" s="762"/>
      <c r="R1008" s="728"/>
      <c r="S1008" s="762"/>
      <c r="T1008" s="728"/>
      <c r="U1008" s="762"/>
    </row>
    <row r="1009" spans="4:21">
      <c r="D1009" s="728"/>
      <c r="E1009" s="728"/>
      <c r="F1009" s="728"/>
      <c r="G1009" s="728"/>
      <c r="H1009" s="728"/>
      <c r="I1009" s="728"/>
      <c r="J1009" s="728"/>
      <c r="K1009" s="728"/>
      <c r="L1009" s="728"/>
      <c r="M1009" s="762"/>
      <c r="N1009" s="728"/>
      <c r="O1009" s="762"/>
      <c r="P1009" s="728"/>
      <c r="Q1009" s="762"/>
      <c r="R1009" s="728"/>
      <c r="S1009" s="762"/>
      <c r="T1009" s="728"/>
      <c r="U1009" s="762"/>
    </row>
    <row r="1010" spans="4:21">
      <c r="D1010" s="728"/>
      <c r="E1010" s="728"/>
      <c r="F1010" s="728"/>
      <c r="G1010" s="728"/>
      <c r="H1010" s="728"/>
      <c r="I1010" s="728"/>
      <c r="J1010" s="728"/>
      <c r="K1010" s="728"/>
      <c r="L1010" s="728"/>
      <c r="M1010" s="762"/>
      <c r="N1010" s="728"/>
      <c r="O1010" s="762"/>
      <c r="P1010" s="728"/>
      <c r="Q1010" s="762"/>
      <c r="R1010" s="728"/>
      <c r="S1010" s="762"/>
      <c r="T1010" s="728"/>
      <c r="U1010" s="762"/>
    </row>
    <row r="1011" spans="4:21">
      <c r="D1011" s="728"/>
      <c r="E1011" s="728"/>
      <c r="F1011" s="728"/>
      <c r="G1011" s="728"/>
      <c r="H1011" s="728"/>
      <c r="I1011" s="728"/>
      <c r="J1011" s="728"/>
      <c r="K1011" s="728"/>
      <c r="L1011" s="728"/>
      <c r="M1011" s="762"/>
      <c r="N1011" s="728"/>
      <c r="O1011" s="762"/>
      <c r="P1011" s="728"/>
      <c r="Q1011" s="762"/>
      <c r="R1011" s="728"/>
      <c r="S1011" s="762"/>
      <c r="T1011" s="728"/>
      <c r="U1011" s="762"/>
    </row>
    <row r="1012" spans="4:21">
      <c r="D1012" s="728"/>
      <c r="E1012" s="728"/>
      <c r="F1012" s="728"/>
      <c r="G1012" s="728"/>
      <c r="H1012" s="728"/>
      <c r="I1012" s="728"/>
      <c r="J1012" s="728"/>
      <c r="K1012" s="728"/>
      <c r="L1012" s="728"/>
      <c r="M1012" s="762"/>
      <c r="N1012" s="728"/>
      <c r="O1012" s="762"/>
      <c r="P1012" s="728"/>
      <c r="Q1012" s="762"/>
      <c r="R1012" s="728"/>
      <c r="S1012" s="762"/>
      <c r="T1012" s="728"/>
      <c r="U1012" s="762"/>
    </row>
    <row r="1013" spans="4:21">
      <c r="D1013" s="728"/>
      <c r="E1013" s="728"/>
      <c r="F1013" s="728"/>
      <c r="G1013" s="728"/>
      <c r="H1013" s="728"/>
      <c r="I1013" s="728"/>
      <c r="J1013" s="728"/>
      <c r="K1013" s="728"/>
      <c r="L1013" s="728"/>
      <c r="M1013" s="762"/>
      <c r="N1013" s="728"/>
      <c r="O1013" s="762"/>
      <c r="P1013" s="728"/>
      <c r="Q1013" s="762"/>
      <c r="R1013" s="728"/>
      <c r="S1013" s="762"/>
      <c r="T1013" s="728"/>
      <c r="U1013" s="762"/>
    </row>
    <row r="1014" spans="4:21">
      <c r="D1014" s="728"/>
      <c r="E1014" s="728"/>
      <c r="F1014" s="728"/>
      <c r="G1014" s="728"/>
      <c r="H1014" s="728"/>
      <c r="I1014" s="728"/>
      <c r="J1014" s="728"/>
      <c r="K1014" s="728"/>
      <c r="L1014" s="728"/>
      <c r="M1014" s="762"/>
      <c r="N1014" s="728"/>
      <c r="O1014" s="762"/>
      <c r="P1014" s="728"/>
      <c r="Q1014" s="762"/>
      <c r="R1014" s="728"/>
      <c r="S1014" s="762"/>
      <c r="T1014" s="728"/>
      <c r="U1014" s="762"/>
    </row>
    <row r="1015" spans="4:21">
      <c r="D1015" s="728"/>
      <c r="E1015" s="728"/>
      <c r="F1015" s="728"/>
      <c r="G1015" s="728"/>
      <c r="H1015" s="728"/>
      <c r="I1015" s="728"/>
      <c r="J1015" s="728"/>
      <c r="K1015" s="728"/>
      <c r="L1015" s="728"/>
      <c r="M1015" s="762"/>
      <c r="N1015" s="728"/>
      <c r="O1015" s="762"/>
      <c r="P1015" s="728"/>
      <c r="Q1015" s="762"/>
      <c r="R1015" s="728"/>
      <c r="S1015" s="762"/>
      <c r="T1015" s="728"/>
      <c r="U1015" s="762"/>
    </row>
    <row r="1016" spans="4:21">
      <c r="D1016" s="728"/>
      <c r="E1016" s="728"/>
      <c r="F1016" s="728"/>
      <c r="G1016" s="728"/>
      <c r="H1016" s="728"/>
      <c r="I1016" s="728"/>
      <c r="J1016" s="728"/>
      <c r="K1016" s="728"/>
      <c r="L1016" s="728"/>
      <c r="M1016" s="762"/>
      <c r="N1016" s="728"/>
      <c r="O1016" s="762"/>
      <c r="P1016" s="728"/>
      <c r="Q1016" s="762"/>
      <c r="R1016" s="728"/>
      <c r="S1016" s="762"/>
      <c r="T1016" s="728"/>
      <c r="U1016" s="762"/>
    </row>
    <row r="1017" spans="4:21">
      <c r="D1017" s="728"/>
      <c r="E1017" s="728"/>
      <c r="F1017" s="728"/>
      <c r="G1017" s="728"/>
      <c r="H1017" s="728"/>
      <c r="I1017" s="728"/>
      <c r="J1017" s="728"/>
      <c r="K1017" s="728"/>
      <c r="L1017" s="728"/>
      <c r="M1017" s="762"/>
      <c r="N1017" s="728"/>
      <c r="O1017" s="762"/>
      <c r="P1017" s="728"/>
      <c r="Q1017" s="762"/>
      <c r="R1017" s="728"/>
      <c r="S1017" s="762"/>
      <c r="T1017" s="728"/>
      <c r="U1017" s="762"/>
    </row>
    <row r="1018" spans="4:21">
      <c r="D1018" s="728"/>
      <c r="E1018" s="728"/>
      <c r="F1018" s="728"/>
      <c r="G1018" s="728"/>
      <c r="H1018" s="728"/>
      <c r="I1018" s="728"/>
      <c r="J1018" s="728"/>
      <c r="K1018" s="728"/>
      <c r="L1018" s="728"/>
      <c r="M1018" s="762"/>
      <c r="N1018" s="728"/>
      <c r="O1018" s="762"/>
      <c r="P1018" s="728"/>
      <c r="Q1018" s="762"/>
      <c r="R1018" s="728"/>
      <c r="S1018" s="762"/>
      <c r="T1018" s="728"/>
      <c r="U1018" s="762"/>
    </row>
    <row r="1019" spans="4:21">
      <c r="D1019" s="728"/>
      <c r="E1019" s="728"/>
      <c r="F1019" s="728"/>
      <c r="G1019" s="728"/>
      <c r="H1019" s="728"/>
      <c r="I1019" s="728"/>
      <c r="J1019" s="728"/>
      <c r="K1019" s="728"/>
      <c r="L1019" s="728"/>
      <c r="M1019" s="762"/>
      <c r="N1019" s="728"/>
      <c r="O1019" s="762"/>
      <c r="P1019" s="728"/>
      <c r="Q1019" s="762"/>
      <c r="R1019" s="728"/>
      <c r="S1019" s="762"/>
      <c r="T1019" s="728"/>
      <c r="U1019" s="762"/>
    </row>
    <row r="1020" spans="4:21">
      <c r="D1020" s="728"/>
      <c r="E1020" s="728"/>
      <c r="F1020" s="728"/>
      <c r="G1020" s="728"/>
      <c r="H1020" s="728"/>
      <c r="I1020" s="728"/>
      <c r="J1020" s="728"/>
      <c r="K1020" s="728"/>
      <c r="L1020" s="728"/>
      <c r="M1020" s="762"/>
      <c r="N1020" s="728"/>
      <c r="O1020" s="762"/>
      <c r="P1020" s="728"/>
      <c r="Q1020" s="762"/>
      <c r="R1020" s="728"/>
      <c r="S1020" s="762"/>
      <c r="T1020" s="728"/>
      <c r="U1020" s="762"/>
    </row>
    <row r="1021" spans="4:21">
      <c r="D1021" s="728"/>
      <c r="E1021" s="728"/>
      <c r="F1021" s="728"/>
      <c r="G1021" s="728"/>
      <c r="H1021" s="728"/>
      <c r="I1021" s="728"/>
      <c r="J1021" s="728"/>
      <c r="K1021" s="728"/>
      <c r="L1021" s="728"/>
      <c r="M1021" s="762"/>
      <c r="N1021" s="728"/>
      <c r="O1021" s="762"/>
      <c r="P1021" s="728"/>
      <c r="Q1021" s="762"/>
      <c r="R1021" s="728"/>
      <c r="S1021" s="762"/>
      <c r="T1021" s="728"/>
      <c r="U1021" s="762"/>
    </row>
    <row r="1022" spans="4:21">
      <c r="D1022" s="728"/>
      <c r="E1022" s="728"/>
      <c r="F1022" s="728"/>
      <c r="G1022" s="728"/>
      <c r="H1022" s="728"/>
      <c r="I1022" s="728"/>
      <c r="J1022" s="728"/>
      <c r="K1022" s="728"/>
      <c r="L1022" s="728"/>
      <c r="M1022" s="762"/>
      <c r="N1022" s="728"/>
      <c r="O1022" s="762"/>
      <c r="P1022" s="728"/>
      <c r="Q1022" s="762"/>
      <c r="R1022" s="728"/>
      <c r="S1022" s="762"/>
      <c r="T1022" s="728"/>
      <c r="U1022" s="762"/>
    </row>
    <row r="1023" spans="4:21">
      <c r="D1023" s="728"/>
      <c r="E1023" s="728"/>
      <c r="F1023" s="728"/>
      <c r="G1023" s="728"/>
      <c r="H1023" s="728"/>
      <c r="I1023" s="728"/>
      <c r="J1023" s="728"/>
      <c r="K1023" s="728"/>
      <c r="L1023" s="728"/>
      <c r="M1023" s="762"/>
      <c r="N1023" s="728"/>
      <c r="O1023" s="762"/>
      <c r="P1023" s="728"/>
      <c r="Q1023" s="762"/>
      <c r="R1023" s="728"/>
      <c r="S1023" s="762"/>
      <c r="T1023" s="728"/>
      <c r="U1023" s="762"/>
    </row>
    <row r="1024" spans="4:21">
      <c r="D1024" s="728"/>
      <c r="E1024" s="728"/>
      <c r="F1024" s="728"/>
      <c r="G1024" s="728"/>
      <c r="H1024" s="728"/>
      <c r="I1024" s="728"/>
      <c r="J1024" s="728"/>
      <c r="K1024" s="728"/>
      <c r="L1024" s="728"/>
      <c r="M1024" s="762"/>
      <c r="N1024" s="728"/>
      <c r="O1024" s="762"/>
      <c r="P1024" s="728"/>
      <c r="Q1024" s="762"/>
      <c r="R1024" s="728"/>
      <c r="S1024" s="762"/>
      <c r="T1024" s="728"/>
      <c r="U1024" s="762"/>
    </row>
    <row r="1025" spans="4:21">
      <c r="D1025" s="728"/>
      <c r="E1025" s="728"/>
      <c r="F1025" s="728"/>
      <c r="G1025" s="728"/>
      <c r="H1025" s="728"/>
      <c r="I1025" s="728"/>
      <c r="J1025" s="728"/>
      <c r="K1025" s="728"/>
      <c r="L1025" s="728"/>
      <c r="M1025" s="762"/>
      <c r="N1025" s="728"/>
      <c r="O1025" s="762"/>
      <c r="P1025" s="728"/>
      <c r="Q1025" s="762"/>
      <c r="R1025" s="728"/>
      <c r="S1025" s="762"/>
      <c r="T1025" s="728"/>
      <c r="U1025" s="762"/>
    </row>
    <row r="1026" spans="4:21">
      <c r="D1026" s="728"/>
      <c r="E1026" s="728"/>
      <c r="F1026" s="728"/>
      <c r="G1026" s="728"/>
      <c r="H1026" s="728"/>
      <c r="I1026" s="728"/>
      <c r="J1026" s="728"/>
      <c r="K1026" s="728"/>
      <c r="L1026" s="728"/>
      <c r="M1026" s="762"/>
      <c r="N1026" s="728"/>
      <c r="O1026" s="762"/>
      <c r="P1026" s="728"/>
      <c r="Q1026" s="762"/>
      <c r="R1026" s="728"/>
      <c r="S1026" s="762"/>
      <c r="T1026" s="728"/>
      <c r="U1026" s="762"/>
    </row>
    <row r="1027" spans="4:21">
      <c r="D1027" s="728"/>
      <c r="E1027" s="728"/>
      <c r="F1027" s="728"/>
      <c r="G1027" s="728"/>
      <c r="H1027" s="728"/>
      <c r="I1027" s="728"/>
      <c r="J1027" s="728"/>
      <c r="K1027" s="728"/>
      <c r="L1027" s="728"/>
      <c r="M1027" s="762"/>
      <c r="N1027" s="728"/>
      <c r="O1027" s="762"/>
      <c r="P1027" s="728"/>
      <c r="Q1027" s="762"/>
      <c r="R1027" s="728"/>
      <c r="S1027" s="762"/>
      <c r="T1027" s="728"/>
      <c r="U1027" s="762"/>
    </row>
    <row r="1028" spans="4:21">
      <c r="D1028" s="728"/>
      <c r="E1028" s="728"/>
      <c r="F1028" s="728"/>
      <c r="G1028" s="728"/>
      <c r="H1028" s="728"/>
      <c r="I1028" s="728"/>
      <c r="J1028" s="728"/>
      <c r="K1028" s="728"/>
      <c r="L1028" s="728"/>
      <c r="M1028" s="762"/>
      <c r="N1028" s="728"/>
      <c r="O1028" s="762"/>
      <c r="P1028" s="728"/>
      <c r="Q1028" s="762"/>
      <c r="R1028" s="728"/>
      <c r="S1028" s="762"/>
      <c r="T1028" s="728"/>
      <c r="U1028" s="762"/>
    </row>
    <row r="1029" spans="4:21">
      <c r="D1029" s="728"/>
      <c r="E1029" s="728"/>
      <c r="F1029" s="728"/>
      <c r="G1029" s="728"/>
      <c r="H1029" s="728"/>
      <c r="I1029" s="728"/>
      <c r="J1029" s="728"/>
      <c r="K1029" s="728"/>
      <c r="L1029" s="728"/>
      <c r="M1029" s="762"/>
      <c r="N1029" s="728"/>
      <c r="O1029" s="762"/>
      <c r="P1029" s="728"/>
      <c r="Q1029" s="762"/>
      <c r="R1029" s="728"/>
      <c r="S1029" s="762"/>
      <c r="T1029" s="728"/>
      <c r="U1029" s="762"/>
    </row>
    <row r="1030" spans="4:21">
      <c r="D1030" s="728"/>
      <c r="E1030" s="728"/>
      <c r="F1030" s="728"/>
      <c r="G1030" s="728"/>
      <c r="H1030" s="728"/>
      <c r="I1030" s="728"/>
      <c r="J1030" s="728"/>
      <c r="K1030" s="728"/>
      <c r="L1030" s="728"/>
      <c r="M1030" s="762"/>
      <c r="N1030" s="728"/>
      <c r="O1030" s="762"/>
      <c r="P1030" s="728"/>
      <c r="Q1030" s="762"/>
      <c r="R1030" s="728"/>
      <c r="S1030" s="762"/>
      <c r="T1030" s="728"/>
      <c r="U1030" s="762"/>
    </row>
    <row r="1031" spans="4:21">
      <c r="D1031" s="728"/>
      <c r="E1031" s="728"/>
      <c r="F1031" s="728"/>
      <c r="G1031" s="728"/>
      <c r="H1031" s="728"/>
      <c r="I1031" s="728"/>
      <c r="J1031" s="728"/>
      <c r="K1031" s="728"/>
      <c r="L1031" s="728"/>
      <c r="M1031" s="762"/>
      <c r="N1031" s="728"/>
      <c r="O1031" s="762"/>
      <c r="P1031" s="728"/>
      <c r="Q1031" s="762"/>
      <c r="R1031" s="728"/>
      <c r="S1031" s="762"/>
      <c r="T1031" s="728"/>
      <c r="U1031" s="762"/>
    </row>
    <row r="1032" spans="4:21">
      <c r="D1032" s="728"/>
      <c r="E1032" s="728"/>
      <c r="F1032" s="728"/>
      <c r="G1032" s="728"/>
      <c r="H1032" s="728"/>
      <c r="I1032" s="728"/>
      <c r="J1032" s="728"/>
      <c r="K1032" s="728"/>
      <c r="L1032" s="728"/>
      <c r="M1032" s="762"/>
      <c r="N1032" s="728"/>
      <c r="O1032" s="762"/>
      <c r="P1032" s="728"/>
      <c r="Q1032" s="762"/>
      <c r="R1032" s="728"/>
      <c r="S1032" s="762"/>
      <c r="T1032" s="728"/>
      <c r="U1032" s="762"/>
    </row>
    <row r="1033" spans="4:21">
      <c r="D1033" s="728"/>
      <c r="E1033" s="728"/>
      <c r="F1033" s="728"/>
      <c r="G1033" s="728"/>
      <c r="H1033" s="728"/>
      <c r="I1033" s="728"/>
      <c r="J1033" s="728"/>
      <c r="K1033" s="728"/>
      <c r="L1033" s="728"/>
      <c r="M1033" s="762"/>
      <c r="N1033" s="728"/>
      <c r="O1033" s="762"/>
      <c r="P1033" s="728"/>
      <c r="Q1033" s="762"/>
      <c r="R1033" s="728"/>
      <c r="S1033" s="762"/>
      <c r="T1033" s="728"/>
      <c r="U1033" s="762"/>
    </row>
    <row r="1034" spans="4:21">
      <c r="D1034" s="728"/>
      <c r="E1034" s="728"/>
      <c r="F1034" s="728"/>
      <c r="G1034" s="728"/>
      <c r="H1034" s="728"/>
      <c r="I1034" s="728"/>
      <c r="J1034" s="728"/>
      <c r="K1034" s="728"/>
      <c r="L1034" s="728"/>
      <c r="M1034" s="762"/>
      <c r="N1034" s="728"/>
      <c r="O1034" s="762"/>
      <c r="P1034" s="728"/>
      <c r="Q1034" s="762"/>
      <c r="R1034" s="728"/>
      <c r="S1034" s="762"/>
      <c r="T1034" s="728"/>
      <c r="U1034" s="762"/>
    </row>
    <row r="1035" spans="4:21">
      <c r="D1035" s="728"/>
      <c r="E1035" s="728"/>
      <c r="F1035" s="728"/>
      <c r="G1035" s="728"/>
      <c r="H1035" s="728"/>
      <c r="I1035" s="728"/>
      <c r="J1035" s="728"/>
      <c r="K1035" s="728"/>
      <c r="L1035" s="728"/>
      <c r="M1035" s="762"/>
      <c r="N1035" s="728"/>
      <c r="O1035" s="762"/>
      <c r="P1035" s="728"/>
      <c r="Q1035" s="762"/>
      <c r="R1035" s="728"/>
      <c r="S1035" s="762"/>
      <c r="T1035" s="728"/>
      <c r="U1035" s="762"/>
    </row>
    <row r="1036" spans="4:21">
      <c r="D1036" s="728"/>
      <c r="E1036" s="728"/>
      <c r="F1036" s="728"/>
      <c r="G1036" s="728"/>
      <c r="H1036" s="728"/>
      <c r="I1036" s="728"/>
      <c r="J1036" s="728"/>
      <c r="K1036" s="728"/>
      <c r="L1036" s="728"/>
      <c r="M1036" s="762"/>
      <c r="N1036" s="728"/>
      <c r="O1036" s="762"/>
      <c r="P1036" s="728"/>
      <c r="Q1036" s="762"/>
      <c r="R1036" s="728"/>
      <c r="S1036" s="762"/>
      <c r="T1036" s="728"/>
      <c r="U1036" s="762"/>
    </row>
    <row r="1037" spans="4:21">
      <c r="D1037" s="728"/>
      <c r="E1037" s="728"/>
      <c r="F1037" s="728"/>
      <c r="G1037" s="728"/>
      <c r="H1037" s="728"/>
      <c r="I1037" s="728"/>
      <c r="J1037" s="728"/>
      <c r="K1037" s="728"/>
      <c r="L1037" s="728"/>
      <c r="M1037" s="762"/>
      <c r="N1037" s="728"/>
      <c r="O1037" s="762"/>
      <c r="P1037" s="728"/>
      <c r="Q1037" s="762"/>
      <c r="R1037" s="728"/>
      <c r="S1037" s="762"/>
      <c r="T1037" s="728"/>
      <c r="U1037" s="762"/>
    </row>
    <row r="1038" spans="4:21">
      <c r="D1038" s="728"/>
      <c r="E1038" s="728"/>
      <c r="F1038" s="728"/>
      <c r="G1038" s="728"/>
      <c r="H1038" s="728"/>
      <c r="I1038" s="728"/>
      <c r="J1038" s="728"/>
      <c r="K1038" s="728"/>
      <c r="L1038" s="728"/>
      <c r="M1038" s="762"/>
      <c r="N1038" s="728"/>
      <c r="O1038" s="762"/>
      <c r="P1038" s="728"/>
      <c r="Q1038" s="762"/>
      <c r="R1038" s="728"/>
      <c r="S1038" s="762"/>
      <c r="T1038" s="728"/>
      <c r="U1038" s="762"/>
    </row>
    <row r="1039" spans="4:21">
      <c r="D1039" s="728"/>
      <c r="E1039" s="728"/>
      <c r="F1039" s="728"/>
      <c r="G1039" s="728"/>
      <c r="H1039" s="728"/>
      <c r="I1039" s="728"/>
      <c r="J1039" s="728"/>
      <c r="K1039" s="728"/>
      <c r="L1039" s="728"/>
      <c r="M1039" s="762"/>
      <c r="N1039" s="728"/>
      <c r="O1039" s="762"/>
      <c r="P1039" s="728"/>
      <c r="Q1039" s="762"/>
      <c r="R1039" s="728"/>
      <c r="S1039" s="762"/>
      <c r="T1039" s="728"/>
      <c r="U1039" s="762"/>
    </row>
    <row r="1040" spans="4:21">
      <c r="D1040" s="728"/>
      <c r="E1040" s="728"/>
      <c r="F1040" s="728"/>
      <c r="G1040" s="728"/>
      <c r="H1040" s="728"/>
      <c r="I1040" s="728"/>
      <c r="J1040" s="728"/>
      <c r="K1040" s="728"/>
      <c r="L1040" s="728"/>
      <c r="M1040" s="762"/>
      <c r="N1040" s="728"/>
      <c r="O1040" s="762"/>
      <c r="P1040" s="728"/>
      <c r="Q1040" s="762"/>
      <c r="R1040" s="728"/>
      <c r="S1040" s="762"/>
      <c r="T1040" s="728"/>
      <c r="U1040" s="762"/>
    </row>
    <row r="1041" spans="2:21">
      <c r="D1041" s="728"/>
      <c r="E1041" s="728"/>
      <c r="F1041" s="728"/>
      <c r="G1041" s="728"/>
      <c r="H1041" s="728"/>
      <c r="I1041" s="728"/>
      <c r="J1041" s="728"/>
      <c r="K1041" s="728"/>
      <c r="L1041" s="728"/>
      <c r="M1041" s="762"/>
      <c r="N1041" s="728"/>
      <c r="O1041" s="762"/>
      <c r="P1041" s="728"/>
      <c r="Q1041" s="762"/>
      <c r="R1041" s="728"/>
      <c r="S1041" s="762"/>
      <c r="T1041" s="728"/>
      <c r="U1041" s="762"/>
    </row>
    <row r="1042" spans="2:21">
      <c r="D1042" s="728"/>
      <c r="E1042" s="728"/>
      <c r="F1042" s="728"/>
      <c r="G1042" s="728"/>
      <c r="H1042" s="728"/>
      <c r="I1042" s="728"/>
      <c r="J1042" s="728"/>
      <c r="K1042" s="728"/>
      <c r="L1042" s="728"/>
      <c r="M1042" s="762"/>
      <c r="N1042" s="728"/>
      <c r="O1042" s="762"/>
      <c r="P1042" s="728"/>
      <c r="Q1042" s="762"/>
      <c r="R1042" s="728"/>
      <c r="S1042" s="762"/>
      <c r="T1042" s="728"/>
      <c r="U1042" s="762"/>
    </row>
    <row r="1043" spans="2:21">
      <c r="D1043" s="728"/>
      <c r="E1043" s="728"/>
      <c r="F1043" s="728"/>
      <c r="G1043" s="728"/>
      <c r="H1043" s="728"/>
      <c r="I1043" s="728"/>
      <c r="J1043" s="728"/>
      <c r="K1043" s="728"/>
      <c r="L1043" s="728"/>
      <c r="M1043" s="762"/>
      <c r="N1043" s="728"/>
      <c r="O1043" s="762"/>
      <c r="P1043" s="728"/>
      <c r="Q1043" s="762"/>
      <c r="R1043" s="728"/>
      <c r="S1043" s="762"/>
      <c r="T1043" s="728"/>
      <c r="U1043" s="762"/>
    </row>
    <row r="1044" spans="2:21">
      <c r="D1044" s="728"/>
      <c r="E1044" s="728"/>
      <c r="F1044" s="728"/>
      <c r="G1044" s="728"/>
      <c r="H1044" s="728"/>
      <c r="I1044" s="728"/>
      <c r="J1044" s="728"/>
      <c r="K1044" s="728"/>
      <c r="L1044" s="728"/>
      <c r="M1044" s="762"/>
      <c r="N1044" s="728"/>
      <c r="O1044" s="762"/>
      <c r="P1044" s="728"/>
      <c r="Q1044" s="762"/>
      <c r="R1044" s="728"/>
      <c r="S1044" s="762"/>
      <c r="T1044" s="728"/>
      <c r="U1044" s="762"/>
    </row>
    <row r="1045" spans="2:21">
      <c r="D1045" s="728"/>
      <c r="E1045" s="728"/>
      <c r="F1045" s="728"/>
      <c r="G1045" s="728"/>
      <c r="H1045" s="728"/>
      <c r="I1045" s="728"/>
      <c r="J1045" s="728"/>
      <c r="K1045" s="728"/>
      <c r="L1045" s="728"/>
      <c r="M1045" s="762"/>
      <c r="N1045" s="728"/>
      <c r="O1045" s="762"/>
      <c r="P1045" s="728"/>
      <c r="Q1045" s="762"/>
      <c r="R1045" s="728"/>
      <c r="S1045" s="762"/>
      <c r="T1045" s="728"/>
      <c r="U1045" s="762"/>
    </row>
    <row r="1046" spans="2:21">
      <c r="D1046" s="728"/>
      <c r="E1046" s="728"/>
      <c r="F1046" s="728"/>
      <c r="G1046" s="728"/>
      <c r="H1046" s="728"/>
      <c r="I1046" s="728"/>
      <c r="J1046" s="728"/>
      <c r="K1046" s="728"/>
      <c r="L1046" s="728"/>
      <c r="M1046" s="762"/>
      <c r="N1046" s="728"/>
      <c r="O1046" s="762"/>
      <c r="P1046" s="728"/>
      <c r="Q1046" s="762"/>
      <c r="R1046" s="728"/>
      <c r="S1046" s="762"/>
      <c r="T1046" s="728"/>
      <c r="U1046" s="762"/>
    </row>
    <row r="1047" spans="2:21" ht="42">
      <c r="B1047" s="212" t="s">
        <v>428</v>
      </c>
      <c r="D1047" s="728"/>
      <c r="E1047" s="728"/>
      <c r="F1047" s="728"/>
      <c r="G1047" s="728"/>
      <c r="H1047" s="728"/>
      <c r="I1047" s="728"/>
      <c r="J1047" s="728"/>
      <c r="K1047" s="728"/>
      <c r="L1047" s="728"/>
      <c r="M1047" s="762"/>
      <c r="N1047" s="728"/>
      <c r="O1047" s="762"/>
      <c r="P1047" s="728"/>
      <c r="Q1047" s="762"/>
      <c r="R1047" s="728"/>
      <c r="S1047" s="762"/>
      <c r="T1047" s="728"/>
      <c r="U1047" s="762"/>
    </row>
    <row r="1048" spans="2:21">
      <c r="D1048" s="728"/>
      <c r="E1048" s="728"/>
      <c r="F1048" s="728"/>
      <c r="G1048" s="728"/>
      <c r="H1048" s="728"/>
      <c r="I1048" s="728"/>
      <c r="J1048" s="728"/>
      <c r="K1048" s="728"/>
      <c r="L1048" s="728"/>
      <c r="M1048" s="762"/>
      <c r="N1048" s="728"/>
      <c r="O1048" s="762"/>
      <c r="P1048" s="728"/>
      <c r="Q1048" s="762"/>
      <c r="R1048" s="728"/>
      <c r="S1048" s="762"/>
      <c r="T1048" s="728"/>
      <c r="U1048" s="762"/>
    </row>
    <row r="1049" spans="2:21">
      <c r="D1049" s="728"/>
      <c r="E1049" s="728"/>
      <c r="F1049" s="728"/>
      <c r="G1049" s="728"/>
      <c r="H1049" s="728"/>
      <c r="I1049" s="728"/>
      <c r="J1049" s="728"/>
      <c r="K1049" s="728"/>
      <c r="L1049" s="728"/>
      <c r="M1049" s="762"/>
      <c r="N1049" s="728"/>
      <c r="O1049" s="762"/>
      <c r="P1049" s="728"/>
      <c r="Q1049" s="762"/>
      <c r="R1049" s="728"/>
      <c r="S1049" s="762"/>
      <c r="T1049" s="728"/>
      <c r="U1049" s="762"/>
    </row>
    <row r="1050" spans="2:21">
      <c r="D1050" s="728"/>
      <c r="E1050" s="728"/>
      <c r="F1050" s="728"/>
      <c r="G1050" s="728"/>
      <c r="H1050" s="728"/>
      <c r="I1050" s="728"/>
      <c r="J1050" s="728"/>
      <c r="K1050" s="728"/>
      <c r="L1050" s="728"/>
      <c r="M1050" s="762"/>
      <c r="N1050" s="728"/>
      <c r="O1050" s="762"/>
      <c r="P1050" s="728"/>
      <c r="Q1050" s="762"/>
      <c r="R1050" s="728"/>
      <c r="S1050" s="762"/>
      <c r="T1050" s="728"/>
      <c r="U1050" s="762"/>
    </row>
    <row r="1051" spans="2:21">
      <c r="D1051" s="728"/>
      <c r="E1051" s="728"/>
      <c r="F1051" s="728"/>
      <c r="G1051" s="728"/>
      <c r="H1051" s="728"/>
      <c r="I1051" s="728"/>
      <c r="J1051" s="728"/>
      <c r="K1051" s="728"/>
      <c r="L1051" s="728"/>
      <c r="M1051" s="762"/>
      <c r="N1051" s="728"/>
      <c r="O1051" s="762"/>
      <c r="P1051" s="728"/>
      <c r="Q1051" s="762"/>
      <c r="R1051" s="728"/>
      <c r="S1051" s="762"/>
      <c r="T1051" s="728"/>
      <c r="U1051" s="762"/>
    </row>
    <row r="1052" spans="2:21">
      <c r="D1052" s="728"/>
      <c r="E1052" s="728"/>
      <c r="F1052" s="728"/>
      <c r="G1052" s="728"/>
      <c r="H1052" s="728"/>
      <c r="I1052" s="728"/>
      <c r="J1052" s="728"/>
      <c r="K1052" s="728"/>
      <c r="L1052" s="728"/>
      <c r="M1052" s="762"/>
      <c r="N1052" s="728"/>
      <c r="O1052" s="762"/>
      <c r="P1052" s="728"/>
      <c r="Q1052" s="762"/>
      <c r="R1052" s="728"/>
      <c r="S1052" s="762"/>
      <c r="T1052" s="728"/>
      <c r="U1052" s="762"/>
    </row>
    <row r="1053" spans="2:21">
      <c r="D1053" s="728"/>
      <c r="E1053" s="728"/>
      <c r="F1053" s="728"/>
      <c r="G1053" s="728"/>
      <c r="H1053" s="728"/>
      <c r="I1053" s="728"/>
      <c r="J1053" s="728"/>
      <c r="K1053" s="728"/>
      <c r="L1053" s="728"/>
      <c r="M1053" s="762"/>
      <c r="N1053" s="728"/>
      <c r="O1053" s="762"/>
      <c r="P1053" s="728"/>
      <c r="Q1053" s="762"/>
      <c r="R1053" s="728"/>
      <c r="S1053" s="762"/>
      <c r="T1053" s="728"/>
      <c r="U1053" s="762"/>
    </row>
    <row r="1054" spans="2:21">
      <c r="D1054" s="728"/>
      <c r="E1054" s="728"/>
      <c r="F1054" s="728"/>
      <c r="G1054" s="728"/>
      <c r="H1054" s="728"/>
      <c r="I1054" s="728"/>
      <c r="J1054" s="728"/>
      <c r="K1054" s="728"/>
      <c r="L1054" s="728"/>
      <c r="M1054" s="762"/>
      <c r="N1054" s="728"/>
      <c r="O1054" s="762"/>
      <c r="P1054" s="728"/>
      <c r="Q1054" s="762"/>
      <c r="R1054" s="728"/>
      <c r="S1054" s="762"/>
      <c r="T1054" s="728"/>
      <c r="U1054" s="762"/>
    </row>
    <row r="1055" spans="2:21">
      <c r="D1055" s="728"/>
      <c r="E1055" s="728"/>
      <c r="F1055" s="728"/>
      <c r="G1055" s="728"/>
      <c r="H1055" s="728"/>
      <c r="I1055" s="728"/>
      <c r="J1055" s="728"/>
      <c r="K1055" s="728"/>
      <c r="L1055" s="728"/>
      <c r="M1055" s="762"/>
      <c r="N1055" s="728"/>
      <c r="O1055" s="762"/>
      <c r="P1055" s="728"/>
      <c r="Q1055" s="762"/>
      <c r="R1055" s="728"/>
      <c r="S1055" s="762"/>
      <c r="T1055" s="728"/>
      <c r="U1055" s="762"/>
    </row>
    <row r="1056" spans="2:21">
      <c r="D1056" s="728"/>
      <c r="E1056" s="728"/>
      <c r="F1056" s="728"/>
      <c r="G1056" s="728"/>
      <c r="H1056" s="728"/>
      <c r="I1056" s="728"/>
      <c r="J1056" s="728"/>
      <c r="K1056" s="728"/>
      <c r="L1056" s="728"/>
      <c r="M1056" s="762"/>
      <c r="N1056" s="728"/>
      <c r="O1056" s="762"/>
      <c r="P1056" s="728"/>
      <c r="Q1056" s="762"/>
      <c r="R1056" s="728"/>
      <c r="S1056" s="762"/>
      <c r="T1056" s="728"/>
      <c r="U1056" s="762"/>
    </row>
    <row r="1057" spans="4:21">
      <c r="D1057" s="728"/>
      <c r="E1057" s="728"/>
      <c r="F1057" s="728"/>
      <c r="G1057" s="728"/>
      <c r="H1057" s="728"/>
      <c r="I1057" s="728"/>
      <c r="J1057" s="728"/>
      <c r="K1057" s="728"/>
      <c r="L1057" s="728"/>
      <c r="M1057" s="762"/>
      <c r="N1057" s="728"/>
      <c r="O1057" s="762"/>
      <c r="P1057" s="728"/>
      <c r="Q1057" s="762"/>
      <c r="R1057" s="728"/>
      <c r="S1057" s="762"/>
      <c r="T1057" s="728"/>
      <c r="U1057" s="762"/>
    </row>
    <row r="1058" spans="4:21">
      <c r="D1058" s="728"/>
      <c r="E1058" s="728"/>
      <c r="F1058" s="728"/>
      <c r="G1058" s="728"/>
      <c r="H1058" s="728"/>
      <c r="I1058" s="728"/>
      <c r="J1058" s="728"/>
      <c r="K1058" s="728"/>
      <c r="L1058" s="728"/>
      <c r="M1058" s="762"/>
      <c r="N1058" s="728"/>
      <c r="O1058" s="762"/>
      <c r="P1058" s="728"/>
      <c r="Q1058" s="762"/>
      <c r="R1058" s="728"/>
      <c r="S1058" s="762"/>
      <c r="T1058" s="728"/>
      <c r="U1058" s="762"/>
    </row>
    <row r="1059" spans="4:21">
      <c r="D1059" s="728"/>
      <c r="E1059" s="728"/>
      <c r="F1059" s="728"/>
      <c r="G1059" s="728"/>
      <c r="H1059" s="728"/>
      <c r="I1059" s="728"/>
      <c r="J1059" s="728"/>
      <c r="K1059" s="728"/>
      <c r="L1059" s="728"/>
      <c r="M1059" s="762"/>
      <c r="N1059" s="728"/>
      <c r="O1059" s="762"/>
      <c r="P1059" s="728"/>
      <c r="Q1059" s="762"/>
      <c r="R1059" s="728"/>
      <c r="S1059" s="762"/>
      <c r="T1059" s="728"/>
      <c r="U1059" s="762"/>
    </row>
    <row r="1060" spans="4:21">
      <c r="D1060" s="728"/>
      <c r="E1060" s="728"/>
      <c r="F1060" s="728"/>
      <c r="G1060" s="728"/>
      <c r="H1060" s="728"/>
      <c r="I1060" s="728"/>
      <c r="J1060" s="728"/>
      <c r="K1060" s="728"/>
      <c r="L1060" s="728"/>
      <c r="M1060" s="762"/>
      <c r="N1060" s="728"/>
      <c r="O1060" s="762"/>
      <c r="P1060" s="728"/>
      <c r="Q1060" s="762"/>
      <c r="R1060" s="728"/>
      <c r="S1060" s="762"/>
      <c r="T1060" s="728"/>
      <c r="U1060" s="762"/>
    </row>
    <row r="1061" spans="4:21">
      <c r="D1061" s="728"/>
      <c r="E1061" s="728"/>
      <c r="F1061" s="728"/>
      <c r="G1061" s="728"/>
      <c r="H1061" s="728"/>
      <c r="I1061" s="728"/>
      <c r="J1061" s="728"/>
      <c r="K1061" s="728"/>
      <c r="L1061" s="728"/>
      <c r="M1061" s="762"/>
      <c r="N1061" s="728"/>
      <c r="O1061" s="762"/>
      <c r="P1061" s="728"/>
      <c r="Q1061" s="762"/>
      <c r="R1061" s="728"/>
      <c r="S1061" s="762"/>
      <c r="T1061" s="728"/>
      <c r="U1061" s="762"/>
    </row>
    <row r="1062" spans="4:21">
      <c r="D1062" s="728"/>
      <c r="E1062" s="728"/>
      <c r="F1062" s="728"/>
      <c r="G1062" s="728"/>
      <c r="H1062" s="728"/>
      <c r="I1062" s="728"/>
      <c r="J1062" s="728"/>
      <c r="K1062" s="728"/>
      <c r="L1062" s="728"/>
      <c r="M1062" s="762"/>
      <c r="N1062" s="728"/>
      <c r="O1062" s="762"/>
      <c r="P1062" s="728"/>
      <c r="Q1062" s="762"/>
      <c r="R1062" s="728"/>
      <c r="S1062" s="762"/>
      <c r="T1062" s="728"/>
      <c r="U1062" s="762"/>
    </row>
    <row r="1063" spans="4:21">
      <c r="D1063" s="728"/>
      <c r="E1063" s="728"/>
      <c r="F1063" s="728"/>
      <c r="G1063" s="728"/>
      <c r="H1063" s="728"/>
      <c r="I1063" s="728"/>
      <c r="J1063" s="728"/>
      <c r="K1063" s="728"/>
      <c r="L1063" s="728"/>
      <c r="M1063" s="762"/>
      <c r="N1063" s="728"/>
      <c r="O1063" s="762"/>
      <c r="P1063" s="728"/>
      <c r="Q1063" s="762"/>
      <c r="R1063" s="728"/>
      <c r="S1063" s="762"/>
      <c r="T1063" s="728"/>
      <c r="U1063" s="762"/>
    </row>
    <row r="1064" spans="4:21">
      <c r="D1064" s="728"/>
      <c r="E1064" s="728"/>
      <c r="F1064" s="728"/>
      <c r="G1064" s="728"/>
      <c r="H1064" s="728"/>
      <c r="I1064" s="728"/>
      <c r="J1064" s="728"/>
      <c r="K1064" s="728"/>
      <c r="L1064" s="728"/>
      <c r="M1064" s="762"/>
      <c r="N1064" s="728"/>
      <c r="O1064" s="762"/>
      <c r="P1064" s="728"/>
      <c r="Q1064" s="762"/>
      <c r="R1064" s="728"/>
      <c r="S1064" s="762"/>
      <c r="T1064" s="728"/>
      <c r="U1064" s="762"/>
    </row>
    <row r="1065" spans="4:21">
      <c r="D1065" s="728"/>
      <c r="E1065" s="728"/>
      <c r="F1065" s="728"/>
      <c r="G1065" s="728"/>
      <c r="H1065" s="728"/>
      <c r="I1065" s="728"/>
      <c r="J1065" s="728"/>
      <c r="K1065" s="728"/>
      <c r="L1065" s="728"/>
      <c r="M1065" s="762"/>
      <c r="N1065" s="728"/>
      <c r="O1065" s="762"/>
      <c r="P1065" s="728"/>
      <c r="Q1065" s="762"/>
      <c r="R1065" s="728"/>
      <c r="S1065" s="762"/>
      <c r="T1065" s="728"/>
      <c r="U1065" s="762"/>
    </row>
    <row r="1066" spans="4:21">
      <c r="D1066" s="728"/>
      <c r="E1066" s="728"/>
      <c r="F1066" s="728"/>
      <c r="G1066" s="728"/>
      <c r="H1066" s="728"/>
      <c r="I1066" s="728"/>
      <c r="J1066" s="728"/>
      <c r="K1066" s="728"/>
      <c r="L1066" s="728"/>
      <c r="M1066" s="762"/>
      <c r="N1066" s="728"/>
      <c r="O1066" s="762"/>
      <c r="P1066" s="728"/>
      <c r="Q1066" s="762"/>
      <c r="R1066" s="728"/>
      <c r="S1066" s="762"/>
      <c r="T1066" s="728"/>
      <c r="U1066" s="762"/>
    </row>
    <row r="1067" spans="4:21">
      <c r="D1067" s="728"/>
      <c r="E1067" s="728"/>
      <c r="F1067" s="728"/>
      <c r="G1067" s="728"/>
      <c r="H1067" s="728"/>
      <c r="I1067" s="728"/>
      <c r="J1067" s="728"/>
      <c r="K1067" s="728"/>
      <c r="L1067" s="728"/>
      <c r="M1067" s="762"/>
      <c r="N1067" s="728"/>
      <c r="O1067" s="762"/>
      <c r="P1067" s="728"/>
      <c r="Q1067" s="762"/>
      <c r="R1067" s="728"/>
      <c r="S1067" s="762"/>
      <c r="T1067" s="728"/>
      <c r="U1067" s="762"/>
    </row>
    <row r="1068" spans="4:21">
      <c r="D1068" s="728"/>
      <c r="E1068" s="728"/>
      <c r="F1068" s="728"/>
      <c r="G1068" s="728"/>
      <c r="H1068" s="728"/>
      <c r="I1068" s="728"/>
      <c r="J1068" s="728"/>
      <c r="K1068" s="728"/>
      <c r="L1068" s="728"/>
      <c r="M1068" s="762"/>
      <c r="N1068" s="728"/>
      <c r="O1068" s="762"/>
      <c r="P1068" s="728"/>
      <c r="Q1068" s="762"/>
      <c r="R1068" s="728"/>
      <c r="S1068" s="762"/>
      <c r="T1068" s="728"/>
      <c r="U1068" s="762"/>
    </row>
    <row r="1069" spans="4:21">
      <c r="D1069" s="728"/>
      <c r="E1069" s="728"/>
      <c r="F1069" s="728"/>
      <c r="G1069" s="728"/>
      <c r="H1069" s="728"/>
      <c r="I1069" s="728"/>
      <c r="J1069" s="728"/>
      <c r="K1069" s="728"/>
      <c r="L1069" s="728"/>
      <c r="M1069" s="762"/>
      <c r="N1069" s="728"/>
      <c r="O1069" s="762"/>
      <c r="P1069" s="728"/>
      <c r="Q1069" s="762"/>
      <c r="R1069" s="728"/>
      <c r="S1069" s="762"/>
      <c r="T1069" s="728"/>
      <c r="U1069" s="762"/>
    </row>
    <row r="1070" spans="4:21">
      <c r="D1070" s="728"/>
      <c r="E1070" s="728"/>
      <c r="F1070" s="728"/>
      <c r="G1070" s="728"/>
      <c r="H1070" s="728"/>
      <c r="I1070" s="728"/>
      <c r="J1070" s="728"/>
      <c r="K1070" s="728"/>
      <c r="L1070" s="728"/>
      <c r="M1070" s="762"/>
      <c r="N1070" s="728"/>
      <c r="O1070" s="762"/>
      <c r="P1070" s="728"/>
      <c r="Q1070" s="762"/>
      <c r="R1070" s="728"/>
      <c r="S1070" s="762"/>
      <c r="T1070" s="728"/>
      <c r="U1070" s="762"/>
    </row>
    <row r="1071" spans="4:21">
      <c r="D1071" s="728"/>
      <c r="E1071" s="728"/>
      <c r="F1071" s="728"/>
      <c r="G1071" s="728"/>
      <c r="H1071" s="728"/>
      <c r="I1071" s="728"/>
      <c r="J1071" s="728"/>
      <c r="K1071" s="728"/>
      <c r="L1071" s="728"/>
      <c r="M1071" s="762"/>
      <c r="N1071" s="728"/>
      <c r="O1071" s="762"/>
      <c r="P1071" s="728"/>
      <c r="Q1071" s="762"/>
      <c r="R1071" s="728"/>
      <c r="S1071" s="762"/>
      <c r="T1071" s="728"/>
      <c r="U1071" s="762"/>
    </row>
    <row r="1072" spans="4:21">
      <c r="D1072" s="728"/>
      <c r="E1072" s="728"/>
      <c r="F1072" s="728"/>
      <c r="G1072" s="728"/>
      <c r="H1072" s="728"/>
      <c r="I1072" s="728"/>
      <c r="J1072" s="728"/>
      <c r="K1072" s="728"/>
      <c r="L1072" s="728"/>
      <c r="M1072" s="762"/>
      <c r="N1072" s="728"/>
      <c r="O1072" s="762"/>
      <c r="P1072" s="728"/>
      <c r="Q1072" s="762"/>
      <c r="R1072" s="728"/>
      <c r="S1072" s="762"/>
      <c r="T1072" s="728"/>
      <c r="U1072" s="762"/>
    </row>
    <row r="1073" spans="4:21">
      <c r="D1073" s="728"/>
      <c r="E1073" s="728"/>
      <c r="F1073" s="728"/>
      <c r="G1073" s="728"/>
      <c r="H1073" s="728"/>
      <c r="I1073" s="728"/>
      <c r="J1073" s="728"/>
      <c r="K1073" s="728"/>
      <c r="L1073" s="728"/>
      <c r="M1073" s="762"/>
      <c r="N1073" s="728"/>
      <c r="O1073" s="762"/>
      <c r="P1073" s="728"/>
      <c r="Q1073" s="762"/>
      <c r="R1073" s="728"/>
      <c r="S1073" s="762"/>
      <c r="T1073" s="728"/>
      <c r="U1073" s="762"/>
    </row>
    <row r="1074" spans="4:21">
      <c r="D1074" s="728"/>
      <c r="E1074" s="728"/>
      <c r="F1074" s="728"/>
      <c r="G1074" s="728"/>
      <c r="H1074" s="728"/>
      <c r="I1074" s="728"/>
      <c r="J1074" s="728"/>
      <c r="K1074" s="728"/>
      <c r="L1074" s="728"/>
      <c r="M1074" s="762"/>
      <c r="N1074" s="728"/>
      <c r="O1074" s="762"/>
      <c r="P1074" s="728"/>
      <c r="Q1074" s="762"/>
      <c r="R1074" s="728"/>
      <c r="S1074" s="762"/>
      <c r="T1074" s="728"/>
      <c r="U1074" s="762"/>
    </row>
    <row r="1075" spans="4:21">
      <c r="D1075" s="728"/>
      <c r="E1075" s="728"/>
      <c r="F1075" s="728"/>
      <c r="G1075" s="728"/>
      <c r="H1075" s="728"/>
      <c r="I1075" s="728"/>
      <c r="J1075" s="728"/>
      <c r="K1075" s="728"/>
      <c r="L1075" s="728"/>
      <c r="M1075" s="762"/>
      <c r="N1075" s="728"/>
      <c r="O1075" s="762"/>
      <c r="P1075" s="728"/>
      <c r="Q1075" s="762"/>
      <c r="R1075" s="728"/>
      <c r="S1075" s="762"/>
      <c r="T1075" s="728"/>
      <c r="U1075" s="762"/>
    </row>
    <row r="1076" spans="4:21">
      <c r="D1076" s="728"/>
      <c r="E1076" s="728"/>
      <c r="F1076" s="728"/>
      <c r="G1076" s="728"/>
      <c r="H1076" s="728"/>
      <c r="I1076" s="728"/>
      <c r="J1076" s="728"/>
      <c r="K1076" s="728"/>
      <c r="L1076" s="728"/>
      <c r="M1076" s="762"/>
      <c r="N1076" s="728"/>
      <c r="O1076" s="762"/>
      <c r="P1076" s="728"/>
      <c r="Q1076" s="762"/>
      <c r="R1076" s="728"/>
      <c r="S1076" s="762"/>
      <c r="T1076" s="728"/>
      <c r="U1076" s="762"/>
    </row>
    <row r="1077" spans="4:21">
      <c r="D1077" s="728"/>
      <c r="E1077" s="728"/>
      <c r="F1077" s="728"/>
      <c r="G1077" s="728"/>
      <c r="H1077" s="728"/>
      <c r="I1077" s="728"/>
      <c r="J1077" s="728"/>
      <c r="K1077" s="728"/>
      <c r="L1077" s="728"/>
      <c r="M1077" s="762"/>
      <c r="N1077" s="728"/>
      <c r="O1077" s="762"/>
      <c r="P1077" s="728"/>
      <c r="Q1077" s="762"/>
      <c r="R1077" s="728"/>
      <c r="S1077" s="762"/>
      <c r="T1077" s="728"/>
      <c r="U1077" s="762"/>
    </row>
    <row r="1078" spans="4:21">
      <c r="D1078" s="728"/>
      <c r="E1078" s="728"/>
      <c r="F1078" s="728"/>
      <c r="G1078" s="728"/>
      <c r="H1078" s="728"/>
      <c r="I1078" s="728"/>
      <c r="J1078" s="728"/>
      <c r="K1078" s="728"/>
      <c r="L1078" s="728"/>
      <c r="M1078" s="762"/>
      <c r="N1078" s="728"/>
      <c r="O1078" s="762"/>
      <c r="P1078" s="728"/>
      <c r="Q1078" s="762"/>
      <c r="R1078" s="728"/>
      <c r="S1078" s="762"/>
      <c r="T1078" s="728"/>
      <c r="U1078" s="762"/>
    </row>
    <row r="1079" spans="4:21">
      <c r="D1079" s="728"/>
      <c r="E1079" s="728"/>
      <c r="F1079" s="728"/>
      <c r="G1079" s="728"/>
      <c r="H1079" s="728"/>
      <c r="I1079" s="728"/>
      <c r="J1079" s="728"/>
      <c r="K1079" s="728"/>
      <c r="L1079" s="728"/>
      <c r="M1079" s="762"/>
      <c r="N1079" s="728"/>
      <c r="O1079" s="762"/>
      <c r="P1079" s="728"/>
      <c r="Q1079" s="762"/>
      <c r="R1079" s="728"/>
      <c r="S1079" s="762"/>
      <c r="T1079" s="728"/>
      <c r="U1079" s="762"/>
    </row>
    <row r="1080" spans="4:21">
      <c r="D1080" s="728"/>
      <c r="E1080" s="728"/>
      <c r="F1080" s="728"/>
      <c r="G1080" s="728"/>
      <c r="H1080" s="728"/>
      <c r="I1080" s="728"/>
      <c r="J1080" s="728"/>
      <c r="K1080" s="728"/>
      <c r="L1080" s="728"/>
      <c r="M1080" s="762"/>
      <c r="N1080" s="728"/>
      <c r="O1080" s="762"/>
      <c r="P1080" s="728"/>
      <c r="Q1080" s="762"/>
      <c r="R1080" s="728"/>
      <c r="S1080" s="762"/>
      <c r="T1080" s="728"/>
      <c r="U1080" s="762"/>
    </row>
    <row r="1081" spans="4:21">
      <c r="D1081" s="728"/>
      <c r="E1081" s="728"/>
      <c r="F1081" s="728"/>
      <c r="G1081" s="728"/>
      <c r="H1081" s="728"/>
      <c r="I1081" s="728"/>
      <c r="J1081" s="728"/>
      <c r="K1081" s="728"/>
      <c r="L1081" s="728"/>
      <c r="M1081" s="762"/>
      <c r="N1081" s="728"/>
      <c r="O1081" s="762"/>
      <c r="P1081" s="728"/>
      <c r="Q1081" s="762"/>
      <c r="R1081" s="728"/>
      <c r="S1081" s="762"/>
      <c r="T1081" s="728"/>
      <c r="U1081" s="762"/>
    </row>
    <row r="1082" spans="4:21">
      <c r="D1082" s="728"/>
      <c r="E1082" s="728"/>
      <c r="F1082" s="728"/>
      <c r="G1082" s="728"/>
      <c r="H1082" s="728"/>
      <c r="I1082" s="728"/>
      <c r="J1082" s="728"/>
      <c r="K1082" s="728"/>
      <c r="L1082" s="728"/>
      <c r="M1082" s="762"/>
      <c r="N1082" s="728"/>
      <c r="O1082" s="762"/>
      <c r="P1082" s="728"/>
      <c r="Q1082" s="762"/>
      <c r="R1082" s="728"/>
      <c r="S1082" s="762"/>
      <c r="T1082" s="728"/>
      <c r="U1082" s="762"/>
    </row>
    <row r="1083" spans="4:21">
      <c r="D1083" s="728"/>
      <c r="E1083" s="728"/>
      <c r="F1083" s="728"/>
      <c r="G1083" s="728"/>
      <c r="H1083" s="728"/>
      <c r="I1083" s="728"/>
      <c r="J1083" s="728"/>
      <c r="K1083" s="728"/>
      <c r="L1083" s="728"/>
      <c r="M1083" s="762"/>
      <c r="N1083" s="728"/>
      <c r="O1083" s="762"/>
      <c r="P1083" s="728"/>
      <c r="Q1083" s="762"/>
      <c r="R1083" s="728"/>
      <c r="S1083" s="762"/>
      <c r="T1083" s="728"/>
      <c r="U1083" s="762"/>
    </row>
    <row r="1084" spans="4:21">
      <c r="D1084" s="728"/>
      <c r="E1084" s="728"/>
      <c r="F1084" s="728"/>
      <c r="G1084" s="728"/>
      <c r="H1084" s="728"/>
      <c r="I1084" s="728"/>
      <c r="J1084" s="728"/>
      <c r="K1084" s="728"/>
      <c r="L1084" s="728"/>
      <c r="M1084" s="762"/>
      <c r="N1084" s="728"/>
      <c r="O1084" s="762"/>
      <c r="P1084" s="728"/>
      <c r="Q1084" s="762"/>
      <c r="R1084" s="728"/>
      <c r="S1084" s="762"/>
      <c r="T1084" s="728"/>
      <c r="U1084" s="762"/>
    </row>
    <row r="1085" spans="4:21">
      <c r="D1085" s="728"/>
      <c r="E1085" s="728"/>
      <c r="F1085" s="728"/>
      <c r="G1085" s="728"/>
      <c r="H1085" s="728"/>
      <c r="I1085" s="728"/>
      <c r="J1085" s="728"/>
      <c r="K1085" s="728"/>
      <c r="L1085" s="728"/>
      <c r="M1085" s="762"/>
      <c r="N1085" s="728"/>
      <c r="O1085" s="762"/>
      <c r="P1085" s="728"/>
      <c r="Q1085" s="762"/>
      <c r="R1085" s="728"/>
      <c r="S1085" s="762"/>
      <c r="T1085" s="728"/>
      <c r="U1085" s="762"/>
    </row>
    <row r="1086" spans="4:21">
      <c r="D1086" s="728"/>
      <c r="E1086" s="728"/>
      <c r="F1086" s="728"/>
      <c r="G1086" s="728"/>
      <c r="H1086" s="728"/>
      <c r="I1086" s="728"/>
      <c r="J1086" s="728"/>
      <c r="K1086" s="728"/>
      <c r="L1086" s="728"/>
      <c r="M1086" s="762"/>
      <c r="N1086" s="728"/>
      <c r="O1086" s="762"/>
      <c r="P1086" s="728"/>
      <c r="Q1086" s="762"/>
      <c r="R1086" s="728"/>
      <c r="S1086" s="762"/>
      <c r="T1086" s="728"/>
      <c r="U1086" s="762"/>
    </row>
    <row r="1087" spans="4:21">
      <c r="D1087" s="728"/>
      <c r="E1087" s="728"/>
      <c r="F1087" s="728"/>
      <c r="G1087" s="728"/>
      <c r="H1087" s="728"/>
      <c r="I1087" s="728"/>
      <c r="J1087" s="728"/>
      <c r="K1087" s="728"/>
      <c r="L1087" s="728"/>
      <c r="M1087" s="762"/>
      <c r="N1087" s="728"/>
      <c r="O1087" s="762"/>
      <c r="P1087" s="728"/>
      <c r="Q1087" s="762"/>
      <c r="R1087" s="728"/>
      <c r="S1087" s="762"/>
      <c r="T1087" s="728"/>
      <c r="U1087" s="762"/>
    </row>
    <row r="1088" spans="4:21">
      <c r="D1088" s="728"/>
      <c r="E1088" s="728"/>
      <c r="F1088" s="728"/>
      <c r="G1088" s="728"/>
      <c r="H1088" s="728"/>
      <c r="I1088" s="728"/>
      <c r="J1088" s="728"/>
      <c r="K1088" s="728"/>
      <c r="L1088" s="728"/>
      <c r="M1088" s="762"/>
      <c r="N1088" s="728"/>
      <c r="O1088" s="762"/>
      <c r="P1088" s="728"/>
      <c r="Q1088" s="762"/>
      <c r="R1088" s="728"/>
      <c r="S1088" s="762"/>
      <c r="T1088" s="728"/>
      <c r="U1088" s="762"/>
    </row>
    <row r="1089" spans="4:21">
      <c r="D1089" s="728"/>
      <c r="E1089" s="728"/>
      <c r="F1089" s="728"/>
      <c r="G1089" s="728"/>
      <c r="H1089" s="728"/>
      <c r="I1089" s="728"/>
      <c r="J1089" s="728"/>
      <c r="K1089" s="728"/>
      <c r="L1089" s="728"/>
      <c r="M1089" s="762"/>
      <c r="N1089" s="728"/>
      <c r="O1089" s="762"/>
      <c r="P1089" s="728"/>
      <c r="Q1089" s="762"/>
      <c r="R1089" s="728"/>
      <c r="S1089" s="762"/>
      <c r="T1089" s="728"/>
      <c r="U1089" s="762"/>
    </row>
    <row r="1090" spans="4:21">
      <c r="D1090" s="728"/>
      <c r="E1090" s="728"/>
      <c r="F1090" s="728"/>
      <c r="G1090" s="728"/>
      <c r="H1090" s="728"/>
      <c r="I1090" s="728"/>
      <c r="J1090" s="728"/>
      <c r="K1090" s="728"/>
      <c r="L1090" s="728"/>
      <c r="M1090" s="762"/>
      <c r="N1090" s="728"/>
      <c r="O1090" s="762"/>
      <c r="P1090" s="728"/>
      <c r="Q1090" s="762"/>
      <c r="R1090" s="728"/>
      <c r="S1090" s="762"/>
      <c r="T1090" s="728"/>
      <c r="U1090" s="762"/>
    </row>
    <row r="1091" spans="4:21">
      <c r="D1091" s="728"/>
      <c r="E1091" s="728"/>
      <c r="F1091" s="728"/>
      <c r="G1091" s="728"/>
      <c r="H1091" s="728"/>
      <c r="I1091" s="728"/>
      <c r="J1091" s="728"/>
      <c r="K1091" s="728"/>
      <c r="L1091" s="728"/>
      <c r="M1091" s="762"/>
      <c r="N1091" s="728"/>
      <c r="O1091" s="762"/>
      <c r="P1091" s="728"/>
      <c r="Q1091" s="762"/>
      <c r="R1091" s="728"/>
      <c r="S1091" s="762"/>
      <c r="T1091" s="728"/>
      <c r="U1091" s="762"/>
    </row>
    <row r="1092" spans="4:21">
      <c r="D1092" s="728"/>
      <c r="E1092" s="728"/>
      <c r="F1092" s="728"/>
      <c r="G1092" s="728"/>
      <c r="H1092" s="728"/>
      <c r="I1092" s="728"/>
      <c r="J1092" s="728"/>
      <c r="K1092" s="728"/>
      <c r="L1092" s="728"/>
      <c r="M1092" s="762"/>
      <c r="N1092" s="728"/>
      <c r="O1092" s="762"/>
      <c r="P1092" s="728"/>
      <c r="Q1092" s="762"/>
      <c r="R1092" s="728"/>
      <c r="S1092" s="762"/>
      <c r="T1092" s="728"/>
      <c r="U1092" s="762"/>
    </row>
    <row r="1093" spans="4:21">
      <c r="D1093" s="728"/>
      <c r="E1093" s="728"/>
      <c r="F1093" s="728"/>
      <c r="G1093" s="728"/>
      <c r="H1093" s="728"/>
      <c r="I1093" s="728"/>
      <c r="J1093" s="728"/>
      <c r="K1093" s="728"/>
      <c r="L1093" s="728"/>
      <c r="M1093" s="762"/>
      <c r="N1093" s="728"/>
      <c r="O1093" s="762"/>
      <c r="P1093" s="728"/>
      <c r="Q1093" s="762"/>
      <c r="R1093" s="728"/>
      <c r="S1093" s="762"/>
      <c r="T1093" s="728"/>
      <c r="U1093" s="762"/>
    </row>
    <row r="1094" spans="4:21">
      <c r="D1094" s="728"/>
      <c r="E1094" s="728"/>
      <c r="F1094" s="728"/>
      <c r="G1094" s="728"/>
      <c r="H1094" s="728"/>
      <c r="I1094" s="728"/>
      <c r="J1094" s="728"/>
      <c r="K1094" s="728"/>
      <c r="L1094" s="728"/>
      <c r="M1094" s="762"/>
      <c r="N1094" s="728"/>
      <c r="O1094" s="762"/>
      <c r="P1094" s="728"/>
      <c r="Q1094" s="762"/>
      <c r="R1094" s="728"/>
      <c r="S1094" s="762"/>
      <c r="T1094" s="728"/>
      <c r="U1094" s="762"/>
    </row>
    <row r="1095" spans="4:21">
      <c r="D1095" s="728"/>
      <c r="E1095" s="728"/>
      <c r="F1095" s="728"/>
      <c r="G1095" s="728"/>
      <c r="H1095" s="728"/>
      <c r="I1095" s="728"/>
      <c r="J1095" s="728"/>
      <c r="K1095" s="728"/>
      <c r="L1095" s="728"/>
      <c r="M1095" s="762"/>
      <c r="N1095" s="728"/>
      <c r="O1095" s="762"/>
      <c r="P1095" s="728"/>
      <c r="Q1095" s="762"/>
      <c r="R1095" s="728"/>
      <c r="S1095" s="762"/>
      <c r="T1095" s="728"/>
      <c r="U1095" s="762"/>
    </row>
    <row r="1096" spans="4:21">
      <c r="D1096" s="728"/>
      <c r="E1096" s="728"/>
      <c r="F1096" s="728"/>
      <c r="G1096" s="728"/>
      <c r="H1096" s="728"/>
      <c r="I1096" s="728"/>
      <c r="J1096" s="728"/>
      <c r="K1096" s="728"/>
      <c r="L1096" s="728"/>
      <c r="M1096" s="762"/>
      <c r="N1096" s="728"/>
      <c r="O1096" s="762"/>
      <c r="P1096" s="728"/>
      <c r="Q1096" s="762"/>
      <c r="R1096" s="728"/>
      <c r="S1096" s="762"/>
      <c r="T1096" s="728"/>
      <c r="U1096" s="762"/>
    </row>
    <row r="1097" spans="4:21">
      <c r="D1097" s="728"/>
      <c r="E1097" s="728"/>
      <c r="F1097" s="728"/>
      <c r="G1097" s="728"/>
      <c r="H1097" s="728"/>
      <c r="I1097" s="728"/>
      <c r="J1097" s="728"/>
      <c r="K1097" s="728"/>
      <c r="L1097" s="728"/>
      <c r="M1097" s="762"/>
      <c r="N1097" s="728"/>
      <c r="O1097" s="762"/>
      <c r="P1097" s="728"/>
      <c r="Q1097" s="762"/>
      <c r="R1097" s="728"/>
      <c r="S1097" s="762"/>
      <c r="T1097" s="728"/>
      <c r="U1097" s="762"/>
    </row>
    <row r="1098" spans="4:21">
      <c r="D1098" s="728"/>
      <c r="E1098" s="728"/>
      <c r="F1098" s="728"/>
      <c r="G1098" s="728"/>
      <c r="H1098" s="728"/>
      <c r="I1098" s="728"/>
      <c r="J1098" s="728"/>
      <c r="K1098" s="728"/>
      <c r="L1098" s="728"/>
      <c r="M1098" s="762"/>
      <c r="N1098" s="728"/>
      <c r="O1098" s="762"/>
      <c r="P1098" s="728"/>
      <c r="Q1098" s="762"/>
      <c r="R1098" s="728"/>
      <c r="S1098" s="762"/>
      <c r="T1098" s="728"/>
      <c r="U1098" s="762"/>
    </row>
    <row r="1099" spans="4:21">
      <c r="D1099" s="728"/>
      <c r="E1099" s="728"/>
      <c r="F1099" s="728"/>
      <c r="G1099" s="728"/>
      <c r="H1099" s="728"/>
      <c r="I1099" s="728"/>
      <c r="J1099" s="728"/>
      <c r="K1099" s="728"/>
      <c r="L1099" s="728"/>
      <c r="M1099" s="762"/>
      <c r="N1099" s="728"/>
      <c r="O1099" s="762"/>
      <c r="P1099" s="728"/>
      <c r="Q1099" s="762"/>
      <c r="R1099" s="728"/>
      <c r="S1099" s="762"/>
      <c r="T1099" s="728"/>
      <c r="U1099" s="762"/>
    </row>
    <row r="1100" spans="4:21">
      <c r="D1100" s="728"/>
      <c r="E1100" s="728"/>
      <c r="F1100" s="728"/>
      <c r="G1100" s="728"/>
      <c r="H1100" s="728"/>
      <c r="I1100" s="728"/>
      <c r="J1100" s="728"/>
      <c r="K1100" s="728"/>
      <c r="L1100" s="728"/>
      <c r="M1100" s="762"/>
      <c r="N1100" s="728"/>
      <c r="O1100" s="762"/>
      <c r="P1100" s="728"/>
      <c r="Q1100" s="762"/>
      <c r="R1100" s="728"/>
      <c r="S1100" s="762"/>
      <c r="T1100" s="728"/>
      <c r="U1100" s="762"/>
    </row>
    <row r="1101" spans="4:21">
      <c r="D1101" s="728"/>
      <c r="E1101" s="728"/>
      <c r="F1101" s="728"/>
      <c r="G1101" s="728"/>
      <c r="H1101" s="728"/>
      <c r="I1101" s="728"/>
      <c r="J1101" s="728"/>
      <c r="K1101" s="728"/>
      <c r="L1101" s="728"/>
      <c r="M1101" s="762"/>
      <c r="N1101" s="728"/>
      <c r="O1101" s="762"/>
      <c r="P1101" s="728"/>
      <c r="Q1101" s="762"/>
      <c r="R1101" s="728"/>
      <c r="S1101" s="762"/>
      <c r="T1101" s="728"/>
      <c r="U1101" s="762"/>
    </row>
    <row r="1102" spans="4:21">
      <c r="D1102" s="728"/>
      <c r="E1102" s="728"/>
      <c r="F1102" s="728"/>
      <c r="G1102" s="728"/>
      <c r="H1102" s="728"/>
      <c r="I1102" s="728"/>
      <c r="J1102" s="728"/>
      <c r="K1102" s="728"/>
      <c r="L1102" s="728"/>
      <c r="M1102" s="762"/>
      <c r="N1102" s="728"/>
      <c r="O1102" s="762"/>
      <c r="P1102" s="728"/>
      <c r="Q1102" s="762"/>
      <c r="R1102" s="728"/>
      <c r="S1102" s="762"/>
      <c r="T1102" s="728"/>
      <c r="U1102" s="762"/>
    </row>
    <row r="1103" spans="4:21">
      <c r="D1103" s="728"/>
      <c r="E1103" s="728"/>
      <c r="F1103" s="728"/>
      <c r="G1103" s="728"/>
      <c r="H1103" s="728"/>
      <c r="I1103" s="728"/>
      <c r="J1103" s="728"/>
      <c r="K1103" s="728"/>
      <c r="L1103" s="728"/>
      <c r="M1103" s="762"/>
      <c r="N1103" s="728"/>
      <c r="O1103" s="762"/>
      <c r="P1103" s="728"/>
      <c r="Q1103" s="762"/>
      <c r="R1103" s="728"/>
      <c r="S1103" s="762"/>
      <c r="T1103" s="728"/>
      <c r="U1103" s="762"/>
    </row>
    <row r="1104" spans="4:21">
      <c r="D1104" s="728"/>
      <c r="E1104" s="728"/>
      <c r="F1104" s="728"/>
      <c r="G1104" s="728"/>
      <c r="H1104" s="728"/>
      <c r="I1104" s="728"/>
      <c r="J1104" s="728"/>
      <c r="K1104" s="728"/>
      <c r="L1104" s="728"/>
      <c r="M1104" s="762"/>
      <c r="N1104" s="728"/>
      <c r="O1104" s="762"/>
      <c r="P1104" s="728"/>
      <c r="Q1104" s="762"/>
      <c r="R1104" s="728"/>
      <c r="S1104" s="762"/>
      <c r="T1104" s="728"/>
      <c r="U1104" s="762"/>
    </row>
    <row r="1105" spans="4:21">
      <c r="D1105" s="728"/>
      <c r="E1105" s="728"/>
      <c r="F1105" s="728"/>
      <c r="G1105" s="728"/>
      <c r="H1105" s="728"/>
      <c r="I1105" s="728"/>
      <c r="J1105" s="728"/>
      <c r="K1105" s="728"/>
      <c r="L1105" s="728"/>
      <c r="M1105" s="762"/>
      <c r="N1105" s="728"/>
      <c r="O1105" s="762"/>
      <c r="P1105" s="728"/>
      <c r="Q1105" s="762"/>
      <c r="R1105" s="728"/>
      <c r="S1105" s="762"/>
      <c r="T1105" s="728"/>
      <c r="U1105" s="762"/>
    </row>
    <row r="1106" spans="4:21">
      <c r="D1106" s="728"/>
      <c r="E1106" s="728"/>
      <c r="F1106" s="728"/>
      <c r="G1106" s="728"/>
      <c r="H1106" s="728"/>
      <c r="I1106" s="728"/>
      <c r="J1106" s="728"/>
      <c r="K1106" s="728"/>
      <c r="L1106" s="728"/>
      <c r="M1106" s="762"/>
      <c r="N1106" s="728"/>
      <c r="O1106" s="762"/>
      <c r="P1106" s="728"/>
      <c r="Q1106" s="762"/>
      <c r="R1106" s="728"/>
      <c r="S1106" s="762"/>
      <c r="T1106" s="728"/>
      <c r="U1106" s="762"/>
    </row>
    <row r="1107" spans="4:21">
      <c r="D1107" s="728"/>
      <c r="E1107" s="728"/>
      <c r="F1107" s="728"/>
      <c r="G1107" s="728"/>
      <c r="H1107" s="728"/>
      <c r="I1107" s="728"/>
      <c r="J1107" s="728"/>
      <c r="K1107" s="728"/>
      <c r="L1107" s="728"/>
      <c r="M1107" s="762"/>
      <c r="N1107" s="728"/>
      <c r="O1107" s="762"/>
      <c r="P1107" s="728"/>
      <c r="Q1107" s="762"/>
      <c r="R1107" s="728"/>
      <c r="S1107" s="762"/>
      <c r="T1107" s="728"/>
      <c r="U1107" s="762"/>
    </row>
    <row r="1108" spans="4:21">
      <c r="D1108" s="728"/>
      <c r="E1108" s="728"/>
      <c r="F1108" s="728"/>
      <c r="G1108" s="728"/>
      <c r="H1108" s="728"/>
      <c r="I1108" s="728"/>
      <c r="J1108" s="728"/>
      <c r="K1108" s="728"/>
      <c r="L1108" s="728"/>
      <c r="M1108" s="762"/>
      <c r="N1108" s="728"/>
      <c r="O1108" s="762"/>
      <c r="P1108" s="728"/>
      <c r="Q1108" s="762"/>
      <c r="R1108" s="728"/>
      <c r="S1108" s="762"/>
      <c r="T1108" s="728"/>
      <c r="U1108" s="762"/>
    </row>
    <row r="1109" spans="4:21">
      <c r="D1109" s="728"/>
      <c r="E1109" s="728"/>
      <c r="F1109" s="728"/>
      <c r="G1109" s="728"/>
      <c r="H1109" s="728"/>
      <c r="I1109" s="728"/>
      <c r="J1109" s="728"/>
      <c r="K1109" s="728"/>
      <c r="L1109" s="728"/>
      <c r="M1109" s="762"/>
      <c r="N1109" s="728"/>
      <c r="O1109" s="762"/>
      <c r="P1109" s="728"/>
      <c r="Q1109" s="762"/>
      <c r="R1109" s="728"/>
      <c r="S1109" s="762"/>
      <c r="T1109" s="728"/>
      <c r="U1109" s="762"/>
    </row>
    <row r="1110" spans="4:21">
      <c r="D1110" s="728"/>
      <c r="E1110" s="728"/>
      <c r="F1110" s="728"/>
      <c r="G1110" s="728"/>
      <c r="H1110" s="728"/>
      <c r="I1110" s="728"/>
      <c r="J1110" s="728"/>
      <c r="K1110" s="728"/>
      <c r="L1110" s="728"/>
      <c r="M1110" s="762"/>
      <c r="N1110" s="728"/>
      <c r="O1110" s="762"/>
      <c r="P1110" s="728"/>
      <c r="Q1110" s="762"/>
      <c r="R1110" s="728"/>
      <c r="S1110" s="762"/>
      <c r="T1110" s="728"/>
      <c r="U1110" s="762"/>
    </row>
    <row r="1111" spans="4:21">
      <c r="D1111" s="728"/>
      <c r="E1111" s="728"/>
      <c r="F1111" s="728"/>
      <c r="G1111" s="728"/>
      <c r="H1111" s="728"/>
      <c r="I1111" s="728"/>
      <c r="J1111" s="728"/>
      <c r="K1111" s="728"/>
      <c r="L1111" s="728"/>
      <c r="M1111" s="762"/>
      <c r="N1111" s="728"/>
      <c r="O1111" s="762"/>
      <c r="P1111" s="728"/>
      <c r="Q1111" s="762"/>
      <c r="R1111" s="728"/>
      <c r="S1111" s="762"/>
      <c r="T1111" s="728"/>
      <c r="U1111" s="762"/>
    </row>
    <row r="1112" spans="4:21">
      <c r="D1112" s="728"/>
      <c r="E1112" s="728"/>
      <c r="F1112" s="728"/>
      <c r="G1112" s="728"/>
      <c r="H1112" s="728"/>
      <c r="I1112" s="728"/>
      <c r="J1112" s="728"/>
      <c r="K1112" s="728"/>
      <c r="L1112" s="728"/>
      <c r="M1112" s="762"/>
      <c r="N1112" s="728"/>
      <c r="O1112" s="762"/>
      <c r="P1112" s="728"/>
      <c r="Q1112" s="762"/>
      <c r="R1112" s="728"/>
      <c r="S1112" s="762"/>
      <c r="T1112" s="728"/>
      <c r="U1112" s="762"/>
    </row>
    <row r="1113" spans="4:21">
      <c r="D1113" s="728"/>
      <c r="E1113" s="728"/>
      <c r="F1113" s="728"/>
      <c r="G1113" s="728"/>
      <c r="H1113" s="728"/>
      <c r="I1113" s="728"/>
      <c r="J1113" s="728"/>
      <c r="K1113" s="728"/>
      <c r="L1113" s="728"/>
      <c r="M1113" s="762"/>
      <c r="N1113" s="728"/>
      <c r="O1113" s="762"/>
      <c r="P1113" s="728"/>
      <c r="Q1113" s="762"/>
      <c r="R1113" s="728"/>
      <c r="S1113" s="762"/>
      <c r="T1113" s="728"/>
      <c r="U1113" s="762"/>
    </row>
    <row r="1114" spans="4:21">
      <c r="D1114" s="728"/>
      <c r="E1114" s="728"/>
      <c r="F1114" s="728"/>
      <c r="G1114" s="728"/>
      <c r="H1114" s="728"/>
      <c r="I1114" s="728"/>
      <c r="J1114" s="728"/>
      <c r="K1114" s="728"/>
      <c r="L1114" s="728"/>
      <c r="M1114" s="762"/>
      <c r="N1114" s="728"/>
      <c r="O1114" s="762"/>
      <c r="P1114" s="728"/>
      <c r="Q1114" s="762"/>
      <c r="R1114" s="728"/>
      <c r="S1114" s="762"/>
      <c r="T1114" s="728"/>
      <c r="U1114" s="762"/>
    </row>
    <row r="1115" spans="4:21">
      <c r="D1115" s="728"/>
      <c r="E1115" s="728"/>
      <c r="F1115" s="728"/>
      <c r="G1115" s="728"/>
      <c r="H1115" s="728"/>
      <c r="I1115" s="728"/>
      <c r="J1115" s="728"/>
      <c r="K1115" s="728"/>
      <c r="L1115" s="728"/>
      <c r="M1115" s="762"/>
      <c r="N1115" s="728"/>
      <c r="O1115" s="762"/>
      <c r="P1115" s="728"/>
      <c r="Q1115" s="762"/>
      <c r="R1115" s="728"/>
      <c r="S1115" s="762"/>
      <c r="T1115" s="728"/>
      <c r="U1115" s="762"/>
    </row>
    <row r="1116" spans="4:21">
      <c r="D1116" s="728"/>
      <c r="E1116" s="728"/>
      <c r="F1116" s="728"/>
      <c r="G1116" s="728"/>
      <c r="H1116" s="728"/>
      <c r="I1116" s="728"/>
      <c r="J1116" s="728"/>
      <c r="K1116" s="728"/>
      <c r="L1116" s="728"/>
      <c r="M1116" s="762"/>
      <c r="N1116" s="728"/>
      <c r="O1116" s="762"/>
      <c r="P1116" s="728"/>
      <c r="Q1116" s="762"/>
      <c r="R1116" s="728"/>
      <c r="S1116" s="762"/>
      <c r="T1116" s="728"/>
      <c r="U1116" s="762"/>
    </row>
    <row r="1117" spans="4:21">
      <c r="D1117" s="728"/>
      <c r="E1117" s="728"/>
      <c r="F1117" s="728"/>
      <c r="G1117" s="728"/>
      <c r="H1117" s="728"/>
      <c r="I1117" s="728"/>
      <c r="J1117" s="728"/>
      <c r="K1117" s="728"/>
      <c r="L1117" s="728"/>
      <c r="M1117" s="762"/>
      <c r="N1117" s="728"/>
      <c r="O1117" s="762"/>
      <c r="P1117" s="728"/>
      <c r="Q1117" s="762"/>
      <c r="R1117" s="728"/>
      <c r="S1117" s="762"/>
      <c r="T1117" s="728"/>
      <c r="U1117" s="762"/>
    </row>
    <row r="1118" spans="4:21">
      <c r="D1118" s="728"/>
      <c r="E1118" s="728"/>
      <c r="F1118" s="728"/>
      <c r="G1118" s="728"/>
      <c r="H1118" s="728"/>
      <c r="I1118" s="728"/>
      <c r="J1118" s="728"/>
      <c r="K1118" s="728"/>
      <c r="L1118" s="728"/>
      <c r="M1118" s="762"/>
      <c r="N1118" s="728"/>
      <c r="O1118" s="762"/>
      <c r="P1118" s="728"/>
      <c r="Q1118" s="762"/>
      <c r="R1118" s="728"/>
      <c r="S1118" s="762"/>
      <c r="T1118" s="728"/>
      <c r="U1118" s="762"/>
    </row>
    <row r="1119" spans="4:21">
      <c r="D1119" s="728"/>
      <c r="E1119" s="728"/>
      <c r="F1119" s="728"/>
      <c r="G1119" s="728"/>
      <c r="H1119" s="728"/>
      <c r="I1119" s="728"/>
      <c r="J1119" s="728"/>
      <c r="K1119" s="728"/>
      <c r="L1119" s="728"/>
      <c r="M1119" s="762"/>
      <c r="N1119" s="728"/>
      <c r="O1119" s="762"/>
      <c r="P1119" s="728"/>
      <c r="Q1119" s="762"/>
      <c r="R1119" s="728"/>
      <c r="S1119" s="762"/>
      <c r="T1119" s="728"/>
      <c r="U1119" s="762"/>
    </row>
    <row r="1120" spans="4:21">
      <c r="D1120" s="728"/>
      <c r="E1120" s="728"/>
      <c r="F1120" s="728"/>
      <c r="G1120" s="728"/>
      <c r="H1120" s="728"/>
      <c r="I1120" s="728"/>
      <c r="J1120" s="728"/>
      <c r="K1120" s="728"/>
      <c r="L1120" s="728"/>
      <c r="M1120" s="762"/>
      <c r="N1120" s="728"/>
      <c r="O1120" s="762"/>
      <c r="P1120" s="728"/>
      <c r="Q1120" s="762"/>
      <c r="R1120" s="728"/>
      <c r="S1120" s="762"/>
      <c r="T1120" s="728"/>
      <c r="U1120" s="762"/>
    </row>
    <row r="1121" spans="4:21">
      <c r="D1121" s="728"/>
      <c r="E1121" s="728"/>
      <c r="F1121" s="728"/>
      <c r="G1121" s="728"/>
      <c r="H1121" s="728"/>
      <c r="I1121" s="728"/>
      <c r="J1121" s="728"/>
      <c r="K1121" s="728"/>
      <c r="L1121" s="728"/>
      <c r="M1121" s="762"/>
      <c r="N1121" s="728"/>
      <c r="O1121" s="762"/>
      <c r="P1121" s="728"/>
      <c r="Q1121" s="762"/>
      <c r="R1121" s="728"/>
      <c r="S1121" s="762"/>
      <c r="T1121" s="728"/>
      <c r="U1121" s="762"/>
    </row>
    <row r="1122" spans="4:21">
      <c r="D1122" s="728"/>
      <c r="E1122" s="728"/>
      <c r="F1122" s="728"/>
      <c r="G1122" s="728"/>
      <c r="H1122" s="728"/>
      <c r="I1122" s="728"/>
      <c r="J1122" s="728"/>
      <c r="K1122" s="728"/>
      <c r="L1122" s="728"/>
      <c r="M1122" s="762"/>
      <c r="N1122" s="728"/>
      <c r="O1122" s="762"/>
      <c r="P1122" s="728"/>
      <c r="Q1122" s="762"/>
      <c r="R1122" s="728"/>
      <c r="S1122" s="762"/>
      <c r="T1122" s="728"/>
      <c r="U1122" s="762"/>
    </row>
    <row r="1123" spans="4:21">
      <c r="D1123" s="728"/>
      <c r="E1123" s="728"/>
      <c r="F1123" s="728"/>
      <c r="G1123" s="728"/>
      <c r="H1123" s="728"/>
      <c r="I1123" s="728"/>
      <c r="J1123" s="728"/>
      <c r="K1123" s="728"/>
      <c r="L1123" s="728"/>
      <c r="M1123" s="762"/>
      <c r="N1123" s="728"/>
      <c r="O1123" s="762"/>
      <c r="P1123" s="728"/>
      <c r="Q1123" s="762"/>
      <c r="R1123" s="728"/>
      <c r="S1123" s="762"/>
      <c r="T1123" s="728"/>
      <c r="U1123" s="762"/>
    </row>
    <row r="1124" spans="4:21">
      <c r="D1124" s="728"/>
      <c r="E1124" s="728"/>
      <c r="F1124" s="728"/>
      <c r="G1124" s="728"/>
      <c r="H1124" s="728"/>
      <c r="I1124" s="728"/>
      <c r="J1124" s="728"/>
      <c r="K1124" s="728"/>
      <c r="L1124" s="728"/>
      <c r="M1124" s="762"/>
      <c r="N1124" s="728"/>
      <c r="O1124" s="762"/>
      <c r="P1124" s="728"/>
      <c r="Q1124" s="762"/>
      <c r="R1124" s="728"/>
      <c r="S1124" s="762"/>
      <c r="T1124" s="728"/>
      <c r="U1124" s="762"/>
    </row>
    <row r="1125" spans="4:21">
      <c r="D1125" s="728"/>
      <c r="E1125" s="728"/>
      <c r="F1125" s="728"/>
      <c r="G1125" s="728"/>
      <c r="H1125" s="728"/>
      <c r="I1125" s="728"/>
      <c r="J1125" s="728"/>
      <c r="K1125" s="728"/>
      <c r="L1125" s="728"/>
      <c r="M1125" s="762"/>
      <c r="N1125" s="728"/>
      <c r="O1125" s="762"/>
      <c r="P1125" s="728"/>
      <c r="Q1125" s="762"/>
      <c r="R1125" s="728"/>
      <c r="S1125" s="762"/>
      <c r="T1125" s="728"/>
      <c r="U1125" s="762"/>
    </row>
    <row r="1126" spans="4:21">
      <c r="D1126" s="728"/>
      <c r="E1126" s="728"/>
      <c r="F1126" s="728"/>
      <c r="G1126" s="728"/>
      <c r="H1126" s="728"/>
      <c r="I1126" s="728"/>
      <c r="J1126" s="728"/>
      <c r="K1126" s="728"/>
      <c r="L1126" s="728"/>
      <c r="M1126" s="762"/>
      <c r="N1126" s="728"/>
      <c r="O1126" s="762"/>
      <c r="P1126" s="728"/>
      <c r="Q1126" s="762"/>
      <c r="R1126" s="728"/>
      <c r="S1126" s="762"/>
      <c r="T1126" s="728"/>
      <c r="U1126" s="762"/>
    </row>
    <row r="1127" spans="4:21">
      <c r="D1127" s="728"/>
      <c r="E1127" s="728"/>
      <c r="F1127" s="728"/>
      <c r="G1127" s="728"/>
      <c r="H1127" s="728"/>
      <c r="I1127" s="728"/>
      <c r="J1127" s="728"/>
      <c r="K1127" s="728"/>
      <c r="L1127" s="728"/>
      <c r="M1127" s="762"/>
      <c r="N1127" s="728"/>
      <c r="O1127" s="762"/>
      <c r="P1127" s="728"/>
      <c r="Q1127" s="762"/>
      <c r="R1127" s="728"/>
      <c r="S1127" s="762"/>
      <c r="T1127" s="728"/>
      <c r="U1127" s="762"/>
    </row>
    <row r="1128" spans="4:21">
      <c r="D1128" s="728"/>
      <c r="E1128" s="728"/>
      <c r="F1128" s="728"/>
      <c r="G1128" s="728"/>
      <c r="H1128" s="728"/>
      <c r="I1128" s="728"/>
      <c r="J1128" s="728"/>
      <c r="K1128" s="728"/>
      <c r="L1128" s="728"/>
      <c r="M1128" s="762"/>
      <c r="N1128" s="728"/>
      <c r="O1128" s="762"/>
      <c r="P1128" s="728"/>
      <c r="Q1128" s="762"/>
      <c r="R1128" s="728"/>
      <c r="S1128" s="762"/>
      <c r="T1128" s="728"/>
      <c r="U1128" s="762"/>
    </row>
    <row r="1129" spans="4:21">
      <c r="D1129" s="728"/>
      <c r="E1129" s="728"/>
      <c r="F1129" s="728"/>
      <c r="G1129" s="728"/>
      <c r="H1129" s="728"/>
      <c r="I1129" s="728"/>
      <c r="J1129" s="728"/>
      <c r="K1129" s="728"/>
      <c r="L1129" s="728"/>
      <c r="M1129" s="762"/>
      <c r="N1129" s="728"/>
      <c r="O1129" s="762"/>
      <c r="P1129" s="728"/>
      <c r="Q1129" s="762"/>
      <c r="R1129" s="728"/>
      <c r="S1129" s="762"/>
      <c r="T1129" s="728"/>
      <c r="U1129" s="762"/>
    </row>
    <row r="1130" spans="4:21">
      <c r="D1130" s="728"/>
      <c r="E1130" s="728"/>
      <c r="F1130" s="728"/>
      <c r="G1130" s="728"/>
      <c r="H1130" s="728"/>
      <c r="I1130" s="728"/>
      <c r="J1130" s="728"/>
      <c r="K1130" s="728"/>
      <c r="L1130" s="728"/>
      <c r="M1130" s="762"/>
      <c r="N1130" s="728"/>
      <c r="O1130" s="762"/>
      <c r="P1130" s="728"/>
      <c r="Q1130" s="762"/>
      <c r="R1130" s="728"/>
      <c r="S1130" s="762"/>
      <c r="T1130" s="728"/>
      <c r="U1130" s="762"/>
    </row>
    <row r="1131" spans="4:21">
      <c r="D1131" s="728"/>
      <c r="E1131" s="728"/>
      <c r="F1131" s="728"/>
      <c r="G1131" s="728"/>
      <c r="H1131" s="728"/>
      <c r="I1131" s="728"/>
      <c r="J1131" s="728"/>
      <c r="K1131" s="728"/>
      <c r="L1131" s="728"/>
      <c r="M1131" s="762"/>
      <c r="N1131" s="728"/>
      <c r="O1131" s="762"/>
      <c r="P1131" s="728"/>
      <c r="Q1131" s="762"/>
      <c r="R1131" s="728"/>
      <c r="S1131" s="762"/>
      <c r="T1131" s="728"/>
      <c r="U1131" s="762"/>
    </row>
    <row r="1132" spans="4:21">
      <c r="D1132" s="728"/>
      <c r="E1132" s="728"/>
      <c r="F1132" s="728"/>
      <c r="G1132" s="728"/>
      <c r="H1132" s="728"/>
      <c r="I1132" s="728"/>
      <c r="J1132" s="728"/>
      <c r="K1132" s="728"/>
      <c r="L1132" s="728"/>
      <c r="M1132" s="762"/>
      <c r="N1132" s="728"/>
      <c r="O1132" s="762"/>
      <c r="P1132" s="728"/>
      <c r="Q1132" s="762"/>
      <c r="R1132" s="728"/>
      <c r="S1132" s="762"/>
      <c r="T1132" s="728"/>
      <c r="U1132" s="762"/>
    </row>
    <row r="1133" spans="4:21">
      <c r="D1133" s="728"/>
      <c r="E1133" s="728"/>
      <c r="F1133" s="728"/>
      <c r="G1133" s="728"/>
      <c r="H1133" s="728"/>
      <c r="I1133" s="728"/>
      <c r="J1133" s="728"/>
      <c r="K1133" s="728"/>
      <c r="L1133" s="728"/>
      <c r="M1133" s="762"/>
      <c r="N1133" s="728"/>
      <c r="O1133" s="762"/>
      <c r="P1133" s="728"/>
      <c r="Q1133" s="762"/>
      <c r="R1133" s="728"/>
      <c r="S1133" s="762"/>
      <c r="T1133" s="728"/>
      <c r="U1133" s="762"/>
    </row>
    <row r="1134" spans="4:21">
      <c r="D1134" s="728"/>
      <c r="E1134" s="728"/>
      <c r="F1134" s="728"/>
      <c r="G1134" s="728"/>
      <c r="H1134" s="728"/>
      <c r="I1134" s="728"/>
      <c r="J1134" s="728"/>
      <c r="K1134" s="728"/>
      <c r="L1134" s="728"/>
      <c r="M1134" s="762"/>
      <c r="N1134" s="728"/>
      <c r="O1134" s="762"/>
      <c r="P1134" s="728"/>
      <c r="Q1134" s="762"/>
      <c r="R1134" s="728"/>
      <c r="S1134" s="762"/>
      <c r="T1134" s="728"/>
      <c r="U1134" s="762"/>
    </row>
    <row r="1135" spans="4:21">
      <c r="D1135" s="728"/>
      <c r="E1135" s="728"/>
      <c r="F1135" s="728"/>
      <c r="G1135" s="728"/>
      <c r="H1135" s="728"/>
      <c r="I1135" s="728"/>
      <c r="J1135" s="728"/>
      <c r="K1135" s="728"/>
      <c r="L1135" s="728"/>
      <c r="M1135" s="762"/>
      <c r="N1135" s="728"/>
      <c r="O1135" s="762"/>
      <c r="P1135" s="728"/>
      <c r="Q1135" s="762"/>
      <c r="R1135" s="728"/>
      <c r="S1135" s="762"/>
      <c r="T1135" s="728"/>
      <c r="U1135" s="762"/>
    </row>
    <row r="1136" spans="4:21">
      <c r="D1136" s="728"/>
      <c r="E1136" s="728"/>
      <c r="F1136" s="728"/>
      <c r="G1136" s="728"/>
      <c r="H1136" s="728"/>
      <c r="I1136" s="728"/>
      <c r="J1136" s="728"/>
      <c r="K1136" s="728"/>
      <c r="L1136" s="728"/>
      <c r="M1136" s="762"/>
      <c r="N1136" s="728"/>
      <c r="O1136" s="762"/>
      <c r="P1136" s="728"/>
      <c r="Q1136" s="762"/>
      <c r="R1136" s="728"/>
      <c r="S1136" s="762"/>
      <c r="T1136" s="728"/>
      <c r="U1136" s="762"/>
    </row>
    <row r="1137" spans="4:21">
      <c r="D1137" s="728"/>
      <c r="E1137" s="728"/>
      <c r="F1137" s="728"/>
      <c r="G1137" s="728"/>
      <c r="H1137" s="728"/>
      <c r="I1137" s="728"/>
      <c r="J1137" s="728"/>
      <c r="K1137" s="728"/>
      <c r="L1137" s="728"/>
      <c r="M1137" s="762"/>
      <c r="N1137" s="728"/>
      <c r="O1137" s="762"/>
      <c r="P1137" s="728"/>
      <c r="Q1137" s="762"/>
      <c r="R1137" s="728"/>
      <c r="S1137" s="762"/>
      <c r="T1137" s="728"/>
      <c r="U1137" s="762"/>
    </row>
    <row r="1138" spans="4:21">
      <c r="D1138" s="728"/>
      <c r="E1138" s="728"/>
      <c r="F1138" s="728"/>
      <c r="G1138" s="728"/>
      <c r="H1138" s="728"/>
      <c r="I1138" s="728"/>
      <c r="J1138" s="728"/>
      <c r="K1138" s="728"/>
      <c r="L1138" s="728"/>
      <c r="M1138" s="762"/>
      <c r="N1138" s="728"/>
      <c r="O1138" s="762"/>
      <c r="P1138" s="728"/>
      <c r="Q1138" s="762"/>
      <c r="R1138" s="728"/>
      <c r="S1138" s="762"/>
      <c r="T1138" s="728"/>
      <c r="U1138" s="762"/>
    </row>
    <row r="1139" spans="4:21">
      <c r="D1139" s="728"/>
      <c r="E1139" s="728"/>
      <c r="F1139" s="728"/>
      <c r="G1139" s="728"/>
      <c r="H1139" s="728"/>
      <c r="I1139" s="728"/>
      <c r="J1139" s="728"/>
      <c r="K1139" s="728"/>
      <c r="L1139" s="728"/>
      <c r="M1139" s="762"/>
      <c r="N1139" s="728"/>
      <c r="O1139" s="762"/>
      <c r="P1139" s="728"/>
      <c r="Q1139" s="762"/>
      <c r="R1139" s="728"/>
      <c r="S1139" s="762"/>
      <c r="T1139" s="728"/>
      <c r="U1139" s="762"/>
    </row>
    <row r="1140" spans="4:21">
      <c r="D1140" s="728"/>
      <c r="E1140" s="728"/>
      <c r="F1140" s="728"/>
      <c r="G1140" s="728"/>
      <c r="H1140" s="728"/>
      <c r="I1140" s="728"/>
      <c r="J1140" s="728"/>
      <c r="K1140" s="728"/>
      <c r="L1140" s="728"/>
      <c r="M1140" s="762"/>
      <c r="N1140" s="728"/>
      <c r="O1140" s="762"/>
      <c r="P1140" s="728"/>
      <c r="Q1140" s="762"/>
      <c r="R1140" s="728"/>
      <c r="S1140" s="762"/>
      <c r="T1140" s="728"/>
      <c r="U1140" s="762"/>
    </row>
    <row r="1141" spans="4:21">
      <c r="D1141" s="728"/>
      <c r="E1141" s="728"/>
      <c r="F1141" s="728"/>
      <c r="G1141" s="728"/>
      <c r="H1141" s="728"/>
      <c r="I1141" s="728"/>
      <c r="J1141" s="728"/>
      <c r="K1141" s="728"/>
      <c r="L1141" s="728"/>
      <c r="M1141" s="762"/>
      <c r="N1141" s="728"/>
      <c r="O1141" s="762"/>
      <c r="P1141" s="728"/>
      <c r="Q1141" s="762"/>
      <c r="R1141" s="728"/>
      <c r="S1141" s="762"/>
      <c r="T1141" s="728"/>
      <c r="U1141" s="762"/>
    </row>
    <row r="1142" spans="4:21">
      <c r="D1142" s="728"/>
      <c r="E1142" s="728"/>
      <c r="F1142" s="728"/>
      <c r="G1142" s="728"/>
      <c r="H1142" s="728"/>
      <c r="I1142" s="728"/>
      <c r="J1142" s="728"/>
      <c r="K1142" s="728"/>
      <c r="L1142" s="728"/>
      <c r="M1142" s="762"/>
      <c r="N1142" s="728"/>
      <c r="O1142" s="762"/>
      <c r="P1142" s="728"/>
      <c r="Q1142" s="762"/>
      <c r="R1142" s="728"/>
      <c r="S1142" s="762"/>
      <c r="T1142" s="728"/>
      <c r="U1142" s="762"/>
    </row>
    <row r="1143" spans="4:21">
      <c r="D1143" s="728"/>
      <c r="E1143" s="728"/>
      <c r="F1143" s="728"/>
      <c r="G1143" s="728"/>
      <c r="H1143" s="728"/>
      <c r="I1143" s="728"/>
      <c r="J1143" s="728"/>
      <c r="K1143" s="728"/>
      <c r="L1143" s="728"/>
      <c r="M1143" s="762"/>
      <c r="N1143" s="728"/>
      <c r="O1143" s="762"/>
      <c r="P1143" s="728"/>
      <c r="Q1143" s="762"/>
      <c r="R1143" s="728"/>
      <c r="S1143" s="762"/>
      <c r="T1143" s="728"/>
      <c r="U1143" s="762"/>
    </row>
    <row r="1144" spans="4:21">
      <c r="D1144" s="728"/>
      <c r="E1144" s="728"/>
      <c r="F1144" s="728"/>
      <c r="G1144" s="728"/>
      <c r="H1144" s="728"/>
      <c r="I1144" s="728"/>
      <c r="J1144" s="728"/>
      <c r="K1144" s="728"/>
      <c r="L1144" s="728"/>
      <c r="M1144" s="762"/>
      <c r="N1144" s="728"/>
      <c r="O1144" s="762"/>
      <c r="P1144" s="728"/>
      <c r="Q1144" s="762"/>
      <c r="R1144" s="728"/>
      <c r="S1144" s="762"/>
      <c r="T1144" s="728"/>
      <c r="U1144" s="762"/>
    </row>
    <row r="1145" spans="4:21">
      <c r="D1145" s="728"/>
      <c r="E1145" s="728"/>
      <c r="F1145" s="728"/>
      <c r="G1145" s="728"/>
      <c r="H1145" s="728"/>
      <c r="I1145" s="728"/>
      <c r="J1145" s="728"/>
      <c r="K1145" s="728"/>
      <c r="L1145" s="728"/>
      <c r="M1145" s="762"/>
      <c r="N1145" s="728"/>
      <c r="O1145" s="762"/>
      <c r="P1145" s="728"/>
      <c r="Q1145" s="762"/>
      <c r="R1145" s="728"/>
      <c r="S1145" s="762"/>
      <c r="T1145" s="728"/>
      <c r="U1145" s="762"/>
    </row>
    <row r="1146" spans="4:21">
      <c r="D1146" s="728"/>
      <c r="E1146" s="728"/>
      <c r="F1146" s="728"/>
      <c r="G1146" s="728"/>
      <c r="H1146" s="728"/>
      <c r="I1146" s="728"/>
      <c r="J1146" s="728"/>
      <c r="K1146" s="728"/>
      <c r="L1146" s="728"/>
      <c r="M1146" s="762"/>
      <c r="N1146" s="728"/>
      <c r="O1146" s="762"/>
      <c r="P1146" s="728"/>
      <c r="Q1146" s="762"/>
      <c r="R1146" s="728"/>
      <c r="S1146" s="762"/>
      <c r="T1146" s="728"/>
      <c r="U1146" s="762"/>
    </row>
    <row r="1147" spans="4:21">
      <c r="D1147" s="728"/>
      <c r="E1147" s="728"/>
      <c r="F1147" s="728"/>
      <c r="G1147" s="728"/>
      <c r="H1147" s="728"/>
      <c r="I1147" s="728"/>
      <c r="J1147" s="728"/>
      <c r="K1147" s="728"/>
      <c r="L1147" s="728"/>
      <c r="M1147" s="762"/>
      <c r="N1147" s="728"/>
      <c r="O1147" s="762"/>
      <c r="P1147" s="728"/>
      <c r="Q1147" s="762"/>
      <c r="R1147" s="728"/>
      <c r="S1147" s="762"/>
      <c r="T1147" s="728"/>
      <c r="U1147" s="762"/>
    </row>
    <row r="1148" spans="4:21">
      <c r="D1148" s="728"/>
      <c r="E1148" s="728"/>
      <c r="F1148" s="728"/>
      <c r="G1148" s="728"/>
      <c r="H1148" s="728"/>
      <c r="I1148" s="728"/>
      <c r="J1148" s="728"/>
      <c r="K1148" s="728"/>
      <c r="L1148" s="728"/>
      <c r="M1148" s="762"/>
      <c r="N1148" s="728"/>
      <c r="O1148" s="762"/>
      <c r="P1148" s="728"/>
      <c r="Q1148" s="762"/>
      <c r="R1148" s="728"/>
      <c r="S1148" s="762"/>
      <c r="T1148" s="728"/>
      <c r="U1148" s="762"/>
    </row>
    <row r="1149" spans="4:21">
      <c r="D1149" s="728"/>
      <c r="E1149" s="728"/>
      <c r="F1149" s="728"/>
      <c r="G1149" s="728"/>
      <c r="H1149" s="728"/>
      <c r="I1149" s="728"/>
      <c r="J1149" s="728"/>
      <c r="K1149" s="728"/>
      <c r="L1149" s="728"/>
      <c r="M1149" s="762"/>
      <c r="N1149" s="728"/>
      <c r="O1149" s="762"/>
      <c r="P1149" s="728"/>
      <c r="Q1149" s="762"/>
      <c r="R1149" s="728"/>
      <c r="S1149" s="762"/>
      <c r="T1149" s="728"/>
      <c r="U1149" s="762"/>
    </row>
    <row r="1150" spans="4:21">
      <c r="D1150" s="728"/>
      <c r="E1150" s="728"/>
      <c r="F1150" s="728"/>
      <c r="G1150" s="728"/>
      <c r="H1150" s="728"/>
      <c r="I1150" s="728"/>
      <c r="J1150" s="728"/>
      <c r="K1150" s="728"/>
      <c r="L1150" s="728"/>
      <c r="M1150" s="762"/>
      <c r="N1150" s="728"/>
      <c r="O1150" s="762"/>
      <c r="P1150" s="728"/>
      <c r="Q1150" s="762"/>
      <c r="R1150" s="728"/>
      <c r="S1150" s="762"/>
      <c r="T1150" s="728"/>
      <c r="U1150" s="762"/>
    </row>
    <row r="1151" spans="4:21">
      <c r="D1151" s="728"/>
      <c r="E1151" s="728"/>
      <c r="F1151" s="728"/>
      <c r="G1151" s="728"/>
      <c r="H1151" s="728"/>
      <c r="I1151" s="728"/>
      <c r="J1151" s="728"/>
      <c r="K1151" s="728"/>
      <c r="L1151" s="728"/>
      <c r="M1151" s="762"/>
      <c r="N1151" s="728"/>
      <c r="O1151" s="762"/>
      <c r="P1151" s="728"/>
      <c r="Q1151" s="762"/>
      <c r="R1151" s="728"/>
      <c r="S1151" s="762"/>
      <c r="T1151" s="728"/>
      <c r="U1151" s="762"/>
    </row>
    <row r="1152" spans="4:21">
      <c r="D1152" s="728"/>
      <c r="E1152" s="728"/>
      <c r="F1152" s="728"/>
      <c r="G1152" s="728"/>
      <c r="H1152" s="728"/>
      <c r="I1152" s="728"/>
      <c r="J1152" s="728"/>
      <c r="K1152" s="728"/>
      <c r="L1152" s="728"/>
      <c r="M1152" s="762"/>
      <c r="N1152" s="728"/>
      <c r="O1152" s="762"/>
      <c r="P1152" s="728"/>
      <c r="Q1152" s="762"/>
      <c r="R1152" s="728"/>
      <c r="S1152" s="762"/>
      <c r="T1152" s="728"/>
      <c r="U1152" s="762"/>
    </row>
    <row r="1153" spans="4:21">
      <c r="D1153" s="728"/>
      <c r="E1153" s="728"/>
      <c r="F1153" s="728"/>
      <c r="G1153" s="728"/>
      <c r="H1153" s="728"/>
      <c r="I1153" s="728"/>
      <c r="J1153" s="728"/>
      <c r="K1153" s="728"/>
      <c r="L1153" s="728"/>
      <c r="M1153" s="762"/>
      <c r="N1153" s="728"/>
      <c r="O1153" s="762"/>
      <c r="P1153" s="728"/>
      <c r="Q1153" s="762"/>
      <c r="R1153" s="728"/>
      <c r="S1153" s="762"/>
      <c r="T1153" s="728"/>
      <c r="U1153" s="762"/>
    </row>
    <row r="1154" spans="4:21">
      <c r="D1154" s="728"/>
      <c r="E1154" s="728"/>
      <c r="F1154" s="728"/>
      <c r="G1154" s="728"/>
      <c r="H1154" s="728"/>
      <c r="I1154" s="728"/>
      <c r="J1154" s="728"/>
      <c r="K1154" s="728"/>
      <c r="L1154" s="728"/>
      <c r="M1154" s="762"/>
      <c r="N1154" s="728"/>
      <c r="O1154" s="762"/>
      <c r="P1154" s="728"/>
      <c r="Q1154" s="762"/>
      <c r="R1154" s="728"/>
      <c r="S1154" s="762"/>
      <c r="T1154" s="728"/>
      <c r="U1154" s="762"/>
    </row>
    <row r="1155" spans="4:21">
      <c r="D1155" s="728"/>
      <c r="E1155" s="728"/>
      <c r="F1155" s="728"/>
      <c r="G1155" s="728"/>
      <c r="H1155" s="728"/>
      <c r="I1155" s="728"/>
      <c r="J1155" s="728"/>
      <c r="K1155" s="728"/>
      <c r="L1155" s="728"/>
      <c r="M1155" s="762"/>
      <c r="N1155" s="728"/>
      <c r="O1155" s="762"/>
      <c r="P1155" s="728"/>
      <c r="Q1155" s="762"/>
      <c r="R1155" s="728"/>
      <c r="S1155" s="762"/>
      <c r="T1155" s="728"/>
      <c r="U1155" s="762"/>
    </row>
    <row r="1156" spans="4:21">
      <c r="D1156" s="728"/>
      <c r="E1156" s="728"/>
      <c r="F1156" s="728"/>
      <c r="G1156" s="728"/>
      <c r="H1156" s="728"/>
      <c r="I1156" s="728"/>
      <c r="J1156" s="728"/>
      <c r="K1156" s="728"/>
      <c r="L1156" s="728"/>
      <c r="M1156" s="762"/>
      <c r="N1156" s="728"/>
      <c r="O1156" s="762"/>
      <c r="P1156" s="728"/>
      <c r="Q1156" s="762"/>
      <c r="R1156" s="728"/>
      <c r="S1156" s="762"/>
      <c r="T1156" s="728"/>
      <c r="U1156" s="762"/>
    </row>
    <row r="1157" spans="4:21">
      <c r="D1157" s="728"/>
      <c r="E1157" s="728"/>
      <c r="F1157" s="728"/>
      <c r="G1157" s="728"/>
      <c r="H1157" s="728"/>
      <c r="I1157" s="728"/>
      <c r="J1157" s="728"/>
      <c r="K1157" s="728"/>
      <c r="L1157" s="728"/>
      <c r="M1157" s="762"/>
      <c r="N1157" s="728"/>
      <c r="O1157" s="762"/>
      <c r="P1157" s="728"/>
      <c r="Q1157" s="762"/>
      <c r="R1157" s="728"/>
      <c r="S1157" s="762"/>
      <c r="T1157" s="728"/>
      <c r="U1157" s="762"/>
    </row>
    <row r="1158" spans="4:21">
      <c r="D1158" s="728"/>
      <c r="E1158" s="728"/>
      <c r="F1158" s="728"/>
      <c r="G1158" s="728"/>
      <c r="H1158" s="728"/>
      <c r="I1158" s="728"/>
      <c r="J1158" s="728"/>
      <c r="K1158" s="728"/>
      <c r="L1158" s="728"/>
      <c r="M1158" s="762"/>
      <c r="N1158" s="728"/>
      <c r="O1158" s="762"/>
      <c r="P1158" s="728"/>
      <c r="Q1158" s="762"/>
      <c r="R1158" s="728"/>
      <c r="S1158" s="762"/>
      <c r="T1158" s="728"/>
      <c r="U1158" s="762"/>
    </row>
    <row r="1159" spans="4:21">
      <c r="D1159" s="728"/>
      <c r="E1159" s="728"/>
      <c r="F1159" s="728"/>
      <c r="G1159" s="728"/>
      <c r="H1159" s="728"/>
      <c r="I1159" s="728"/>
      <c r="J1159" s="728"/>
      <c r="K1159" s="728"/>
      <c r="L1159" s="728"/>
      <c r="M1159" s="762"/>
      <c r="N1159" s="728"/>
      <c r="O1159" s="762"/>
      <c r="P1159" s="728"/>
      <c r="Q1159" s="762"/>
      <c r="R1159" s="728"/>
      <c r="S1159" s="762"/>
      <c r="T1159" s="728"/>
      <c r="U1159" s="762"/>
    </row>
    <row r="1160" spans="4:21">
      <c r="D1160" s="728"/>
      <c r="E1160" s="728"/>
      <c r="F1160" s="728"/>
      <c r="G1160" s="728"/>
      <c r="H1160" s="728"/>
      <c r="I1160" s="728"/>
      <c r="J1160" s="728"/>
      <c r="K1160" s="728"/>
      <c r="L1160" s="728"/>
      <c r="M1160" s="762"/>
      <c r="N1160" s="728"/>
      <c r="O1160" s="762"/>
      <c r="P1160" s="728"/>
      <c r="Q1160" s="762"/>
      <c r="R1160" s="728"/>
      <c r="S1160" s="762"/>
      <c r="T1160" s="728"/>
      <c r="U1160" s="762"/>
    </row>
    <row r="1161" spans="4:21">
      <c r="D1161" s="728"/>
      <c r="E1161" s="728"/>
      <c r="F1161" s="728"/>
      <c r="G1161" s="728"/>
      <c r="H1161" s="728"/>
      <c r="I1161" s="728"/>
      <c r="J1161" s="728"/>
      <c r="K1161" s="728"/>
      <c r="L1161" s="728"/>
      <c r="M1161" s="762"/>
      <c r="N1161" s="728"/>
      <c r="O1161" s="762"/>
      <c r="P1161" s="728"/>
      <c r="Q1161" s="762"/>
      <c r="R1161" s="728"/>
      <c r="S1161" s="762"/>
      <c r="T1161" s="728"/>
      <c r="U1161" s="762"/>
    </row>
    <row r="1162" spans="4:21">
      <c r="D1162" s="728"/>
      <c r="E1162" s="728"/>
      <c r="F1162" s="728"/>
      <c r="G1162" s="728"/>
      <c r="H1162" s="728"/>
      <c r="I1162" s="728"/>
      <c r="J1162" s="728"/>
      <c r="K1162" s="728"/>
      <c r="L1162" s="728"/>
      <c r="M1162" s="762"/>
      <c r="N1162" s="728"/>
      <c r="O1162" s="762"/>
      <c r="P1162" s="728"/>
      <c r="Q1162" s="762"/>
      <c r="R1162" s="728"/>
      <c r="S1162" s="762"/>
      <c r="T1162" s="728"/>
      <c r="U1162" s="762"/>
    </row>
    <row r="1163" spans="4:21">
      <c r="D1163" s="728"/>
      <c r="E1163" s="728"/>
      <c r="F1163" s="728"/>
      <c r="G1163" s="728"/>
      <c r="H1163" s="728"/>
      <c r="I1163" s="728"/>
      <c r="J1163" s="728"/>
      <c r="K1163" s="728"/>
      <c r="L1163" s="728"/>
      <c r="M1163" s="762"/>
      <c r="N1163" s="728"/>
      <c r="O1163" s="762"/>
      <c r="P1163" s="728"/>
      <c r="Q1163" s="762"/>
      <c r="R1163" s="728"/>
      <c r="S1163" s="762"/>
      <c r="T1163" s="728"/>
      <c r="U1163" s="762"/>
    </row>
    <row r="1164" spans="4:21">
      <c r="D1164" s="728"/>
      <c r="E1164" s="728"/>
      <c r="F1164" s="728"/>
      <c r="G1164" s="728"/>
      <c r="H1164" s="728"/>
      <c r="I1164" s="728"/>
      <c r="J1164" s="728"/>
      <c r="K1164" s="728"/>
      <c r="L1164" s="728"/>
      <c r="M1164" s="762"/>
      <c r="N1164" s="728"/>
      <c r="O1164" s="762"/>
      <c r="P1164" s="728"/>
      <c r="Q1164" s="762"/>
      <c r="R1164" s="728"/>
      <c r="S1164" s="762"/>
      <c r="T1164" s="728"/>
      <c r="U1164" s="762"/>
    </row>
    <row r="1165" spans="4:21">
      <c r="D1165" s="728"/>
      <c r="E1165" s="728"/>
      <c r="F1165" s="728"/>
      <c r="G1165" s="728"/>
      <c r="H1165" s="728"/>
      <c r="I1165" s="728"/>
      <c r="J1165" s="728"/>
      <c r="K1165" s="728"/>
      <c r="L1165" s="728"/>
      <c r="M1165" s="762"/>
      <c r="N1165" s="728"/>
      <c r="O1165" s="762"/>
      <c r="P1165" s="728"/>
      <c r="Q1165" s="762"/>
      <c r="R1165" s="728"/>
      <c r="S1165" s="762"/>
      <c r="T1165" s="728"/>
      <c r="U1165" s="762"/>
    </row>
    <row r="1166" spans="4:21">
      <c r="D1166" s="728"/>
      <c r="E1166" s="728"/>
      <c r="F1166" s="728"/>
      <c r="G1166" s="728"/>
      <c r="H1166" s="728"/>
      <c r="I1166" s="728"/>
      <c r="J1166" s="728"/>
      <c r="K1166" s="728"/>
      <c r="L1166" s="728"/>
      <c r="M1166" s="762"/>
      <c r="N1166" s="728"/>
      <c r="O1166" s="762"/>
      <c r="P1166" s="728"/>
      <c r="Q1166" s="762"/>
      <c r="R1166" s="728"/>
      <c r="S1166" s="762"/>
      <c r="T1166" s="728"/>
      <c r="U1166" s="762"/>
    </row>
    <row r="1167" spans="4:21">
      <c r="D1167" s="728"/>
      <c r="E1167" s="728"/>
      <c r="F1167" s="728"/>
      <c r="G1167" s="728"/>
      <c r="H1167" s="728"/>
      <c r="I1167" s="728"/>
      <c r="J1167" s="728"/>
      <c r="K1167" s="728"/>
      <c r="L1167" s="728"/>
      <c r="M1167" s="762"/>
      <c r="N1167" s="728"/>
      <c r="O1167" s="762"/>
      <c r="P1167" s="728"/>
      <c r="Q1167" s="762"/>
      <c r="R1167" s="728"/>
      <c r="S1167" s="762"/>
      <c r="T1167" s="728"/>
      <c r="U1167" s="762"/>
    </row>
    <row r="1168" spans="4:21">
      <c r="D1168" s="728"/>
      <c r="E1168" s="728"/>
      <c r="F1168" s="728"/>
      <c r="G1168" s="728"/>
      <c r="H1168" s="728"/>
      <c r="I1168" s="728"/>
      <c r="J1168" s="728"/>
      <c r="K1168" s="728"/>
      <c r="L1168" s="728"/>
      <c r="M1168" s="762"/>
      <c r="N1168" s="728"/>
      <c r="O1168" s="762"/>
      <c r="P1168" s="728"/>
      <c r="Q1168" s="762"/>
      <c r="R1168" s="728"/>
      <c r="S1168" s="762"/>
      <c r="T1168" s="728"/>
      <c r="U1168" s="762"/>
    </row>
    <row r="1169" spans="4:21">
      <c r="D1169" s="728"/>
      <c r="E1169" s="728"/>
      <c r="F1169" s="728"/>
      <c r="G1169" s="728"/>
      <c r="H1169" s="728"/>
      <c r="I1169" s="728"/>
      <c r="J1169" s="728"/>
      <c r="K1169" s="728"/>
      <c r="L1169" s="728"/>
      <c r="M1169" s="762"/>
      <c r="N1169" s="728"/>
      <c r="O1169" s="762"/>
      <c r="P1169" s="728"/>
      <c r="Q1169" s="762"/>
      <c r="R1169" s="728"/>
      <c r="S1169" s="762"/>
      <c r="T1169" s="728"/>
      <c r="U1169" s="762"/>
    </row>
    <row r="1170" spans="4:21">
      <c r="D1170" s="728"/>
      <c r="E1170" s="728"/>
      <c r="F1170" s="728"/>
      <c r="G1170" s="728"/>
      <c r="H1170" s="728"/>
      <c r="I1170" s="728"/>
      <c r="J1170" s="728"/>
      <c r="K1170" s="728"/>
      <c r="L1170" s="728"/>
      <c r="M1170" s="762"/>
      <c r="N1170" s="728"/>
      <c r="O1170" s="762"/>
      <c r="P1170" s="728"/>
      <c r="Q1170" s="762"/>
      <c r="R1170" s="728"/>
      <c r="S1170" s="762"/>
      <c r="T1170" s="728"/>
      <c r="U1170" s="762"/>
    </row>
    <row r="1171" spans="4:21">
      <c r="D1171" s="728"/>
      <c r="E1171" s="728"/>
      <c r="F1171" s="728"/>
      <c r="G1171" s="728"/>
      <c r="H1171" s="728"/>
      <c r="I1171" s="728"/>
      <c r="J1171" s="728"/>
      <c r="K1171" s="728"/>
      <c r="L1171" s="728"/>
      <c r="M1171" s="762"/>
      <c r="N1171" s="728"/>
      <c r="O1171" s="762"/>
      <c r="P1171" s="728"/>
      <c r="Q1171" s="762"/>
      <c r="R1171" s="728"/>
      <c r="S1171" s="762"/>
      <c r="T1171" s="728"/>
      <c r="U1171" s="762"/>
    </row>
    <row r="1172" spans="4:21">
      <c r="D1172" s="728"/>
      <c r="E1172" s="728"/>
      <c r="F1172" s="728"/>
      <c r="G1172" s="728"/>
      <c r="H1172" s="728"/>
      <c r="I1172" s="728"/>
      <c r="J1172" s="728"/>
      <c r="K1172" s="728"/>
      <c r="L1172" s="728"/>
      <c r="M1172" s="762"/>
      <c r="N1172" s="728"/>
      <c r="O1172" s="762"/>
      <c r="P1172" s="728"/>
      <c r="Q1172" s="762"/>
      <c r="R1172" s="728"/>
      <c r="S1172" s="762"/>
      <c r="T1172" s="728"/>
      <c r="U1172" s="762"/>
    </row>
    <row r="1173" spans="4:21">
      <c r="D1173" s="728"/>
      <c r="E1173" s="728"/>
      <c r="F1173" s="728"/>
      <c r="G1173" s="728"/>
      <c r="H1173" s="728"/>
      <c r="I1173" s="728"/>
      <c r="J1173" s="728"/>
      <c r="K1173" s="728"/>
      <c r="L1173" s="728"/>
      <c r="M1173" s="762"/>
      <c r="N1173" s="728"/>
      <c r="O1173" s="762"/>
      <c r="P1173" s="728"/>
      <c r="Q1173" s="762"/>
      <c r="R1173" s="728"/>
      <c r="S1173" s="762"/>
      <c r="T1173" s="728"/>
      <c r="U1173" s="762"/>
    </row>
    <row r="1174" spans="4:21">
      <c r="D1174" s="728"/>
      <c r="E1174" s="728"/>
      <c r="F1174" s="728"/>
      <c r="G1174" s="728"/>
      <c r="H1174" s="728"/>
      <c r="I1174" s="728"/>
      <c r="J1174" s="728"/>
      <c r="K1174" s="728"/>
      <c r="L1174" s="728"/>
      <c r="M1174" s="762"/>
      <c r="N1174" s="728"/>
      <c r="O1174" s="762"/>
      <c r="P1174" s="728"/>
      <c r="Q1174" s="762"/>
      <c r="R1174" s="728"/>
      <c r="S1174" s="762"/>
      <c r="T1174" s="728"/>
      <c r="U1174" s="762"/>
    </row>
    <row r="1175" spans="4:21">
      <c r="D1175" s="728"/>
      <c r="E1175" s="728"/>
      <c r="F1175" s="728"/>
      <c r="G1175" s="728"/>
      <c r="H1175" s="728"/>
      <c r="I1175" s="728"/>
      <c r="J1175" s="728"/>
      <c r="K1175" s="728"/>
      <c r="L1175" s="728"/>
      <c r="M1175" s="762"/>
      <c r="N1175" s="728"/>
      <c r="O1175" s="762"/>
      <c r="P1175" s="728"/>
      <c r="Q1175" s="762"/>
      <c r="R1175" s="728"/>
      <c r="S1175" s="762"/>
      <c r="T1175" s="728"/>
      <c r="U1175" s="762"/>
    </row>
    <row r="1176" spans="4:21">
      <c r="D1176" s="728"/>
      <c r="E1176" s="728"/>
      <c r="F1176" s="728"/>
      <c r="G1176" s="728"/>
      <c r="H1176" s="728"/>
      <c r="I1176" s="728"/>
      <c r="J1176" s="728"/>
      <c r="K1176" s="728"/>
      <c r="L1176" s="728"/>
      <c r="M1176" s="762"/>
      <c r="N1176" s="728"/>
      <c r="O1176" s="762"/>
      <c r="P1176" s="728"/>
      <c r="Q1176" s="762"/>
      <c r="R1176" s="728"/>
      <c r="S1176" s="762"/>
      <c r="T1176" s="728"/>
      <c r="U1176" s="762"/>
    </row>
    <row r="1177" spans="4:21">
      <c r="D1177" s="728"/>
      <c r="E1177" s="728"/>
      <c r="F1177" s="728"/>
      <c r="G1177" s="728"/>
      <c r="H1177" s="728"/>
      <c r="I1177" s="728"/>
      <c r="J1177" s="728"/>
      <c r="K1177" s="728"/>
      <c r="L1177" s="728"/>
      <c r="M1177" s="762"/>
      <c r="N1177" s="728"/>
      <c r="O1177" s="762"/>
      <c r="P1177" s="728"/>
      <c r="Q1177" s="762"/>
      <c r="R1177" s="728"/>
      <c r="S1177" s="762"/>
      <c r="T1177" s="728"/>
      <c r="U1177" s="762"/>
    </row>
    <row r="1178" spans="4:21">
      <c r="D1178" s="728"/>
      <c r="E1178" s="728"/>
      <c r="F1178" s="728"/>
      <c r="G1178" s="728"/>
      <c r="H1178" s="728"/>
      <c r="I1178" s="728"/>
      <c r="J1178" s="728"/>
      <c r="K1178" s="728"/>
      <c r="L1178" s="728"/>
      <c r="M1178" s="762"/>
      <c r="N1178" s="728"/>
      <c r="O1178" s="762"/>
      <c r="P1178" s="728"/>
      <c r="Q1178" s="762"/>
      <c r="R1178" s="728"/>
      <c r="S1178" s="762"/>
      <c r="T1178" s="728"/>
      <c r="U1178" s="762"/>
    </row>
    <row r="1179" spans="4:21">
      <c r="D1179" s="728"/>
      <c r="E1179" s="728"/>
      <c r="F1179" s="728"/>
      <c r="G1179" s="728"/>
      <c r="H1179" s="728"/>
      <c r="I1179" s="728"/>
      <c r="J1179" s="728"/>
      <c r="K1179" s="728"/>
      <c r="L1179" s="728"/>
      <c r="M1179" s="762"/>
      <c r="N1179" s="728"/>
      <c r="O1179" s="762"/>
      <c r="P1179" s="728"/>
      <c r="Q1179" s="762"/>
      <c r="R1179" s="728"/>
      <c r="S1179" s="762"/>
      <c r="T1179" s="728"/>
      <c r="U1179" s="762"/>
    </row>
    <row r="1180" spans="4:21">
      <c r="D1180" s="728"/>
      <c r="E1180" s="728"/>
      <c r="F1180" s="728"/>
      <c r="G1180" s="728"/>
      <c r="H1180" s="728"/>
      <c r="I1180" s="728"/>
      <c r="J1180" s="728"/>
      <c r="K1180" s="728"/>
      <c r="L1180" s="728"/>
      <c r="M1180" s="762"/>
      <c r="N1180" s="728"/>
      <c r="O1180" s="762"/>
      <c r="P1180" s="728"/>
      <c r="Q1180" s="762"/>
      <c r="R1180" s="728"/>
      <c r="S1180" s="762"/>
      <c r="T1180" s="728"/>
      <c r="U1180" s="762"/>
    </row>
    <row r="1181" spans="4:21">
      <c r="D1181" s="728"/>
      <c r="E1181" s="728"/>
      <c r="F1181" s="728"/>
      <c r="G1181" s="728"/>
      <c r="H1181" s="728"/>
      <c r="I1181" s="728"/>
      <c r="J1181" s="728"/>
      <c r="K1181" s="728"/>
      <c r="L1181" s="728"/>
      <c r="M1181" s="762"/>
      <c r="N1181" s="728"/>
      <c r="O1181" s="762"/>
      <c r="P1181" s="728"/>
      <c r="Q1181" s="762"/>
      <c r="R1181" s="728"/>
      <c r="S1181" s="762"/>
      <c r="T1181" s="728"/>
      <c r="U1181" s="762"/>
    </row>
    <row r="1182" spans="4:21">
      <c r="D1182" s="728"/>
      <c r="E1182" s="728"/>
      <c r="F1182" s="728"/>
      <c r="G1182" s="728"/>
      <c r="H1182" s="728"/>
      <c r="I1182" s="728"/>
      <c r="J1182" s="728"/>
      <c r="K1182" s="728"/>
      <c r="L1182" s="728"/>
      <c r="M1182" s="762"/>
      <c r="N1182" s="728"/>
      <c r="O1182" s="762"/>
      <c r="P1182" s="728"/>
      <c r="Q1182" s="762"/>
      <c r="R1182" s="728"/>
      <c r="S1182" s="762"/>
      <c r="T1182" s="728"/>
      <c r="U1182" s="762"/>
    </row>
  </sheetData>
  <autoFilter ref="Z9:AA215" xr:uid="{F0CCCA0F-4C89-4B9F-B3A5-A1F3448754A6}"/>
  <dataConsolidate/>
  <mergeCells count="31">
    <mergeCell ref="A1:U1"/>
    <mergeCell ref="A2:U2"/>
    <mergeCell ref="L3:M3"/>
    <mergeCell ref="A4:A6"/>
    <mergeCell ref="B4:B6"/>
    <mergeCell ref="C4:C6"/>
    <mergeCell ref="D4:D6"/>
    <mergeCell ref="E4:G4"/>
    <mergeCell ref="H4:K4"/>
    <mergeCell ref="L4:M4"/>
    <mergeCell ref="AA4:AA6"/>
    <mergeCell ref="E5:G5"/>
    <mergeCell ref="H5:H6"/>
    <mergeCell ref="I5:I6"/>
    <mergeCell ref="J5:J6"/>
    <mergeCell ref="K5:K6"/>
    <mergeCell ref="L5:M5"/>
    <mergeCell ref="N5:O5"/>
    <mergeCell ref="N4:U4"/>
    <mergeCell ref="Z4:Z6"/>
    <mergeCell ref="A224:X224"/>
    <mergeCell ref="A230:X230"/>
    <mergeCell ref="A233:X233"/>
    <mergeCell ref="P5:Q5"/>
    <mergeCell ref="R5:S5"/>
    <mergeCell ref="T5:U5"/>
    <mergeCell ref="A8:B8"/>
    <mergeCell ref="A198:B198"/>
    <mergeCell ref="A223:X223"/>
    <mergeCell ref="V4:X5"/>
    <mergeCell ref="A7:B7"/>
  </mergeCells>
  <dataValidations count="1">
    <dataValidation errorStyle="warning" allowBlank="1" showInputMessage="1" showErrorMessage="1" error="ตรวจสอบ _x000a_" sqref="K65543:K65654 JG65543:JG65654 TC65543:TC65654 ACY65543:ACY65654 AMU65543:AMU65654 AWQ65543:AWQ65654 BGM65543:BGM65654 BQI65543:BQI65654 CAE65543:CAE65654 CKA65543:CKA65654 CTW65543:CTW65654 DDS65543:DDS65654 DNO65543:DNO65654 DXK65543:DXK65654 EHG65543:EHG65654 ERC65543:ERC65654 FAY65543:FAY65654 FKU65543:FKU65654 FUQ65543:FUQ65654 GEM65543:GEM65654 GOI65543:GOI65654 GYE65543:GYE65654 HIA65543:HIA65654 HRW65543:HRW65654 IBS65543:IBS65654 ILO65543:ILO65654 IVK65543:IVK65654 JFG65543:JFG65654 JPC65543:JPC65654 JYY65543:JYY65654 KIU65543:KIU65654 KSQ65543:KSQ65654 LCM65543:LCM65654 LMI65543:LMI65654 LWE65543:LWE65654 MGA65543:MGA65654 MPW65543:MPW65654 MZS65543:MZS65654 NJO65543:NJO65654 NTK65543:NTK65654 ODG65543:ODG65654 ONC65543:ONC65654 OWY65543:OWY65654 PGU65543:PGU65654 PQQ65543:PQQ65654 QAM65543:QAM65654 QKI65543:QKI65654 QUE65543:QUE65654 REA65543:REA65654 RNW65543:RNW65654 RXS65543:RXS65654 SHO65543:SHO65654 SRK65543:SRK65654 TBG65543:TBG65654 TLC65543:TLC65654 TUY65543:TUY65654 UEU65543:UEU65654 UOQ65543:UOQ65654 UYM65543:UYM65654 VII65543:VII65654 VSE65543:VSE65654 WCA65543:WCA65654 WLW65543:WLW65654 WVS65543:WVS65654 K131079:K131190 JG131079:JG131190 TC131079:TC131190 ACY131079:ACY131190 AMU131079:AMU131190 AWQ131079:AWQ131190 BGM131079:BGM131190 BQI131079:BQI131190 CAE131079:CAE131190 CKA131079:CKA131190 CTW131079:CTW131190 DDS131079:DDS131190 DNO131079:DNO131190 DXK131079:DXK131190 EHG131079:EHG131190 ERC131079:ERC131190 FAY131079:FAY131190 FKU131079:FKU131190 FUQ131079:FUQ131190 GEM131079:GEM131190 GOI131079:GOI131190 GYE131079:GYE131190 HIA131079:HIA131190 HRW131079:HRW131190 IBS131079:IBS131190 ILO131079:ILO131190 IVK131079:IVK131190 JFG131079:JFG131190 JPC131079:JPC131190 JYY131079:JYY131190 KIU131079:KIU131190 KSQ131079:KSQ131190 LCM131079:LCM131190 LMI131079:LMI131190 LWE131079:LWE131190 MGA131079:MGA131190 MPW131079:MPW131190 MZS131079:MZS131190 NJO131079:NJO131190 NTK131079:NTK131190 ODG131079:ODG131190 ONC131079:ONC131190 OWY131079:OWY131190 PGU131079:PGU131190 PQQ131079:PQQ131190 QAM131079:QAM131190 QKI131079:QKI131190 QUE131079:QUE131190 REA131079:REA131190 RNW131079:RNW131190 RXS131079:RXS131190 SHO131079:SHO131190 SRK131079:SRK131190 TBG131079:TBG131190 TLC131079:TLC131190 TUY131079:TUY131190 UEU131079:UEU131190 UOQ131079:UOQ131190 UYM131079:UYM131190 VII131079:VII131190 VSE131079:VSE131190 WCA131079:WCA131190 WLW131079:WLW131190 WVS131079:WVS131190 K196615:K196726 JG196615:JG196726 TC196615:TC196726 ACY196615:ACY196726 AMU196615:AMU196726 AWQ196615:AWQ196726 BGM196615:BGM196726 BQI196615:BQI196726 CAE196615:CAE196726 CKA196615:CKA196726 CTW196615:CTW196726 DDS196615:DDS196726 DNO196615:DNO196726 DXK196615:DXK196726 EHG196615:EHG196726 ERC196615:ERC196726 FAY196615:FAY196726 FKU196615:FKU196726 FUQ196615:FUQ196726 GEM196615:GEM196726 GOI196615:GOI196726 GYE196615:GYE196726 HIA196615:HIA196726 HRW196615:HRW196726 IBS196615:IBS196726 ILO196615:ILO196726 IVK196615:IVK196726 JFG196615:JFG196726 JPC196615:JPC196726 JYY196615:JYY196726 KIU196615:KIU196726 KSQ196615:KSQ196726 LCM196615:LCM196726 LMI196615:LMI196726 LWE196615:LWE196726 MGA196615:MGA196726 MPW196615:MPW196726 MZS196615:MZS196726 NJO196615:NJO196726 NTK196615:NTK196726 ODG196615:ODG196726 ONC196615:ONC196726 OWY196615:OWY196726 PGU196615:PGU196726 PQQ196615:PQQ196726 QAM196615:QAM196726 QKI196615:QKI196726 QUE196615:QUE196726 REA196615:REA196726 RNW196615:RNW196726 RXS196615:RXS196726 SHO196615:SHO196726 SRK196615:SRK196726 TBG196615:TBG196726 TLC196615:TLC196726 TUY196615:TUY196726 UEU196615:UEU196726 UOQ196615:UOQ196726 UYM196615:UYM196726 VII196615:VII196726 VSE196615:VSE196726 WCA196615:WCA196726 WLW196615:WLW196726 WVS196615:WVS196726 K262151:K262262 JG262151:JG262262 TC262151:TC262262 ACY262151:ACY262262 AMU262151:AMU262262 AWQ262151:AWQ262262 BGM262151:BGM262262 BQI262151:BQI262262 CAE262151:CAE262262 CKA262151:CKA262262 CTW262151:CTW262262 DDS262151:DDS262262 DNO262151:DNO262262 DXK262151:DXK262262 EHG262151:EHG262262 ERC262151:ERC262262 FAY262151:FAY262262 FKU262151:FKU262262 FUQ262151:FUQ262262 GEM262151:GEM262262 GOI262151:GOI262262 GYE262151:GYE262262 HIA262151:HIA262262 HRW262151:HRW262262 IBS262151:IBS262262 ILO262151:ILO262262 IVK262151:IVK262262 JFG262151:JFG262262 JPC262151:JPC262262 JYY262151:JYY262262 KIU262151:KIU262262 KSQ262151:KSQ262262 LCM262151:LCM262262 LMI262151:LMI262262 LWE262151:LWE262262 MGA262151:MGA262262 MPW262151:MPW262262 MZS262151:MZS262262 NJO262151:NJO262262 NTK262151:NTK262262 ODG262151:ODG262262 ONC262151:ONC262262 OWY262151:OWY262262 PGU262151:PGU262262 PQQ262151:PQQ262262 QAM262151:QAM262262 QKI262151:QKI262262 QUE262151:QUE262262 REA262151:REA262262 RNW262151:RNW262262 RXS262151:RXS262262 SHO262151:SHO262262 SRK262151:SRK262262 TBG262151:TBG262262 TLC262151:TLC262262 TUY262151:TUY262262 UEU262151:UEU262262 UOQ262151:UOQ262262 UYM262151:UYM262262 VII262151:VII262262 VSE262151:VSE262262 WCA262151:WCA262262 WLW262151:WLW262262 WVS262151:WVS262262 K327687:K327798 JG327687:JG327798 TC327687:TC327798 ACY327687:ACY327798 AMU327687:AMU327798 AWQ327687:AWQ327798 BGM327687:BGM327798 BQI327687:BQI327798 CAE327687:CAE327798 CKA327687:CKA327798 CTW327687:CTW327798 DDS327687:DDS327798 DNO327687:DNO327798 DXK327687:DXK327798 EHG327687:EHG327798 ERC327687:ERC327798 FAY327687:FAY327798 FKU327687:FKU327798 FUQ327687:FUQ327798 GEM327687:GEM327798 GOI327687:GOI327798 GYE327687:GYE327798 HIA327687:HIA327798 HRW327687:HRW327798 IBS327687:IBS327798 ILO327687:ILO327798 IVK327687:IVK327798 JFG327687:JFG327798 JPC327687:JPC327798 JYY327687:JYY327798 KIU327687:KIU327798 KSQ327687:KSQ327798 LCM327687:LCM327798 LMI327687:LMI327798 LWE327687:LWE327798 MGA327687:MGA327798 MPW327687:MPW327798 MZS327687:MZS327798 NJO327687:NJO327798 NTK327687:NTK327798 ODG327687:ODG327798 ONC327687:ONC327798 OWY327687:OWY327798 PGU327687:PGU327798 PQQ327687:PQQ327798 QAM327687:QAM327798 QKI327687:QKI327798 QUE327687:QUE327798 REA327687:REA327798 RNW327687:RNW327798 RXS327687:RXS327798 SHO327687:SHO327798 SRK327687:SRK327798 TBG327687:TBG327798 TLC327687:TLC327798 TUY327687:TUY327798 UEU327687:UEU327798 UOQ327687:UOQ327798 UYM327687:UYM327798 VII327687:VII327798 VSE327687:VSE327798 WCA327687:WCA327798 WLW327687:WLW327798 WVS327687:WVS327798 K393223:K393334 JG393223:JG393334 TC393223:TC393334 ACY393223:ACY393334 AMU393223:AMU393334 AWQ393223:AWQ393334 BGM393223:BGM393334 BQI393223:BQI393334 CAE393223:CAE393334 CKA393223:CKA393334 CTW393223:CTW393334 DDS393223:DDS393334 DNO393223:DNO393334 DXK393223:DXK393334 EHG393223:EHG393334 ERC393223:ERC393334 FAY393223:FAY393334 FKU393223:FKU393334 FUQ393223:FUQ393334 GEM393223:GEM393334 GOI393223:GOI393334 GYE393223:GYE393334 HIA393223:HIA393334 HRW393223:HRW393334 IBS393223:IBS393334 ILO393223:ILO393334 IVK393223:IVK393334 JFG393223:JFG393334 JPC393223:JPC393334 JYY393223:JYY393334 KIU393223:KIU393334 KSQ393223:KSQ393334 LCM393223:LCM393334 LMI393223:LMI393334 LWE393223:LWE393334 MGA393223:MGA393334 MPW393223:MPW393334 MZS393223:MZS393334 NJO393223:NJO393334 NTK393223:NTK393334 ODG393223:ODG393334 ONC393223:ONC393334 OWY393223:OWY393334 PGU393223:PGU393334 PQQ393223:PQQ393334 QAM393223:QAM393334 QKI393223:QKI393334 QUE393223:QUE393334 REA393223:REA393334 RNW393223:RNW393334 RXS393223:RXS393334 SHO393223:SHO393334 SRK393223:SRK393334 TBG393223:TBG393334 TLC393223:TLC393334 TUY393223:TUY393334 UEU393223:UEU393334 UOQ393223:UOQ393334 UYM393223:UYM393334 VII393223:VII393334 VSE393223:VSE393334 WCA393223:WCA393334 WLW393223:WLW393334 WVS393223:WVS393334 K458759:K458870 JG458759:JG458870 TC458759:TC458870 ACY458759:ACY458870 AMU458759:AMU458870 AWQ458759:AWQ458870 BGM458759:BGM458870 BQI458759:BQI458870 CAE458759:CAE458870 CKA458759:CKA458870 CTW458759:CTW458870 DDS458759:DDS458870 DNO458759:DNO458870 DXK458759:DXK458870 EHG458759:EHG458870 ERC458759:ERC458870 FAY458759:FAY458870 FKU458759:FKU458870 FUQ458759:FUQ458870 GEM458759:GEM458870 GOI458759:GOI458870 GYE458759:GYE458870 HIA458759:HIA458870 HRW458759:HRW458870 IBS458759:IBS458870 ILO458759:ILO458870 IVK458759:IVK458870 JFG458759:JFG458870 JPC458759:JPC458870 JYY458759:JYY458870 KIU458759:KIU458870 KSQ458759:KSQ458870 LCM458759:LCM458870 LMI458759:LMI458870 LWE458759:LWE458870 MGA458759:MGA458870 MPW458759:MPW458870 MZS458759:MZS458870 NJO458759:NJO458870 NTK458759:NTK458870 ODG458759:ODG458870 ONC458759:ONC458870 OWY458759:OWY458870 PGU458759:PGU458870 PQQ458759:PQQ458870 QAM458759:QAM458870 QKI458759:QKI458870 QUE458759:QUE458870 REA458759:REA458870 RNW458759:RNW458870 RXS458759:RXS458870 SHO458759:SHO458870 SRK458759:SRK458870 TBG458759:TBG458870 TLC458759:TLC458870 TUY458759:TUY458870 UEU458759:UEU458870 UOQ458759:UOQ458870 UYM458759:UYM458870 VII458759:VII458870 VSE458759:VSE458870 WCA458759:WCA458870 WLW458759:WLW458870 WVS458759:WVS458870 K524295:K524406 JG524295:JG524406 TC524295:TC524406 ACY524295:ACY524406 AMU524295:AMU524406 AWQ524295:AWQ524406 BGM524295:BGM524406 BQI524295:BQI524406 CAE524295:CAE524406 CKA524295:CKA524406 CTW524295:CTW524406 DDS524295:DDS524406 DNO524295:DNO524406 DXK524295:DXK524406 EHG524295:EHG524406 ERC524295:ERC524406 FAY524295:FAY524406 FKU524295:FKU524406 FUQ524295:FUQ524406 GEM524295:GEM524406 GOI524295:GOI524406 GYE524295:GYE524406 HIA524295:HIA524406 HRW524295:HRW524406 IBS524295:IBS524406 ILO524295:ILO524406 IVK524295:IVK524406 JFG524295:JFG524406 JPC524295:JPC524406 JYY524295:JYY524406 KIU524295:KIU524406 KSQ524295:KSQ524406 LCM524295:LCM524406 LMI524295:LMI524406 LWE524295:LWE524406 MGA524295:MGA524406 MPW524295:MPW524406 MZS524295:MZS524406 NJO524295:NJO524406 NTK524295:NTK524406 ODG524295:ODG524406 ONC524295:ONC524406 OWY524295:OWY524406 PGU524295:PGU524406 PQQ524295:PQQ524406 QAM524295:QAM524406 QKI524295:QKI524406 QUE524295:QUE524406 REA524295:REA524406 RNW524295:RNW524406 RXS524295:RXS524406 SHO524295:SHO524406 SRK524295:SRK524406 TBG524295:TBG524406 TLC524295:TLC524406 TUY524295:TUY524406 UEU524295:UEU524406 UOQ524295:UOQ524406 UYM524295:UYM524406 VII524295:VII524406 VSE524295:VSE524406 WCA524295:WCA524406 WLW524295:WLW524406 WVS524295:WVS524406 K589831:K589942 JG589831:JG589942 TC589831:TC589942 ACY589831:ACY589942 AMU589831:AMU589942 AWQ589831:AWQ589942 BGM589831:BGM589942 BQI589831:BQI589942 CAE589831:CAE589942 CKA589831:CKA589942 CTW589831:CTW589942 DDS589831:DDS589942 DNO589831:DNO589942 DXK589831:DXK589942 EHG589831:EHG589942 ERC589831:ERC589942 FAY589831:FAY589942 FKU589831:FKU589942 FUQ589831:FUQ589942 GEM589831:GEM589942 GOI589831:GOI589942 GYE589831:GYE589942 HIA589831:HIA589942 HRW589831:HRW589942 IBS589831:IBS589942 ILO589831:ILO589942 IVK589831:IVK589942 JFG589831:JFG589942 JPC589831:JPC589942 JYY589831:JYY589942 KIU589831:KIU589942 KSQ589831:KSQ589942 LCM589831:LCM589942 LMI589831:LMI589942 LWE589831:LWE589942 MGA589831:MGA589942 MPW589831:MPW589942 MZS589831:MZS589942 NJO589831:NJO589942 NTK589831:NTK589942 ODG589831:ODG589942 ONC589831:ONC589942 OWY589831:OWY589942 PGU589831:PGU589942 PQQ589831:PQQ589942 QAM589831:QAM589942 QKI589831:QKI589942 QUE589831:QUE589942 REA589831:REA589942 RNW589831:RNW589942 RXS589831:RXS589942 SHO589831:SHO589942 SRK589831:SRK589942 TBG589831:TBG589942 TLC589831:TLC589942 TUY589831:TUY589942 UEU589831:UEU589942 UOQ589831:UOQ589942 UYM589831:UYM589942 VII589831:VII589942 VSE589831:VSE589942 WCA589831:WCA589942 WLW589831:WLW589942 WVS589831:WVS589942 K655367:K655478 JG655367:JG655478 TC655367:TC655478 ACY655367:ACY655478 AMU655367:AMU655478 AWQ655367:AWQ655478 BGM655367:BGM655478 BQI655367:BQI655478 CAE655367:CAE655478 CKA655367:CKA655478 CTW655367:CTW655478 DDS655367:DDS655478 DNO655367:DNO655478 DXK655367:DXK655478 EHG655367:EHG655478 ERC655367:ERC655478 FAY655367:FAY655478 FKU655367:FKU655478 FUQ655367:FUQ655478 GEM655367:GEM655478 GOI655367:GOI655478 GYE655367:GYE655478 HIA655367:HIA655478 HRW655367:HRW655478 IBS655367:IBS655478 ILO655367:ILO655478 IVK655367:IVK655478 JFG655367:JFG655478 JPC655367:JPC655478 JYY655367:JYY655478 KIU655367:KIU655478 KSQ655367:KSQ655478 LCM655367:LCM655478 LMI655367:LMI655478 LWE655367:LWE655478 MGA655367:MGA655478 MPW655367:MPW655478 MZS655367:MZS655478 NJO655367:NJO655478 NTK655367:NTK655478 ODG655367:ODG655478 ONC655367:ONC655478 OWY655367:OWY655478 PGU655367:PGU655478 PQQ655367:PQQ655478 QAM655367:QAM655478 QKI655367:QKI655478 QUE655367:QUE655478 REA655367:REA655478 RNW655367:RNW655478 RXS655367:RXS655478 SHO655367:SHO655478 SRK655367:SRK655478 TBG655367:TBG655478 TLC655367:TLC655478 TUY655367:TUY655478 UEU655367:UEU655478 UOQ655367:UOQ655478 UYM655367:UYM655478 VII655367:VII655478 VSE655367:VSE655478 WCA655367:WCA655478 WLW655367:WLW655478 WVS655367:WVS655478 K720903:K721014 JG720903:JG721014 TC720903:TC721014 ACY720903:ACY721014 AMU720903:AMU721014 AWQ720903:AWQ721014 BGM720903:BGM721014 BQI720903:BQI721014 CAE720903:CAE721014 CKA720903:CKA721014 CTW720903:CTW721014 DDS720903:DDS721014 DNO720903:DNO721014 DXK720903:DXK721014 EHG720903:EHG721014 ERC720903:ERC721014 FAY720903:FAY721014 FKU720903:FKU721014 FUQ720903:FUQ721014 GEM720903:GEM721014 GOI720903:GOI721014 GYE720903:GYE721014 HIA720903:HIA721014 HRW720903:HRW721014 IBS720903:IBS721014 ILO720903:ILO721014 IVK720903:IVK721014 JFG720903:JFG721014 JPC720903:JPC721014 JYY720903:JYY721014 KIU720903:KIU721014 KSQ720903:KSQ721014 LCM720903:LCM721014 LMI720903:LMI721014 LWE720903:LWE721014 MGA720903:MGA721014 MPW720903:MPW721014 MZS720903:MZS721014 NJO720903:NJO721014 NTK720903:NTK721014 ODG720903:ODG721014 ONC720903:ONC721014 OWY720903:OWY721014 PGU720903:PGU721014 PQQ720903:PQQ721014 QAM720903:QAM721014 QKI720903:QKI721014 QUE720903:QUE721014 REA720903:REA721014 RNW720903:RNW721014 RXS720903:RXS721014 SHO720903:SHO721014 SRK720903:SRK721014 TBG720903:TBG721014 TLC720903:TLC721014 TUY720903:TUY721014 UEU720903:UEU721014 UOQ720903:UOQ721014 UYM720903:UYM721014 VII720903:VII721014 VSE720903:VSE721014 WCA720903:WCA721014 WLW720903:WLW721014 WVS720903:WVS721014 K786439:K786550 JG786439:JG786550 TC786439:TC786550 ACY786439:ACY786550 AMU786439:AMU786550 AWQ786439:AWQ786550 BGM786439:BGM786550 BQI786439:BQI786550 CAE786439:CAE786550 CKA786439:CKA786550 CTW786439:CTW786550 DDS786439:DDS786550 DNO786439:DNO786550 DXK786439:DXK786550 EHG786439:EHG786550 ERC786439:ERC786550 FAY786439:FAY786550 FKU786439:FKU786550 FUQ786439:FUQ786550 GEM786439:GEM786550 GOI786439:GOI786550 GYE786439:GYE786550 HIA786439:HIA786550 HRW786439:HRW786550 IBS786439:IBS786550 ILO786439:ILO786550 IVK786439:IVK786550 JFG786439:JFG786550 JPC786439:JPC786550 JYY786439:JYY786550 KIU786439:KIU786550 KSQ786439:KSQ786550 LCM786439:LCM786550 LMI786439:LMI786550 LWE786439:LWE786550 MGA786439:MGA786550 MPW786439:MPW786550 MZS786439:MZS786550 NJO786439:NJO786550 NTK786439:NTK786550 ODG786439:ODG786550 ONC786439:ONC786550 OWY786439:OWY786550 PGU786439:PGU786550 PQQ786439:PQQ786550 QAM786439:QAM786550 QKI786439:QKI786550 QUE786439:QUE786550 REA786439:REA786550 RNW786439:RNW786550 RXS786439:RXS786550 SHO786439:SHO786550 SRK786439:SRK786550 TBG786439:TBG786550 TLC786439:TLC786550 TUY786439:TUY786550 UEU786439:UEU786550 UOQ786439:UOQ786550 UYM786439:UYM786550 VII786439:VII786550 VSE786439:VSE786550 WCA786439:WCA786550 WLW786439:WLW786550 WVS786439:WVS786550 K851975:K852086 JG851975:JG852086 TC851975:TC852086 ACY851975:ACY852086 AMU851975:AMU852086 AWQ851975:AWQ852086 BGM851975:BGM852086 BQI851975:BQI852086 CAE851975:CAE852086 CKA851975:CKA852086 CTW851975:CTW852086 DDS851975:DDS852086 DNO851975:DNO852086 DXK851975:DXK852086 EHG851975:EHG852086 ERC851975:ERC852086 FAY851975:FAY852086 FKU851975:FKU852086 FUQ851975:FUQ852086 GEM851975:GEM852086 GOI851975:GOI852086 GYE851975:GYE852086 HIA851975:HIA852086 HRW851975:HRW852086 IBS851975:IBS852086 ILO851975:ILO852086 IVK851975:IVK852086 JFG851975:JFG852086 JPC851975:JPC852086 JYY851975:JYY852086 KIU851975:KIU852086 KSQ851975:KSQ852086 LCM851975:LCM852086 LMI851975:LMI852086 LWE851975:LWE852086 MGA851975:MGA852086 MPW851975:MPW852086 MZS851975:MZS852086 NJO851975:NJO852086 NTK851975:NTK852086 ODG851975:ODG852086 ONC851975:ONC852086 OWY851975:OWY852086 PGU851975:PGU852086 PQQ851975:PQQ852086 QAM851975:QAM852086 QKI851975:QKI852086 QUE851975:QUE852086 REA851975:REA852086 RNW851975:RNW852086 RXS851975:RXS852086 SHO851975:SHO852086 SRK851975:SRK852086 TBG851975:TBG852086 TLC851975:TLC852086 TUY851975:TUY852086 UEU851975:UEU852086 UOQ851975:UOQ852086 UYM851975:UYM852086 VII851975:VII852086 VSE851975:VSE852086 WCA851975:WCA852086 WLW851975:WLW852086 WVS851975:WVS852086 K917511:K917622 JG917511:JG917622 TC917511:TC917622 ACY917511:ACY917622 AMU917511:AMU917622 AWQ917511:AWQ917622 BGM917511:BGM917622 BQI917511:BQI917622 CAE917511:CAE917622 CKA917511:CKA917622 CTW917511:CTW917622 DDS917511:DDS917622 DNO917511:DNO917622 DXK917511:DXK917622 EHG917511:EHG917622 ERC917511:ERC917622 FAY917511:FAY917622 FKU917511:FKU917622 FUQ917511:FUQ917622 GEM917511:GEM917622 GOI917511:GOI917622 GYE917511:GYE917622 HIA917511:HIA917622 HRW917511:HRW917622 IBS917511:IBS917622 ILO917511:ILO917622 IVK917511:IVK917622 JFG917511:JFG917622 JPC917511:JPC917622 JYY917511:JYY917622 KIU917511:KIU917622 KSQ917511:KSQ917622 LCM917511:LCM917622 LMI917511:LMI917622 LWE917511:LWE917622 MGA917511:MGA917622 MPW917511:MPW917622 MZS917511:MZS917622 NJO917511:NJO917622 NTK917511:NTK917622 ODG917511:ODG917622 ONC917511:ONC917622 OWY917511:OWY917622 PGU917511:PGU917622 PQQ917511:PQQ917622 QAM917511:QAM917622 QKI917511:QKI917622 QUE917511:QUE917622 REA917511:REA917622 RNW917511:RNW917622 RXS917511:RXS917622 SHO917511:SHO917622 SRK917511:SRK917622 TBG917511:TBG917622 TLC917511:TLC917622 TUY917511:TUY917622 UEU917511:UEU917622 UOQ917511:UOQ917622 UYM917511:UYM917622 VII917511:VII917622 VSE917511:VSE917622 WCA917511:WCA917622 WLW917511:WLW917622 WVS917511:WVS917622 K983047:K983158 JG983047:JG983158 TC983047:TC983158 ACY983047:ACY983158 AMU983047:AMU983158 AWQ983047:AWQ983158 BGM983047:BGM983158 BQI983047:BQI983158 CAE983047:CAE983158 CKA983047:CKA983158 CTW983047:CTW983158 DDS983047:DDS983158 DNO983047:DNO983158 DXK983047:DXK983158 EHG983047:EHG983158 ERC983047:ERC983158 FAY983047:FAY983158 FKU983047:FKU983158 FUQ983047:FUQ983158 GEM983047:GEM983158 GOI983047:GOI983158 GYE983047:GYE983158 HIA983047:HIA983158 HRW983047:HRW983158 IBS983047:IBS983158 ILO983047:ILO983158 IVK983047:IVK983158 JFG983047:JFG983158 JPC983047:JPC983158 JYY983047:JYY983158 KIU983047:KIU983158 KSQ983047:KSQ983158 LCM983047:LCM983158 LMI983047:LMI983158 LWE983047:LWE983158 MGA983047:MGA983158 MPW983047:MPW983158 MZS983047:MZS983158 NJO983047:NJO983158 NTK983047:NTK983158 ODG983047:ODG983158 ONC983047:ONC983158 OWY983047:OWY983158 PGU983047:PGU983158 PQQ983047:PQQ983158 QAM983047:QAM983158 QKI983047:QKI983158 QUE983047:QUE983158 REA983047:REA983158 RNW983047:RNW983158 RXS983047:RXS983158 SHO983047:SHO983158 SRK983047:SRK983158 TBG983047:TBG983158 TLC983047:TLC983158 TUY983047:TUY983158 UEU983047:UEU983158 UOQ983047:UOQ983158 UYM983047:UYM983158 VII983047:VII983158 VSE983047:VSE983158 WCA983047:WCA983158 WLW983047:WLW983158 WVS983047:WVS983158 K200:K215 JG200:JG215 TC200:TC215 ACY200:ACY215 AMU200:AMU215 AWQ200:AWQ215 BGM200:BGM215 BQI200:BQI215 CAE200:CAE215 CKA200:CKA215 CTW200:CTW215 DDS200:DDS215 DNO200:DNO215 DXK200:DXK215 EHG200:EHG215 ERC200:ERC215 FAY200:FAY215 FKU200:FKU215 FUQ200:FUQ215 GEM200:GEM215 GOI200:GOI215 GYE200:GYE215 HIA200:HIA215 HRW200:HRW215 IBS200:IBS215 ILO200:ILO215 IVK200:IVK215 JFG200:JFG215 JPC200:JPC215 JYY200:JYY215 KIU200:KIU215 KSQ200:KSQ215 LCM200:LCM215 LMI200:LMI215 LWE200:LWE215 MGA200:MGA215 MPW200:MPW215 MZS200:MZS215 NJO200:NJO215 NTK200:NTK215 ODG200:ODG215 ONC200:ONC215 OWY200:OWY215 PGU200:PGU215 PQQ200:PQQ215 QAM200:QAM215 QKI200:QKI215 QUE200:QUE215 REA200:REA215 RNW200:RNW215 RXS200:RXS215 SHO200:SHO215 SRK200:SRK215 TBG200:TBG215 TLC200:TLC215 TUY200:TUY215 UEU200:UEU215 UOQ200:UOQ215 UYM200:UYM215 VII200:VII215 VSE200:VSE215 WCA200:WCA215 WLW200:WLW215 WVS200:WVS215 K65734:K65749 JG65734:JG65749 TC65734:TC65749 ACY65734:ACY65749 AMU65734:AMU65749 AWQ65734:AWQ65749 BGM65734:BGM65749 BQI65734:BQI65749 CAE65734:CAE65749 CKA65734:CKA65749 CTW65734:CTW65749 DDS65734:DDS65749 DNO65734:DNO65749 DXK65734:DXK65749 EHG65734:EHG65749 ERC65734:ERC65749 FAY65734:FAY65749 FKU65734:FKU65749 FUQ65734:FUQ65749 GEM65734:GEM65749 GOI65734:GOI65749 GYE65734:GYE65749 HIA65734:HIA65749 HRW65734:HRW65749 IBS65734:IBS65749 ILO65734:ILO65749 IVK65734:IVK65749 JFG65734:JFG65749 JPC65734:JPC65749 JYY65734:JYY65749 KIU65734:KIU65749 KSQ65734:KSQ65749 LCM65734:LCM65749 LMI65734:LMI65749 LWE65734:LWE65749 MGA65734:MGA65749 MPW65734:MPW65749 MZS65734:MZS65749 NJO65734:NJO65749 NTK65734:NTK65749 ODG65734:ODG65749 ONC65734:ONC65749 OWY65734:OWY65749 PGU65734:PGU65749 PQQ65734:PQQ65749 QAM65734:QAM65749 QKI65734:QKI65749 QUE65734:QUE65749 REA65734:REA65749 RNW65734:RNW65749 RXS65734:RXS65749 SHO65734:SHO65749 SRK65734:SRK65749 TBG65734:TBG65749 TLC65734:TLC65749 TUY65734:TUY65749 UEU65734:UEU65749 UOQ65734:UOQ65749 UYM65734:UYM65749 VII65734:VII65749 VSE65734:VSE65749 WCA65734:WCA65749 WLW65734:WLW65749 WVS65734:WVS65749 K131270:K131285 JG131270:JG131285 TC131270:TC131285 ACY131270:ACY131285 AMU131270:AMU131285 AWQ131270:AWQ131285 BGM131270:BGM131285 BQI131270:BQI131285 CAE131270:CAE131285 CKA131270:CKA131285 CTW131270:CTW131285 DDS131270:DDS131285 DNO131270:DNO131285 DXK131270:DXK131285 EHG131270:EHG131285 ERC131270:ERC131285 FAY131270:FAY131285 FKU131270:FKU131285 FUQ131270:FUQ131285 GEM131270:GEM131285 GOI131270:GOI131285 GYE131270:GYE131285 HIA131270:HIA131285 HRW131270:HRW131285 IBS131270:IBS131285 ILO131270:ILO131285 IVK131270:IVK131285 JFG131270:JFG131285 JPC131270:JPC131285 JYY131270:JYY131285 KIU131270:KIU131285 KSQ131270:KSQ131285 LCM131270:LCM131285 LMI131270:LMI131285 LWE131270:LWE131285 MGA131270:MGA131285 MPW131270:MPW131285 MZS131270:MZS131285 NJO131270:NJO131285 NTK131270:NTK131285 ODG131270:ODG131285 ONC131270:ONC131285 OWY131270:OWY131285 PGU131270:PGU131285 PQQ131270:PQQ131285 QAM131270:QAM131285 QKI131270:QKI131285 QUE131270:QUE131285 REA131270:REA131285 RNW131270:RNW131285 RXS131270:RXS131285 SHO131270:SHO131285 SRK131270:SRK131285 TBG131270:TBG131285 TLC131270:TLC131285 TUY131270:TUY131285 UEU131270:UEU131285 UOQ131270:UOQ131285 UYM131270:UYM131285 VII131270:VII131285 VSE131270:VSE131285 WCA131270:WCA131285 WLW131270:WLW131285 WVS131270:WVS131285 K196806:K196821 JG196806:JG196821 TC196806:TC196821 ACY196806:ACY196821 AMU196806:AMU196821 AWQ196806:AWQ196821 BGM196806:BGM196821 BQI196806:BQI196821 CAE196806:CAE196821 CKA196806:CKA196821 CTW196806:CTW196821 DDS196806:DDS196821 DNO196806:DNO196821 DXK196806:DXK196821 EHG196806:EHG196821 ERC196806:ERC196821 FAY196806:FAY196821 FKU196806:FKU196821 FUQ196806:FUQ196821 GEM196806:GEM196821 GOI196806:GOI196821 GYE196806:GYE196821 HIA196806:HIA196821 HRW196806:HRW196821 IBS196806:IBS196821 ILO196806:ILO196821 IVK196806:IVK196821 JFG196806:JFG196821 JPC196806:JPC196821 JYY196806:JYY196821 KIU196806:KIU196821 KSQ196806:KSQ196821 LCM196806:LCM196821 LMI196806:LMI196821 LWE196806:LWE196821 MGA196806:MGA196821 MPW196806:MPW196821 MZS196806:MZS196821 NJO196806:NJO196821 NTK196806:NTK196821 ODG196806:ODG196821 ONC196806:ONC196821 OWY196806:OWY196821 PGU196806:PGU196821 PQQ196806:PQQ196821 QAM196806:QAM196821 QKI196806:QKI196821 QUE196806:QUE196821 REA196806:REA196821 RNW196806:RNW196821 RXS196806:RXS196821 SHO196806:SHO196821 SRK196806:SRK196821 TBG196806:TBG196821 TLC196806:TLC196821 TUY196806:TUY196821 UEU196806:UEU196821 UOQ196806:UOQ196821 UYM196806:UYM196821 VII196806:VII196821 VSE196806:VSE196821 WCA196806:WCA196821 WLW196806:WLW196821 WVS196806:WVS196821 K262342:K262357 JG262342:JG262357 TC262342:TC262357 ACY262342:ACY262357 AMU262342:AMU262357 AWQ262342:AWQ262357 BGM262342:BGM262357 BQI262342:BQI262357 CAE262342:CAE262357 CKA262342:CKA262357 CTW262342:CTW262357 DDS262342:DDS262357 DNO262342:DNO262357 DXK262342:DXK262357 EHG262342:EHG262357 ERC262342:ERC262357 FAY262342:FAY262357 FKU262342:FKU262357 FUQ262342:FUQ262357 GEM262342:GEM262357 GOI262342:GOI262357 GYE262342:GYE262357 HIA262342:HIA262357 HRW262342:HRW262357 IBS262342:IBS262357 ILO262342:ILO262357 IVK262342:IVK262357 JFG262342:JFG262357 JPC262342:JPC262357 JYY262342:JYY262357 KIU262342:KIU262357 KSQ262342:KSQ262357 LCM262342:LCM262357 LMI262342:LMI262357 LWE262342:LWE262357 MGA262342:MGA262357 MPW262342:MPW262357 MZS262342:MZS262357 NJO262342:NJO262357 NTK262342:NTK262357 ODG262342:ODG262357 ONC262342:ONC262357 OWY262342:OWY262357 PGU262342:PGU262357 PQQ262342:PQQ262357 QAM262342:QAM262357 QKI262342:QKI262357 QUE262342:QUE262357 REA262342:REA262357 RNW262342:RNW262357 RXS262342:RXS262357 SHO262342:SHO262357 SRK262342:SRK262357 TBG262342:TBG262357 TLC262342:TLC262357 TUY262342:TUY262357 UEU262342:UEU262357 UOQ262342:UOQ262357 UYM262342:UYM262357 VII262342:VII262357 VSE262342:VSE262357 WCA262342:WCA262357 WLW262342:WLW262357 WVS262342:WVS262357 K327878:K327893 JG327878:JG327893 TC327878:TC327893 ACY327878:ACY327893 AMU327878:AMU327893 AWQ327878:AWQ327893 BGM327878:BGM327893 BQI327878:BQI327893 CAE327878:CAE327893 CKA327878:CKA327893 CTW327878:CTW327893 DDS327878:DDS327893 DNO327878:DNO327893 DXK327878:DXK327893 EHG327878:EHG327893 ERC327878:ERC327893 FAY327878:FAY327893 FKU327878:FKU327893 FUQ327878:FUQ327893 GEM327878:GEM327893 GOI327878:GOI327893 GYE327878:GYE327893 HIA327878:HIA327893 HRW327878:HRW327893 IBS327878:IBS327893 ILO327878:ILO327893 IVK327878:IVK327893 JFG327878:JFG327893 JPC327878:JPC327893 JYY327878:JYY327893 KIU327878:KIU327893 KSQ327878:KSQ327893 LCM327878:LCM327893 LMI327878:LMI327893 LWE327878:LWE327893 MGA327878:MGA327893 MPW327878:MPW327893 MZS327878:MZS327893 NJO327878:NJO327893 NTK327878:NTK327893 ODG327878:ODG327893 ONC327878:ONC327893 OWY327878:OWY327893 PGU327878:PGU327893 PQQ327878:PQQ327893 QAM327878:QAM327893 QKI327878:QKI327893 QUE327878:QUE327893 REA327878:REA327893 RNW327878:RNW327893 RXS327878:RXS327893 SHO327878:SHO327893 SRK327878:SRK327893 TBG327878:TBG327893 TLC327878:TLC327893 TUY327878:TUY327893 UEU327878:UEU327893 UOQ327878:UOQ327893 UYM327878:UYM327893 VII327878:VII327893 VSE327878:VSE327893 WCA327878:WCA327893 WLW327878:WLW327893 WVS327878:WVS327893 K393414:K393429 JG393414:JG393429 TC393414:TC393429 ACY393414:ACY393429 AMU393414:AMU393429 AWQ393414:AWQ393429 BGM393414:BGM393429 BQI393414:BQI393429 CAE393414:CAE393429 CKA393414:CKA393429 CTW393414:CTW393429 DDS393414:DDS393429 DNO393414:DNO393429 DXK393414:DXK393429 EHG393414:EHG393429 ERC393414:ERC393429 FAY393414:FAY393429 FKU393414:FKU393429 FUQ393414:FUQ393429 GEM393414:GEM393429 GOI393414:GOI393429 GYE393414:GYE393429 HIA393414:HIA393429 HRW393414:HRW393429 IBS393414:IBS393429 ILO393414:ILO393429 IVK393414:IVK393429 JFG393414:JFG393429 JPC393414:JPC393429 JYY393414:JYY393429 KIU393414:KIU393429 KSQ393414:KSQ393429 LCM393414:LCM393429 LMI393414:LMI393429 LWE393414:LWE393429 MGA393414:MGA393429 MPW393414:MPW393429 MZS393414:MZS393429 NJO393414:NJO393429 NTK393414:NTK393429 ODG393414:ODG393429 ONC393414:ONC393429 OWY393414:OWY393429 PGU393414:PGU393429 PQQ393414:PQQ393429 QAM393414:QAM393429 QKI393414:QKI393429 QUE393414:QUE393429 REA393414:REA393429 RNW393414:RNW393429 RXS393414:RXS393429 SHO393414:SHO393429 SRK393414:SRK393429 TBG393414:TBG393429 TLC393414:TLC393429 TUY393414:TUY393429 UEU393414:UEU393429 UOQ393414:UOQ393429 UYM393414:UYM393429 VII393414:VII393429 VSE393414:VSE393429 WCA393414:WCA393429 WLW393414:WLW393429 WVS393414:WVS393429 K458950:K458965 JG458950:JG458965 TC458950:TC458965 ACY458950:ACY458965 AMU458950:AMU458965 AWQ458950:AWQ458965 BGM458950:BGM458965 BQI458950:BQI458965 CAE458950:CAE458965 CKA458950:CKA458965 CTW458950:CTW458965 DDS458950:DDS458965 DNO458950:DNO458965 DXK458950:DXK458965 EHG458950:EHG458965 ERC458950:ERC458965 FAY458950:FAY458965 FKU458950:FKU458965 FUQ458950:FUQ458965 GEM458950:GEM458965 GOI458950:GOI458965 GYE458950:GYE458965 HIA458950:HIA458965 HRW458950:HRW458965 IBS458950:IBS458965 ILO458950:ILO458965 IVK458950:IVK458965 JFG458950:JFG458965 JPC458950:JPC458965 JYY458950:JYY458965 KIU458950:KIU458965 KSQ458950:KSQ458965 LCM458950:LCM458965 LMI458950:LMI458965 LWE458950:LWE458965 MGA458950:MGA458965 MPW458950:MPW458965 MZS458950:MZS458965 NJO458950:NJO458965 NTK458950:NTK458965 ODG458950:ODG458965 ONC458950:ONC458965 OWY458950:OWY458965 PGU458950:PGU458965 PQQ458950:PQQ458965 QAM458950:QAM458965 QKI458950:QKI458965 QUE458950:QUE458965 REA458950:REA458965 RNW458950:RNW458965 RXS458950:RXS458965 SHO458950:SHO458965 SRK458950:SRK458965 TBG458950:TBG458965 TLC458950:TLC458965 TUY458950:TUY458965 UEU458950:UEU458965 UOQ458950:UOQ458965 UYM458950:UYM458965 VII458950:VII458965 VSE458950:VSE458965 WCA458950:WCA458965 WLW458950:WLW458965 WVS458950:WVS458965 K524486:K524501 JG524486:JG524501 TC524486:TC524501 ACY524486:ACY524501 AMU524486:AMU524501 AWQ524486:AWQ524501 BGM524486:BGM524501 BQI524486:BQI524501 CAE524486:CAE524501 CKA524486:CKA524501 CTW524486:CTW524501 DDS524486:DDS524501 DNO524486:DNO524501 DXK524486:DXK524501 EHG524486:EHG524501 ERC524486:ERC524501 FAY524486:FAY524501 FKU524486:FKU524501 FUQ524486:FUQ524501 GEM524486:GEM524501 GOI524486:GOI524501 GYE524486:GYE524501 HIA524486:HIA524501 HRW524486:HRW524501 IBS524486:IBS524501 ILO524486:ILO524501 IVK524486:IVK524501 JFG524486:JFG524501 JPC524486:JPC524501 JYY524486:JYY524501 KIU524486:KIU524501 KSQ524486:KSQ524501 LCM524486:LCM524501 LMI524486:LMI524501 LWE524486:LWE524501 MGA524486:MGA524501 MPW524486:MPW524501 MZS524486:MZS524501 NJO524486:NJO524501 NTK524486:NTK524501 ODG524486:ODG524501 ONC524486:ONC524501 OWY524486:OWY524501 PGU524486:PGU524501 PQQ524486:PQQ524501 QAM524486:QAM524501 QKI524486:QKI524501 QUE524486:QUE524501 REA524486:REA524501 RNW524486:RNW524501 RXS524486:RXS524501 SHO524486:SHO524501 SRK524486:SRK524501 TBG524486:TBG524501 TLC524486:TLC524501 TUY524486:TUY524501 UEU524486:UEU524501 UOQ524486:UOQ524501 UYM524486:UYM524501 VII524486:VII524501 VSE524486:VSE524501 WCA524486:WCA524501 WLW524486:WLW524501 WVS524486:WVS524501 K590022:K590037 JG590022:JG590037 TC590022:TC590037 ACY590022:ACY590037 AMU590022:AMU590037 AWQ590022:AWQ590037 BGM590022:BGM590037 BQI590022:BQI590037 CAE590022:CAE590037 CKA590022:CKA590037 CTW590022:CTW590037 DDS590022:DDS590037 DNO590022:DNO590037 DXK590022:DXK590037 EHG590022:EHG590037 ERC590022:ERC590037 FAY590022:FAY590037 FKU590022:FKU590037 FUQ590022:FUQ590037 GEM590022:GEM590037 GOI590022:GOI590037 GYE590022:GYE590037 HIA590022:HIA590037 HRW590022:HRW590037 IBS590022:IBS590037 ILO590022:ILO590037 IVK590022:IVK590037 JFG590022:JFG590037 JPC590022:JPC590037 JYY590022:JYY590037 KIU590022:KIU590037 KSQ590022:KSQ590037 LCM590022:LCM590037 LMI590022:LMI590037 LWE590022:LWE590037 MGA590022:MGA590037 MPW590022:MPW590037 MZS590022:MZS590037 NJO590022:NJO590037 NTK590022:NTK590037 ODG590022:ODG590037 ONC590022:ONC590037 OWY590022:OWY590037 PGU590022:PGU590037 PQQ590022:PQQ590037 QAM590022:QAM590037 QKI590022:QKI590037 QUE590022:QUE590037 REA590022:REA590037 RNW590022:RNW590037 RXS590022:RXS590037 SHO590022:SHO590037 SRK590022:SRK590037 TBG590022:TBG590037 TLC590022:TLC590037 TUY590022:TUY590037 UEU590022:UEU590037 UOQ590022:UOQ590037 UYM590022:UYM590037 VII590022:VII590037 VSE590022:VSE590037 WCA590022:WCA590037 WLW590022:WLW590037 WVS590022:WVS590037 K655558:K655573 JG655558:JG655573 TC655558:TC655573 ACY655558:ACY655573 AMU655558:AMU655573 AWQ655558:AWQ655573 BGM655558:BGM655573 BQI655558:BQI655573 CAE655558:CAE655573 CKA655558:CKA655573 CTW655558:CTW655573 DDS655558:DDS655573 DNO655558:DNO655573 DXK655558:DXK655573 EHG655558:EHG655573 ERC655558:ERC655573 FAY655558:FAY655573 FKU655558:FKU655573 FUQ655558:FUQ655573 GEM655558:GEM655573 GOI655558:GOI655573 GYE655558:GYE655573 HIA655558:HIA655573 HRW655558:HRW655573 IBS655558:IBS655573 ILO655558:ILO655573 IVK655558:IVK655573 JFG655558:JFG655573 JPC655558:JPC655573 JYY655558:JYY655573 KIU655558:KIU655573 KSQ655558:KSQ655573 LCM655558:LCM655573 LMI655558:LMI655573 LWE655558:LWE655573 MGA655558:MGA655573 MPW655558:MPW655573 MZS655558:MZS655573 NJO655558:NJO655573 NTK655558:NTK655573 ODG655558:ODG655573 ONC655558:ONC655573 OWY655558:OWY655573 PGU655558:PGU655573 PQQ655558:PQQ655573 QAM655558:QAM655573 QKI655558:QKI655573 QUE655558:QUE655573 REA655558:REA655573 RNW655558:RNW655573 RXS655558:RXS655573 SHO655558:SHO655573 SRK655558:SRK655573 TBG655558:TBG655573 TLC655558:TLC655573 TUY655558:TUY655573 UEU655558:UEU655573 UOQ655558:UOQ655573 UYM655558:UYM655573 VII655558:VII655573 VSE655558:VSE655573 WCA655558:WCA655573 WLW655558:WLW655573 WVS655558:WVS655573 K721094:K721109 JG721094:JG721109 TC721094:TC721109 ACY721094:ACY721109 AMU721094:AMU721109 AWQ721094:AWQ721109 BGM721094:BGM721109 BQI721094:BQI721109 CAE721094:CAE721109 CKA721094:CKA721109 CTW721094:CTW721109 DDS721094:DDS721109 DNO721094:DNO721109 DXK721094:DXK721109 EHG721094:EHG721109 ERC721094:ERC721109 FAY721094:FAY721109 FKU721094:FKU721109 FUQ721094:FUQ721109 GEM721094:GEM721109 GOI721094:GOI721109 GYE721094:GYE721109 HIA721094:HIA721109 HRW721094:HRW721109 IBS721094:IBS721109 ILO721094:ILO721109 IVK721094:IVK721109 JFG721094:JFG721109 JPC721094:JPC721109 JYY721094:JYY721109 KIU721094:KIU721109 KSQ721094:KSQ721109 LCM721094:LCM721109 LMI721094:LMI721109 LWE721094:LWE721109 MGA721094:MGA721109 MPW721094:MPW721109 MZS721094:MZS721109 NJO721094:NJO721109 NTK721094:NTK721109 ODG721094:ODG721109 ONC721094:ONC721109 OWY721094:OWY721109 PGU721094:PGU721109 PQQ721094:PQQ721109 QAM721094:QAM721109 QKI721094:QKI721109 QUE721094:QUE721109 REA721094:REA721109 RNW721094:RNW721109 RXS721094:RXS721109 SHO721094:SHO721109 SRK721094:SRK721109 TBG721094:TBG721109 TLC721094:TLC721109 TUY721094:TUY721109 UEU721094:UEU721109 UOQ721094:UOQ721109 UYM721094:UYM721109 VII721094:VII721109 VSE721094:VSE721109 WCA721094:WCA721109 WLW721094:WLW721109 WVS721094:WVS721109 K786630:K786645 JG786630:JG786645 TC786630:TC786645 ACY786630:ACY786645 AMU786630:AMU786645 AWQ786630:AWQ786645 BGM786630:BGM786645 BQI786630:BQI786645 CAE786630:CAE786645 CKA786630:CKA786645 CTW786630:CTW786645 DDS786630:DDS786645 DNO786630:DNO786645 DXK786630:DXK786645 EHG786630:EHG786645 ERC786630:ERC786645 FAY786630:FAY786645 FKU786630:FKU786645 FUQ786630:FUQ786645 GEM786630:GEM786645 GOI786630:GOI786645 GYE786630:GYE786645 HIA786630:HIA786645 HRW786630:HRW786645 IBS786630:IBS786645 ILO786630:ILO786645 IVK786630:IVK786645 JFG786630:JFG786645 JPC786630:JPC786645 JYY786630:JYY786645 KIU786630:KIU786645 KSQ786630:KSQ786645 LCM786630:LCM786645 LMI786630:LMI786645 LWE786630:LWE786645 MGA786630:MGA786645 MPW786630:MPW786645 MZS786630:MZS786645 NJO786630:NJO786645 NTK786630:NTK786645 ODG786630:ODG786645 ONC786630:ONC786645 OWY786630:OWY786645 PGU786630:PGU786645 PQQ786630:PQQ786645 QAM786630:QAM786645 QKI786630:QKI786645 QUE786630:QUE786645 REA786630:REA786645 RNW786630:RNW786645 RXS786630:RXS786645 SHO786630:SHO786645 SRK786630:SRK786645 TBG786630:TBG786645 TLC786630:TLC786645 TUY786630:TUY786645 UEU786630:UEU786645 UOQ786630:UOQ786645 UYM786630:UYM786645 VII786630:VII786645 VSE786630:VSE786645 WCA786630:WCA786645 WLW786630:WLW786645 WVS786630:WVS786645 K852166:K852181 JG852166:JG852181 TC852166:TC852181 ACY852166:ACY852181 AMU852166:AMU852181 AWQ852166:AWQ852181 BGM852166:BGM852181 BQI852166:BQI852181 CAE852166:CAE852181 CKA852166:CKA852181 CTW852166:CTW852181 DDS852166:DDS852181 DNO852166:DNO852181 DXK852166:DXK852181 EHG852166:EHG852181 ERC852166:ERC852181 FAY852166:FAY852181 FKU852166:FKU852181 FUQ852166:FUQ852181 GEM852166:GEM852181 GOI852166:GOI852181 GYE852166:GYE852181 HIA852166:HIA852181 HRW852166:HRW852181 IBS852166:IBS852181 ILO852166:ILO852181 IVK852166:IVK852181 JFG852166:JFG852181 JPC852166:JPC852181 JYY852166:JYY852181 KIU852166:KIU852181 KSQ852166:KSQ852181 LCM852166:LCM852181 LMI852166:LMI852181 LWE852166:LWE852181 MGA852166:MGA852181 MPW852166:MPW852181 MZS852166:MZS852181 NJO852166:NJO852181 NTK852166:NTK852181 ODG852166:ODG852181 ONC852166:ONC852181 OWY852166:OWY852181 PGU852166:PGU852181 PQQ852166:PQQ852181 QAM852166:QAM852181 QKI852166:QKI852181 QUE852166:QUE852181 REA852166:REA852181 RNW852166:RNW852181 RXS852166:RXS852181 SHO852166:SHO852181 SRK852166:SRK852181 TBG852166:TBG852181 TLC852166:TLC852181 TUY852166:TUY852181 UEU852166:UEU852181 UOQ852166:UOQ852181 UYM852166:UYM852181 VII852166:VII852181 VSE852166:VSE852181 WCA852166:WCA852181 WLW852166:WLW852181 WVS852166:WVS852181 K917702:K917717 JG917702:JG917717 TC917702:TC917717 ACY917702:ACY917717 AMU917702:AMU917717 AWQ917702:AWQ917717 BGM917702:BGM917717 BQI917702:BQI917717 CAE917702:CAE917717 CKA917702:CKA917717 CTW917702:CTW917717 DDS917702:DDS917717 DNO917702:DNO917717 DXK917702:DXK917717 EHG917702:EHG917717 ERC917702:ERC917717 FAY917702:FAY917717 FKU917702:FKU917717 FUQ917702:FUQ917717 GEM917702:GEM917717 GOI917702:GOI917717 GYE917702:GYE917717 HIA917702:HIA917717 HRW917702:HRW917717 IBS917702:IBS917717 ILO917702:ILO917717 IVK917702:IVK917717 JFG917702:JFG917717 JPC917702:JPC917717 JYY917702:JYY917717 KIU917702:KIU917717 KSQ917702:KSQ917717 LCM917702:LCM917717 LMI917702:LMI917717 LWE917702:LWE917717 MGA917702:MGA917717 MPW917702:MPW917717 MZS917702:MZS917717 NJO917702:NJO917717 NTK917702:NTK917717 ODG917702:ODG917717 ONC917702:ONC917717 OWY917702:OWY917717 PGU917702:PGU917717 PQQ917702:PQQ917717 QAM917702:QAM917717 QKI917702:QKI917717 QUE917702:QUE917717 REA917702:REA917717 RNW917702:RNW917717 RXS917702:RXS917717 SHO917702:SHO917717 SRK917702:SRK917717 TBG917702:TBG917717 TLC917702:TLC917717 TUY917702:TUY917717 UEU917702:UEU917717 UOQ917702:UOQ917717 UYM917702:UYM917717 VII917702:VII917717 VSE917702:VSE917717 WCA917702:WCA917717 WLW917702:WLW917717 WVS917702:WVS917717 K983238:K983253 JG983238:JG983253 TC983238:TC983253 ACY983238:ACY983253 AMU983238:AMU983253 AWQ983238:AWQ983253 BGM983238:BGM983253 BQI983238:BQI983253 CAE983238:CAE983253 CKA983238:CKA983253 CTW983238:CTW983253 DDS983238:DDS983253 DNO983238:DNO983253 DXK983238:DXK983253 EHG983238:EHG983253 ERC983238:ERC983253 FAY983238:FAY983253 FKU983238:FKU983253 FUQ983238:FUQ983253 GEM983238:GEM983253 GOI983238:GOI983253 GYE983238:GYE983253 HIA983238:HIA983253 HRW983238:HRW983253 IBS983238:IBS983253 ILO983238:ILO983253 IVK983238:IVK983253 JFG983238:JFG983253 JPC983238:JPC983253 JYY983238:JYY983253 KIU983238:KIU983253 KSQ983238:KSQ983253 LCM983238:LCM983253 LMI983238:LMI983253 LWE983238:LWE983253 MGA983238:MGA983253 MPW983238:MPW983253 MZS983238:MZS983253 NJO983238:NJO983253 NTK983238:NTK983253 ODG983238:ODG983253 ONC983238:ONC983253 OWY983238:OWY983253 PGU983238:PGU983253 PQQ983238:PQQ983253 QAM983238:QAM983253 QKI983238:QKI983253 QUE983238:QUE983253 REA983238:REA983253 RNW983238:RNW983253 RXS983238:RXS983253 SHO983238:SHO983253 SRK983238:SRK983253 TBG983238:TBG983253 TLC983238:TLC983253 TUY983238:TUY983253 UEU983238:UEU983253 UOQ983238:UOQ983253 UYM983238:UYM983253 VII983238:VII983253 VSE983238:VSE983253 WCA983238:WCA983253 WLW983238:WLW983253 WVS983238:WVS983253 WVS983213:WVS983235 JG122:JG173 TC122:TC173 ACY122:ACY173 AMU122:AMU173 AWQ122:AWQ173 BGM122:BGM173 BQI122:BQI173 CAE122:CAE173 CKA122:CKA173 CTW122:CTW173 DDS122:DDS173 DNO122:DNO173 DXK122:DXK173 EHG122:EHG173 ERC122:ERC173 FAY122:FAY173 FKU122:FKU173 FUQ122:FUQ173 GEM122:GEM173 GOI122:GOI173 GYE122:GYE173 HIA122:HIA173 HRW122:HRW173 IBS122:IBS173 ILO122:ILO173 IVK122:IVK173 JFG122:JFG173 JPC122:JPC173 JYY122:JYY173 KIU122:KIU173 KSQ122:KSQ173 LCM122:LCM173 LMI122:LMI173 LWE122:LWE173 MGA122:MGA173 MPW122:MPW173 MZS122:MZS173 NJO122:NJO173 NTK122:NTK173 ODG122:ODG173 ONC122:ONC173 OWY122:OWY173 PGU122:PGU173 PQQ122:PQQ173 QAM122:QAM173 QKI122:QKI173 QUE122:QUE173 REA122:REA173 RNW122:RNW173 RXS122:RXS173 SHO122:SHO173 SRK122:SRK173 TBG122:TBG173 TLC122:TLC173 TUY122:TUY173 UEU122:UEU173 UOQ122:UOQ173 UYM122:UYM173 VII122:VII173 VSE122:VSE173 WCA122:WCA173 WLW122:WLW173 WVS122:WVS173 K65656:K65707 JG65656:JG65707 TC65656:TC65707 ACY65656:ACY65707 AMU65656:AMU65707 AWQ65656:AWQ65707 BGM65656:BGM65707 BQI65656:BQI65707 CAE65656:CAE65707 CKA65656:CKA65707 CTW65656:CTW65707 DDS65656:DDS65707 DNO65656:DNO65707 DXK65656:DXK65707 EHG65656:EHG65707 ERC65656:ERC65707 FAY65656:FAY65707 FKU65656:FKU65707 FUQ65656:FUQ65707 GEM65656:GEM65707 GOI65656:GOI65707 GYE65656:GYE65707 HIA65656:HIA65707 HRW65656:HRW65707 IBS65656:IBS65707 ILO65656:ILO65707 IVK65656:IVK65707 JFG65656:JFG65707 JPC65656:JPC65707 JYY65656:JYY65707 KIU65656:KIU65707 KSQ65656:KSQ65707 LCM65656:LCM65707 LMI65656:LMI65707 LWE65656:LWE65707 MGA65656:MGA65707 MPW65656:MPW65707 MZS65656:MZS65707 NJO65656:NJO65707 NTK65656:NTK65707 ODG65656:ODG65707 ONC65656:ONC65707 OWY65656:OWY65707 PGU65656:PGU65707 PQQ65656:PQQ65707 QAM65656:QAM65707 QKI65656:QKI65707 QUE65656:QUE65707 REA65656:REA65707 RNW65656:RNW65707 RXS65656:RXS65707 SHO65656:SHO65707 SRK65656:SRK65707 TBG65656:TBG65707 TLC65656:TLC65707 TUY65656:TUY65707 UEU65656:UEU65707 UOQ65656:UOQ65707 UYM65656:UYM65707 VII65656:VII65707 VSE65656:VSE65707 WCA65656:WCA65707 WLW65656:WLW65707 WVS65656:WVS65707 K131192:K131243 JG131192:JG131243 TC131192:TC131243 ACY131192:ACY131243 AMU131192:AMU131243 AWQ131192:AWQ131243 BGM131192:BGM131243 BQI131192:BQI131243 CAE131192:CAE131243 CKA131192:CKA131243 CTW131192:CTW131243 DDS131192:DDS131243 DNO131192:DNO131243 DXK131192:DXK131243 EHG131192:EHG131243 ERC131192:ERC131243 FAY131192:FAY131243 FKU131192:FKU131243 FUQ131192:FUQ131243 GEM131192:GEM131243 GOI131192:GOI131243 GYE131192:GYE131243 HIA131192:HIA131243 HRW131192:HRW131243 IBS131192:IBS131243 ILO131192:ILO131243 IVK131192:IVK131243 JFG131192:JFG131243 JPC131192:JPC131243 JYY131192:JYY131243 KIU131192:KIU131243 KSQ131192:KSQ131243 LCM131192:LCM131243 LMI131192:LMI131243 LWE131192:LWE131243 MGA131192:MGA131243 MPW131192:MPW131243 MZS131192:MZS131243 NJO131192:NJO131243 NTK131192:NTK131243 ODG131192:ODG131243 ONC131192:ONC131243 OWY131192:OWY131243 PGU131192:PGU131243 PQQ131192:PQQ131243 QAM131192:QAM131243 QKI131192:QKI131243 QUE131192:QUE131243 REA131192:REA131243 RNW131192:RNW131243 RXS131192:RXS131243 SHO131192:SHO131243 SRK131192:SRK131243 TBG131192:TBG131243 TLC131192:TLC131243 TUY131192:TUY131243 UEU131192:UEU131243 UOQ131192:UOQ131243 UYM131192:UYM131243 VII131192:VII131243 VSE131192:VSE131243 WCA131192:WCA131243 WLW131192:WLW131243 WVS131192:WVS131243 K196728:K196779 JG196728:JG196779 TC196728:TC196779 ACY196728:ACY196779 AMU196728:AMU196779 AWQ196728:AWQ196779 BGM196728:BGM196779 BQI196728:BQI196779 CAE196728:CAE196779 CKA196728:CKA196779 CTW196728:CTW196779 DDS196728:DDS196779 DNO196728:DNO196779 DXK196728:DXK196779 EHG196728:EHG196779 ERC196728:ERC196779 FAY196728:FAY196779 FKU196728:FKU196779 FUQ196728:FUQ196779 GEM196728:GEM196779 GOI196728:GOI196779 GYE196728:GYE196779 HIA196728:HIA196779 HRW196728:HRW196779 IBS196728:IBS196779 ILO196728:ILO196779 IVK196728:IVK196779 JFG196728:JFG196779 JPC196728:JPC196779 JYY196728:JYY196779 KIU196728:KIU196779 KSQ196728:KSQ196779 LCM196728:LCM196779 LMI196728:LMI196779 LWE196728:LWE196779 MGA196728:MGA196779 MPW196728:MPW196779 MZS196728:MZS196779 NJO196728:NJO196779 NTK196728:NTK196779 ODG196728:ODG196779 ONC196728:ONC196779 OWY196728:OWY196779 PGU196728:PGU196779 PQQ196728:PQQ196779 QAM196728:QAM196779 QKI196728:QKI196779 QUE196728:QUE196779 REA196728:REA196779 RNW196728:RNW196779 RXS196728:RXS196779 SHO196728:SHO196779 SRK196728:SRK196779 TBG196728:TBG196779 TLC196728:TLC196779 TUY196728:TUY196779 UEU196728:UEU196779 UOQ196728:UOQ196779 UYM196728:UYM196779 VII196728:VII196779 VSE196728:VSE196779 WCA196728:WCA196779 WLW196728:WLW196779 WVS196728:WVS196779 K262264:K262315 JG262264:JG262315 TC262264:TC262315 ACY262264:ACY262315 AMU262264:AMU262315 AWQ262264:AWQ262315 BGM262264:BGM262315 BQI262264:BQI262315 CAE262264:CAE262315 CKA262264:CKA262315 CTW262264:CTW262315 DDS262264:DDS262315 DNO262264:DNO262315 DXK262264:DXK262315 EHG262264:EHG262315 ERC262264:ERC262315 FAY262264:FAY262315 FKU262264:FKU262315 FUQ262264:FUQ262315 GEM262264:GEM262315 GOI262264:GOI262315 GYE262264:GYE262315 HIA262264:HIA262315 HRW262264:HRW262315 IBS262264:IBS262315 ILO262264:ILO262315 IVK262264:IVK262315 JFG262264:JFG262315 JPC262264:JPC262315 JYY262264:JYY262315 KIU262264:KIU262315 KSQ262264:KSQ262315 LCM262264:LCM262315 LMI262264:LMI262315 LWE262264:LWE262315 MGA262264:MGA262315 MPW262264:MPW262315 MZS262264:MZS262315 NJO262264:NJO262315 NTK262264:NTK262315 ODG262264:ODG262315 ONC262264:ONC262315 OWY262264:OWY262315 PGU262264:PGU262315 PQQ262264:PQQ262315 QAM262264:QAM262315 QKI262264:QKI262315 QUE262264:QUE262315 REA262264:REA262315 RNW262264:RNW262315 RXS262264:RXS262315 SHO262264:SHO262315 SRK262264:SRK262315 TBG262264:TBG262315 TLC262264:TLC262315 TUY262264:TUY262315 UEU262264:UEU262315 UOQ262264:UOQ262315 UYM262264:UYM262315 VII262264:VII262315 VSE262264:VSE262315 WCA262264:WCA262315 WLW262264:WLW262315 WVS262264:WVS262315 K327800:K327851 JG327800:JG327851 TC327800:TC327851 ACY327800:ACY327851 AMU327800:AMU327851 AWQ327800:AWQ327851 BGM327800:BGM327851 BQI327800:BQI327851 CAE327800:CAE327851 CKA327800:CKA327851 CTW327800:CTW327851 DDS327800:DDS327851 DNO327800:DNO327851 DXK327800:DXK327851 EHG327800:EHG327851 ERC327800:ERC327851 FAY327800:FAY327851 FKU327800:FKU327851 FUQ327800:FUQ327851 GEM327800:GEM327851 GOI327800:GOI327851 GYE327800:GYE327851 HIA327800:HIA327851 HRW327800:HRW327851 IBS327800:IBS327851 ILO327800:ILO327851 IVK327800:IVK327851 JFG327800:JFG327851 JPC327800:JPC327851 JYY327800:JYY327851 KIU327800:KIU327851 KSQ327800:KSQ327851 LCM327800:LCM327851 LMI327800:LMI327851 LWE327800:LWE327851 MGA327800:MGA327851 MPW327800:MPW327851 MZS327800:MZS327851 NJO327800:NJO327851 NTK327800:NTK327851 ODG327800:ODG327851 ONC327800:ONC327851 OWY327800:OWY327851 PGU327800:PGU327851 PQQ327800:PQQ327851 QAM327800:QAM327851 QKI327800:QKI327851 QUE327800:QUE327851 REA327800:REA327851 RNW327800:RNW327851 RXS327800:RXS327851 SHO327800:SHO327851 SRK327800:SRK327851 TBG327800:TBG327851 TLC327800:TLC327851 TUY327800:TUY327851 UEU327800:UEU327851 UOQ327800:UOQ327851 UYM327800:UYM327851 VII327800:VII327851 VSE327800:VSE327851 WCA327800:WCA327851 WLW327800:WLW327851 WVS327800:WVS327851 K393336:K393387 JG393336:JG393387 TC393336:TC393387 ACY393336:ACY393387 AMU393336:AMU393387 AWQ393336:AWQ393387 BGM393336:BGM393387 BQI393336:BQI393387 CAE393336:CAE393387 CKA393336:CKA393387 CTW393336:CTW393387 DDS393336:DDS393387 DNO393336:DNO393387 DXK393336:DXK393387 EHG393336:EHG393387 ERC393336:ERC393387 FAY393336:FAY393387 FKU393336:FKU393387 FUQ393336:FUQ393387 GEM393336:GEM393387 GOI393336:GOI393387 GYE393336:GYE393387 HIA393336:HIA393387 HRW393336:HRW393387 IBS393336:IBS393387 ILO393336:ILO393387 IVK393336:IVK393387 JFG393336:JFG393387 JPC393336:JPC393387 JYY393336:JYY393387 KIU393336:KIU393387 KSQ393336:KSQ393387 LCM393336:LCM393387 LMI393336:LMI393387 LWE393336:LWE393387 MGA393336:MGA393387 MPW393336:MPW393387 MZS393336:MZS393387 NJO393336:NJO393387 NTK393336:NTK393387 ODG393336:ODG393387 ONC393336:ONC393387 OWY393336:OWY393387 PGU393336:PGU393387 PQQ393336:PQQ393387 QAM393336:QAM393387 QKI393336:QKI393387 QUE393336:QUE393387 REA393336:REA393387 RNW393336:RNW393387 RXS393336:RXS393387 SHO393336:SHO393387 SRK393336:SRK393387 TBG393336:TBG393387 TLC393336:TLC393387 TUY393336:TUY393387 UEU393336:UEU393387 UOQ393336:UOQ393387 UYM393336:UYM393387 VII393336:VII393387 VSE393336:VSE393387 WCA393336:WCA393387 WLW393336:WLW393387 WVS393336:WVS393387 K458872:K458923 JG458872:JG458923 TC458872:TC458923 ACY458872:ACY458923 AMU458872:AMU458923 AWQ458872:AWQ458923 BGM458872:BGM458923 BQI458872:BQI458923 CAE458872:CAE458923 CKA458872:CKA458923 CTW458872:CTW458923 DDS458872:DDS458923 DNO458872:DNO458923 DXK458872:DXK458923 EHG458872:EHG458923 ERC458872:ERC458923 FAY458872:FAY458923 FKU458872:FKU458923 FUQ458872:FUQ458923 GEM458872:GEM458923 GOI458872:GOI458923 GYE458872:GYE458923 HIA458872:HIA458923 HRW458872:HRW458923 IBS458872:IBS458923 ILO458872:ILO458923 IVK458872:IVK458923 JFG458872:JFG458923 JPC458872:JPC458923 JYY458872:JYY458923 KIU458872:KIU458923 KSQ458872:KSQ458923 LCM458872:LCM458923 LMI458872:LMI458923 LWE458872:LWE458923 MGA458872:MGA458923 MPW458872:MPW458923 MZS458872:MZS458923 NJO458872:NJO458923 NTK458872:NTK458923 ODG458872:ODG458923 ONC458872:ONC458923 OWY458872:OWY458923 PGU458872:PGU458923 PQQ458872:PQQ458923 QAM458872:QAM458923 QKI458872:QKI458923 QUE458872:QUE458923 REA458872:REA458923 RNW458872:RNW458923 RXS458872:RXS458923 SHO458872:SHO458923 SRK458872:SRK458923 TBG458872:TBG458923 TLC458872:TLC458923 TUY458872:TUY458923 UEU458872:UEU458923 UOQ458872:UOQ458923 UYM458872:UYM458923 VII458872:VII458923 VSE458872:VSE458923 WCA458872:WCA458923 WLW458872:WLW458923 WVS458872:WVS458923 K524408:K524459 JG524408:JG524459 TC524408:TC524459 ACY524408:ACY524459 AMU524408:AMU524459 AWQ524408:AWQ524459 BGM524408:BGM524459 BQI524408:BQI524459 CAE524408:CAE524459 CKA524408:CKA524459 CTW524408:CTW524459 DDS524408:DDS524459 DNO524408:DNO524459 DXK524408:DXK524459 EHG524408:EHG524459 ERC524408:ERC524459 FAY524408:FAY524459 FKU524408:FKU524459 FUQ524408:FUQ524459 GEM524408:GEM524459 GOI524408:GOI524459 GYE524408:GYE524459 HIA524408:HIA524459 HRW524408:HRW524459 IBS524408:IBS524459 ILO524408:ILO524459 IVK524408:IVK524459 JFG524408:JFG524459 JPC524408:JPC524459 JYY524408:JYY524459 KIU524408:KIU524459 KSQ524408:KSQ524459 LCM524408:LCM524459 LMI524408:LMI524459 LWE524408:LWE524459 MGA524408:MGA524459 MPW524408:MPW524459 MZS524408:MZS524459 NJO524408:NJO524459 NTK524408:NTK524459 ODG524408:ODG524459 ONC524408:ONC524459 OWY524408:OWY524459 PGU524408:PGU524459 PQQ524408:PQQ524459 QAM524408:QAM524459 QKI524408:QKI524459 QUE524408:QUE524459 REA524408:REA524459 RNW524408:RNW524459 RXS524408:RXS524459 SHO524408:SHO524459 SRK524408:SRK524459 TBG524408:TBG524459 TLC524408:TLC524459 TUY524408:TUY524459 UEU524408:UEU524459 UOQ524408:UOQ524459 UYM524408:UYM524459 VII524408:VII524459 VSE524408:VSE524459 WCA524408:WCA524459 WLW524408:WLW524459 WVS524408:WVS524459 K589944:K589995 JG589944:JG589995 TC589944:TC589995 ACY589944:ACY589995 AMU589944:AMU589995 AWQ589944:AWQ589995 BGM589944:BGM589995 BQI589944:BQI589995 CAE589944:CAE589995 CKA589944:CKA589995 CTW589944:CTW589995 DDS589944:DDS589995 DNO589944:DNO589995 DXK589944:DXK589995 EHG589944:EHG589995 ERC589944:ERC589995 FAY589944:FAY589995 FKU589944:FKU589995 FUQ589944:FUQ589995 GEM589944:GEM589995 GOI589944:GOI589995 GYE589944:GYE589995 HIA589944:HIA589995 HRW589944:HRW589995 IBS589944:IBS589995 ILO589944:ILO589995 IVK589944:IVK589995 JFG589944:JFG589995 JPC589944:JPC589995 JYY589944:JYY589995 KIU589944:KIU589995 KSQ589944:KSQ589995 LCM589944:LCM589995 LMI589944:LMI589995 LWE589944:LWE589995 MGA589944:MGA589995 MPW589944:MPW589995 MZS589944:MZS589995 NJO589944:NJO589995 NTK589944:NTK589995 ODG589944:ODG589995 ONC589944:ONC589995 OWY589944:OWY589995 PGU589944:PGU589995 PQQ589944:PQQ589995 QAM589944:QAM589995 QKI589944:QKI589995 QUE589944:QUE589995 REA589944:REA589995 RNW589944:RNW589995 RXS589944:RXS589995 SHO589944:SHO589995 SRK589944:SRK589995 TBG589944:TBG589995 TLC589944:TLC589995 TUY589944:TUY589995 UEU589944:UEU589995 UOQ589944:UOQ589995 UYM589944:UYM589995 VII589944:VII589995 VSE589944:VSE589995 WCA589944:WCA589995 WLW589944:WLW589995 WVS589944:WVS589995 K655480:K655531 JG655480:JG655531 TC655480:TC655531 ACY655480:ACY655531 AMU655480:AMU655531 AWQ655480:AWQ655531 BGM655480:BGM655531 BQI655480:BQI655531 CAE655480:CAE655531 CKA655480:CKA655531 CTW655480:CTW655531 DDS655480:DDS655531 DNO655480:DNO655531 DXK655480:DXK655531 EHG655480:EHG655531 ERC655480:ERC655531 FAY655480:FAY655531 FKU655480:FKU655531 FUQ655480:FUQ655531 GEM655480:GEM655531 GOI655480:GOI655531 GYE655480:GYE655531 HIA655480:HIA655531 HRW655480:HRW655531 IBS655480:IBS655531 ILO655480:ILO655531 IVK655480:IVK655531 JFG655480:JFG655531 JPC655480:JPC655531 JYY655480:JYY655531 KIU655480:KIU655531 KSQ655480:KSQ655531 LCM655480:LCM655531 LMI655480:LMI655531 LWE655480:LWE655531 MGA655480:MGA655531 MPW655480:MPW655531 MZS655480:MZS655531 NJO655480:NJO655531 NTK655480:NTK655531 ODG655480:ODG655531 ONC655480:ONC655531 OWY655480:OWY655531 PGU655480:PGU655531 PQQ655480:PQQ655531 QAM655480:QAM655531 QKI655480:QKI655531 QUE655480:QUE655531 REA655480:REA655531 RNW655480:RNW655531 RXS655480:RXS655531 SHO655480:SHO655531 SRK655480:SRK655531 TBG655480:TBG655531 TLC655480:TLC655531 TUY655480:TUY655531 UEU655480:UEU655531 UOQ655480:UOQ655531 UYM655480:UYM655531 VII655480:VII655531 VSE655480:VSE655531 WCA655480:WCA655531 WLW655480:WLW655531 WVS655480:WVS655531 K721016:K721067 JG721016:JG721067 TC721016:TC721067 ACY721016:ACY721067 AMU721016:AMU721067 AWQ721016:AWQ721067 BGM721016:BGM721067 BQI721016:BQI721067 CAE721016:CAE721067 CKA721016:CKA721067 CTW721016:CTW721067 DDS721016:DDS721067 DNO721016:DNO721067 DXK721016:DXK721067 EHG721016:EHG721067 ERC721016:ERC721067 FAY721016:FAY721067 FKU721016:FKU721067 FUQ721016:FUQ721067 GEM721016:GEM721067 GOI721016:GOI721067 GYE721016:GYE721067 HIA721016:HIA721067 HRW721016:HRW721067 IBS721016:IBS721067 ILO721016:ILO721067 IVK721016:IVK721067 JFG721016:JFG721067 JPC721016:JPC721067 JYY721016:JYY721067 KIU721016:KIU721067 KSQ721016:KSQ721067 LCM721016:LCM721067 LMI721016:LMI721067 LWE721016:LWE721067 MGA721016:MGA721067 MPW721016:MPW721067 MZS721016:MZS721067 NJO721016:NJO721067 NTK721016:NTK721067 ODG721016:ODG721067 ONC721016:ONC721067 OWY721016:OWY721067 PGU721016:PGU721067 PQQ721016:PQQ721067 QAM721016:QAM721067 QKI721016:QKI721067 QUE721016:QUE721067 REA721016:REA721067 RNW721016:RNW721067 RXS721016:RXS721067 SHO721016:SHO721067 SRK721016:SRK721067 TBG721016:TBG721067 TLC721016:TLC721067 TUY721016:TUY721067 UEU721016:UEU721067 UOQ721016:UOQ721067 UYM721016:UYM721067 VII721016:VII721067 VSE721016:VSE721067 WCA721016:WCA721067 WLW721016:WLW721067 WVS721016:WVS721067 K786552:K786603 JG786552:JG786603 TC786552:TC786603 ACY786552:ACY786603 AMU786552:AMU786603 AWQ786552:AWQ786603 BGM786552:BGM786603 BQI786552:BQI786603 CAE786552:CAE786603 CKA786552:CKA786603 CTW786552:CTW786603 DDS786552:DDS786603 DNO786552:DNO786603 DXK786552:DXK786603 EHG786552:EHG786603 ERC786552:ERC786603 FAY786552:FAY786603 FKU786552:FKU786603 FUQ786552:FUQ786603 GEM786552:GEM786603 GOI786552:GOI786603 GYE786552:GYE786603 HIA786552:HIA786603 HRW786552:HRW786603 IBS786552:IBS786603 ILO786552:ILO786603 IVK786552:IVK786603 JFG786552:JFG786603 JPC786552:JPC786603 JYY786552:JYY786603 KIU786552:KIU786603 KSQ786552:KSQ786603 LCM786552:LCM786603 LMI786552:LMI786603 LWE786552:LWE786603 MGA786552:MGA786603 MPW786552:MPW786603 MZS786552:MZS786603 NJO786552:NJO786603 NTK786552:NTK786603 ODG786552:ODG786603 ONC786552:ONC786603 OWY786552:OWY786603 PGU786552:PGU786603 PQQ786552:PQQ786603 QAM786552:QAM786603 QKI786552:QKI786603 QUE786552:QUE786603 REA786552:REA786603 RNW786552:RNW786603 RXS786552:RXS786603 SHO786552:SHO786603 SRK786552:SRK786603 TBG786552:TBG786603 TLC786552:TLC786603 TUY786552:TUY786603 UEU786552:UEU786603 UOQ786552:UOQ786603 UYM786552:UYM786603 VII786552:VII786603 VSE786552:VSE786603 WCA786552:WCA786603 WLW786552:WLW786603 WVS786552:WVS786603 K852088:K852139 JG852088:JG852139 TC852088:TC852139 ACY852088:ACY852139 AMU852088:AMU852139 AWQ852088:AWQ852139 BGM852088:BGM852139 BQI852088:BQI852139 CAE852088:CAE852139 CKA852088:CKA852139 CTW852088:CTW852139 DDS852088:DDS852139 DNO852088:DNO852139 DXK852088:DXK852139 EHG852088:EHG852139 ERC852088:ERC852139 FAY852088:FAY852139 FKU852088:FKU852139 FUQ852088:FUQ852139 GEM852088:GEM852139 GOI852088:GOI852139 GYE852088:GYE852139 HIA852088:HIA852139 HRW852088:HRW852139 IBS852088:IBS852139 ILO852088:ILO852139 IVK852088:IVK852139 JFG852088:JFG852139 JPC852088:JPC852139 JYY852088:JYY852139 KIU852088:KIU852139 KSQ852088:KSQ852139 LCM852088:LCM852139 LMI852088:LMI852139 LWE852088:LWE852139 MGA852088:MGA852139 MPW852088:MPW852139 MZS852088:MZS852139 NJO852088:NJO852139 NTK852088:NTK852139 ODG852088:ODG852139 ONC852088:ONC852139 OWY852088:OWY852139 PGU852088:PGU852139 PQQ852088:PQQ852139 QAM852088:QAM852139 QKI852088:QKI852139 QUE852088:QUE852139 REA852088:REA852139 RNW852088:RNW852139 RXS852088:RXS852139 SHO852088:SHO852139 SRK852088:SRK852139 TBG852088:TBG852139 TLC852088:TLC852139 TUY852088:TUY852139 UEU852088:UEU852139 UOQ852088:UOQ852139 UYM852088:UYM852139 VII852088:VII852139 VSE852088:VSE852139 WCA852088:WCA852139 WLW852088:WLW852139 WVS852088:WVS852139 K917624:K917675 JG917624:JG917675 TC917624:TC917675 ACY917624:ACY917675 AMU917624:AMU917675 AWQ917624:AWQ917675 BGM917624:BGM917675 BQI917624:BQI917675 CAE917624:CAE917675 CKA917624:CKA917675 CTW917624:CTW917675 DDS917624:DDS917675 DNO917624:DNO917675 DXK917624:DXK917675 EHG917624:EHG917675 ERC917624:ERC917675 FAY917624:FAY917675 FKU917624:FKU917675 FUQ917624:FUQ917675 GEM917624:GEM917675 GOI917624:GOI917675 GYE917624:GYE917675 HIA917624:HIA917675 HRW917624:HRW917675 IBS917624:IBS917675 ILO917624:ILO917675 IVK917624:IVK917675 JFG917624:JFG917675 JPC917624:JPC917675 JYY917624:JYY917675 KIU917624:KIU917675 KSQ917624:KSQ917675 LCM917624:LCM917675 LMI917624:LMI917675 LWE917624:LWE917675 MGA917624:MGA917675 MPW917624:MPW917675 MZS917624:MZS917675 NJO917624:NJO917675 NTK917624:NTK917675 ODG917624:ODG917675 ONC917624:ONC917675 OWY917624:OWY917675 PGU917624:PGU917675 PQQ917624:PQQ917675 QAM917624:QAM917675 QKI917624:QKI917675 QUE917624:QUE917675 REA917624:REA917675 RNW917624:RNW917675 RXS917624:RXS917675 SHO917624:SHO917675 SRK917624:SRK917675 TBG917624:TBG917675 TLC917624:TLC917675 TUY917624:TUY917675 UEU917624:UEU917675 UOQ917624:UOQ917675 UYM917624:UYM917675 VII917624:VII917675 VSE917624:VSE917675 WCA917624:WCA917675 WLW917624:WLW917675 WVS917624:WVS917675 K983160:K983211 JG983160:JG983211 TC983160:TC983211 ACY983160:ACY983211 AMU983160:AMU983211 AWQ983160:AWQ983211 BGM983160:BGM983211 BQI983160:BQI983211 CAE983160:CAE983211 CKA983160:CKA983211 CTW983160:CTW983211 DDS983160:DDS983211 DNO983160:DNO983211 DXK983160:DXK983211 EHG983160:EHG983211 ERC983160:ERC983211 FAY983160:FAY983211 FKU983160:FKU983211 FUQ983160:FUQ983211 GEM983160:GEM983211 GOI983160:GOI983211 GYE983160:GYE983211 HIA983160:HIA983211 HRW983160:HRW983211 IBS983160:IBS983211 ILO983160:ILO983211 IVK983160:IVK983211 JFG983160:JFG983211 JPC983160:JPC983211 JYY983160:JYY983211 KIU983160:KIU983211 KSQ983160:KSQ983211 LCM983160:LCM983211 LMI983160:LMI983211 LWE983160:LWE983211 MGA983160:MGA983211 MPW983160:MPW983211 MZS983160:MZS983211 NJO983160:NJO983211 NTK983160:NTK983211 ODG983160:ODG983211 ONC983160:ONC983211 OWY983160:OWY983211 PGU983160:PGU983211 PQQ983160:PQQ983211 QAM983160:QAM983211 QKI983160:QKI983211 QUE983160:QUE983211 REA983160:REA983211 RNW983160:RNW983211 RXS983160:RXS983211 SHO983160:SHO983211 SRK983160:SRK983211 TBG983160:TBG983211 TLC983160:TLC983211 TUY983160:TUY983211 UEU983160:UEU983211 UOQ983160:UOQ983211 UYM983160:UYM983211 VII983160:VII983211 VSE983160:VSE983211 WCA983160:WCA983211 WLW983160:WLW983211 WVS983160:WVS983211 K175:K197 JG175:JG197 TC175:TC197 ACY175:ACY197 AMU175:AMU197 AWQ175:AWQ197 BGM175:BGM197 BQI175:BQI197 CAE175:CAE197 CKA175:CKA197 CTW175:CTW197 DDS175:DDS197 DNO175:DNO197 DXK175:DXK197 EHG175:EHG197 ERC175:ERC197 FAY175:FAY197 FKU175:FKU197 FUQ175:FUQ197 GEM175:GEM197 GOI175:GOI197 GYE175:GYE197 HIA175:HIA197 HRW175:HRW197 IBS175:IBS197 ILO175:ILO197 IVK175:IVK197 JFG175:JFG197 JPC175:JPC197 JYY175:JYY197 KIU175:KIU197 KSQ175:KSQ197 LCM175:LCM197 LMI175:LMI197 LWE175:LWE197 MGA175:MGA197 MPW175:MPW197 MZS175:MZS197 NJO175:NJO197 NTK175:NTK197 ODG175:ODG197 ONC175:ONC197 OWY175:OWY197 PGU175:PGU197 PQQ175:PQQ197 QAM175:QAM197 QKI175:QKI197 QUE175:QUE197 REA175:REA197 RNW175:RNW197 RXS175:RXS197 SHO175:SHO197 SRK175:SRK197 TBG175:TBG197 TLC175:TLC197 TUY175:TUY197 UEU175:UEU197 UOQ175:UOQ197 UYM175:UYM197 VII175:VII197 VSE175:VSE197 WCA175:WCA197 WLW175:WLW197 WVS175:WVS197 K65709:K65731 JG65709:JG65731 TC65709:TC65731 ACY65709:ACY65731 AMU65709:AMU65731 AWQ65709:AWQ65731 BGM65709:BGM65731 BQI65709:BQI65731 CAE65709:CAE65731 CKA65709:CKA65731 CTW65709:CTW65731 DDS65709:DDS65731 DNO65709:DNO65731 DXK65709:DXK65731 EHG65709:EHG65731 ERC65709:ERC65731 FAY65709:FAY65731 FKU65709:FKU65731 FUQ65709:FUQ65731 GEM65709:GEM65731 GOI65709:GOI65731 GYE65709:GYE65731 HIA65709:HIA65731 HRW65709:HRW65731 IBS65709:IBS65731 ILO65709:ILO65731 IVK65709:IVK65731 JFG65709:JFG65731 JPC65709:JPC65731 JYY65709:JYY65731 KIU65709:KIU65731 KSQ65709:KSQ65731 LCM65709:LCM65731 LMI65709:LMI65731 LWE65709:LWE65731 MGA65709:MGA65731 MPW65709:MPW65731 MZS65709:MZS65731 NJO65709:NJO65731 NTK65709:NTK65731 ODG65709:ODG65731 ONC65709:ONC65731 OWY65709:OWY65731 PGU65709:PGU65731 PQQ65709:PQQ65731 QAM65709:QAM65731 QKI65709:QKI65731 QUE65709:QUE65731 REA65709:REA65731 RNW65709:RNW65731 RXS65709:RXS65731 SHO65709:SHO65731 SRK65709:SRK65731 TBG65709:TBG65731 TLC65709:TLC65731 TUY65709:TUY65731 UEU65709:UEU65731 UOQ65709:UOQ65731 UYM65709:UYM65731 VII65709:VII65731 VSE65709:VSE65731 WCA65709:WCA65731 WLW65709:WLW65731 WVS65709:WVS65731 K131245:K131267 JG131245:JG131267 TC131245:TC131267 ACY131245:ACY131267 AMU131245:AMU131267 AWQ131245:AWQ131267 BGM131245:BGM131267 BQI131245:BQI131267 CAE131245:CAE131267 CKA131245:CKA131267 CTW131245:CTW131267 DDS131245:DDS131267 DNO131245:DNO131267 DXK131245:DXK131267 EHG131245:EHG131267 ERC131245:ERC131267 FAY131245:FAY131267 FKU131245:FKU131267 FUQ131245:FUQ131267 GEM131245:GEM131267 GOI131245:GOI131267 GYE131245:GYE131267 HIA131245:HIA131267 HRW131245:HRW131267 IBS131245:IBS131267 ILO131245:ILO131267 IVK131245:IVK131267 JFG131245:JFG131267 JPC131245:JPC131267 JYY131245:JYY131267 KIU131245:KIU131267 KSQ131245:KSQ131267 LCM131245:LCM131267 LMI131245:LMI131267 LWE131245:LWE131267 MGA131245:MGA131267 MPW131245:MPW131267 MZS131245:MZS131267 NJO131245:NJO131267 NTK131245:NTK131267 ODG131245:ODG131267 ONC131245:ONC131267 OWY131245:OWY131267 PGU131245:PGU131267 PQQ131245:PQQ131267 QAM131245:QAM131267 QKI131245:QKI131267 QUE131245:QUE131267 REA131245:REA131267 RNW131245:RNW131267 RXS131245:RXS131267 SHO131245:SHO131267 SRK131245:SRK131267 TBG131245:TBG131267 TLC131245:TLC131267 TUY131245:TUY131267 UEU131245:UEU131267 UOQ131245:UOQ131267 UYM131245:UYM131267 VII131245:VII131267 VSE131245:VSE131267 WCA131245:WCA131267 WLW131245:WLW131267 WVS131245:WVS131267 K196781:K196803 JG196781:JG196803 TC196781:TC196803 ACY196781:ACY196803 AMU196781:AMU196803 AWQ196781:AWQ196803 BGM196781:BGM196803 BQI196781:BQI196803 CAE196781:CAE196803 CKA196781:CKA196803 CTW196781:CTW196803 DDS196781:DDS196803 DNO196781:DNO196803 DXK196781:DXK196803 EHG196781:EHG196803 ERC196781:ERC196803 FAY196781:FAY196803 FKU196781:FKU196803 FUQ196781:FUQ196803 GEM196781:GEM196803 GOI196781:GOI196803 GYE196781:GYE196803 HIA196781:HIA196803 HRW196781:HRW196803 IBS196781:IBS196803 ILO196781:ILO196803 IVK196781:IVK196803 JFG196781:JFG196803 JPC196781:JPC196803 JYY196781:JYY196803 KIU196781:KIU196803 KSQ196781:KSQ196803 LCM196781:LCM196803 LMI196781:LMI196803 LWE196781:LWE196803 MGA196781:MGA196803 MPW196781:MPW196803 MZS196781:MZS196803 NJO196781:NJO196803 NTK196781:NTK196803 ODG196781:ODG196803 ONC196781:ONC196803 OWY196781:OWY196803 PGU196781:PGU196803 PQQ196781:PQQ196803 QAM196781:QAM196803 QKI196781:QKI196803 QUE196781:QUE196803 REA196781:REA196803 RNW196781:RNW196803 RXS196781:RXS196803 SHO196781:SHO196803 SRK196781:SRK196803 TBG196781:TBG196803 TLC196781:TLC196803 TUY196781:TUY196803 UEU196781:UEU196803 UOQ196781:UOQ196803 UYM196781:UYM196803 VII196781:VII196803 VSE196781:VSE196803 WCA196781:WCA196803 WLW196781:WLW196803 WVS196781:WVS196803 K262317:K262339 JG262317:JG262339 TC262317:TC262339 ACY262317:ACY262339 AMU262317:AMU262339 AWQ262317:AWQ262339 BGM262317:BGM262339 BQI262317:BQI262339 CAE262317:CAE262339 CKA262317:CKA262339 CTW262317:CTW262339 DDS262317:DDS262339 DNO262317:DNO262339 DXK262317:DXK262339 EHG262317:EHG262339 ERC262317:ERC262339 FAY262317:FAY262339 FKU262317:FKU262339 FUQ262317:FUQ262339 GEM262317:GEM262339 GOI262317:GOI262339 GYE262317:GYE262339 HIA262317:HIA262339 HRW262317:HRW262339 IBS262317:IBS262339 ILO262317:ILO262339 IVK262317:IVK262339 JFG262317:JFG262339 JPC262317:JPC262339 JYY262317:JYY262339 KIU262317:KIU262339 KSQ262317:KSQ262339 LCM262317:LCM262339 LMI262317:LMI262339 LWE262317:LWE262339 MGA262317:MGA262339 MPW262317:MPW262339 MZS262317:MZS262339 NJO262317:NJO262339 NTK262317:NTK262339 ODG262317:ODG262339 ONC262317:ONC262339 OWY262317:OWY262339 PGU262317:PGU262339 PQQ262317:PQQ262339 QAM262317:QAM262339 QKI262317:QKI262339 QUE262317:QUE262339 REA262317:REA262339 RNW262317:RNW262339 RXS262317:RXS262339 SHO262317:SHO262339 SRK262317:SRK262339 TBG262317:TBG262339 TLC262317:TLC262339 TUY262317:TUY262339 UEU262317:UEU262339 UOQ262317:UOQ262339 UYM262317:UYM262339 VII262317:VII262339 VSE262317:VSE262339 WCA262317:WCA262339 WLW262317:WLW262339 WVS262317:WVS262339 K327853:K327875 JG327853:JG327875 TC327853:TC327875 ACY327853:ACY327875 AMU327853:AMU327875 AWQ327853:AWQ327875 BGM327853:BGM327875 BQI327853:BQI327875 CAE327853:CAE327875 CKA327853:CKA327875 CTW327853:CTW327875 DDS327853:DDS327875 DNO327853:DNO327875 DXK327853:DXK327875 EHG327853:EHG327875 ERC327853:ERC327875 FAY327853:FAY327875 FKU327853:FKU327875 FUQ327853:FUQ327875 GEM327853:GEM327875 GOI327853:GOI327875 GYE327853:GYE327875 HIA327853:HIA327875 HRW327853:HRW327875 IBS327853:IBS327875 ILO327853:ILO327875 IVK327853:IVK327875 JFG327853:JFG327875 JPC327853:JPC327875 JYY327853:JYY327875 KIU327853:KIU327875 KSQ327853:KSQ327875 LCM327853:LCM327875 LMI327853:LMI327875 LWE327853:LWE327875 MGA327853:MGA327875 MPW327853:MPW327875 MZS327853:MZS327875 NJO327853:NJO327875 NTK327853:NTK327875 ODG327853:ODG327875 ONC327853:ONC327875 OWY327853:OWY327875 PGU327853:PGU327875 PQQ327853:PQQ327875 QAM327853:QAM327875 QKI327853:QKI327875 QUE327853:QUE327875 REA327853:REA327875 RNW327853:RNW327875 RXS327853:RXS327875 SHO327853:SHO327875 SRK327853:SRK327875 TBG327853:TBG327875 TLC327853:TLC327875 TUY327853:TUY327875 UEU327853:UEU327875 UOQ327853:UOQ327875 UYM327853:UYM327875 VII327853:VII327875 VSE327853:VSE327875 WCA327853:WCA327875 WLW327853:WLW327875 WVS327853:WVS327875 K393389:K393411 JG393389:JG393411 TC393389:TC393411 ACY393389:ACY393411 AMU393389:AMU393411 AWQ393389:AWQ393411 BGM393389:BGM393411 BQI393389:BQI393411 CAE393389:CAE393411 CKA393389:CKA393411 CTW393389:CTW393411 DDS393389:DDS393411 DNO393389:DNO393411 DXK393389:DXK393411 EHG393389:EHG393411 ERC393389:ERC393411 FAY393389:FAY393411 FKU393389:FKU393411 FUQ393389:FUQ393411 GEM393389:GEM393411 GOI393389:GOI393411 GYE393389:GYE393411 HIA393389:HIA393411 HRW393389:HRW393411 IBS393389:IBS393411 ILO393389:ILO393411 IVK393389:IVK393411 JFG393389:JFG393411 JPC393389:JPC393411 JYY393389:JYY393411 KIU393389:KIU393411 KSQ393389:KSQ393411 LCM393389:LCM393411 LMI393389:LMI393411 LWE393389:LWE393411 MGA393389:MGA393411 MPW393389:MPW393411 MZS393389:MZS393411 NJO393389:NJO393411 NTK393389:NTK393411 ODG393389:ODG393411 ONC393389:ONC393411 OWY393389:OWY393411 PGU393389:PGU393411 PQQ393389:PQQ393411 QAM393389:QAM393411 QKI393389:QKI393411 QUE393389:QUE393411 REA393389:REA393411 RNW393389:RNW393411 RXS393389:RXS393411 SHO393389:SHO393411 SRK393389:SRK393411 TBG393389:TBG393411 TLC393389:TLC393411 TUY393389:TUY393411 UEU393389:UEU393411 UOQ393389:UOQ393411 UYM393389:UYM393411 VII393389:VII393411 VSE393389:VSE393411 WCA393389:WCA393411 WLW393389:WLW393411 WVS393389:WVS393411 K458925:K458947 JG458925:JG458947 TC458925:TC458947 ACY458925:ACY458947 AMU458925:AMU458947 AWQ458925:AWQ458947 BGM458925:BGM458947 BQI458925:BQI458947 CAE458925:CAE458947 CKA458925:CKA458947 CTW458925:CTW458947 DDS458925:DDS458947 DNO458925:DNO458947 DXK458925:DXK458947 EHG458925:EHG458947 ERC458925:ERC458947 FAY458925:FAY458947 FKU458925:FKU458947 FUQ458925:FUQ458947 GEM458925:GEM458947 GOI458925:GOI458947 GYE458925:GYE458947 HIA458925:HIA458947 HRW458925:HRW458947 IBS458925:IBS458947 ILO458925:ILO458947 IVK458925:IVK458947 JFG458925:JFG458947 JPC458925:JPC458947 JYY458925:JYY458947 KIU458925:KIU458947 KSQ458925:KSQ458947 LCM458925:LCM458947 LMI458925:LMI458947 LWE458925:LWE458947 MGA458925:MGA458947 MPW458925:MPW458947 MZS458925:MZS458947 NJO458925:NJO458947 NTK458925:NTK458947 ODG458925:ODG458947 ONC458925:ONC458947 OWY458925:OWY458947 PGU458925:PGU458947 PQQ458925:PQQ458947 QAM458925:QAM458947 QKI458925:QKI458947 QUE458925:QUE458947 REA458925:REA458947 RNW458925:RNW458947 RXS458925:RXS458947 SHO458925:SHO458947 SRK458925:SRK458947 TBG458925:TBG458947 TLC458925:TLC458947 TUY458925:TUY458947 UEU458925:UEU458947 UOQ458925:UOQ458947 UYM458925:UYM458947 VII458925:VII458947 VSE458925:VSE458947 WCA458925:WCA458947 WLW458925:WLW458947 WVS458925:WVS458947 K524461:K524483 JG524461:JG524483 TC524461:TC524483 ACY524461:ACY524483 AMU524461:AMU524483 AWQ524461:AWQ524483 BGM524461:BGM524483 BQI524461:BQI524483 CAE524461:CAE524483 CKA524461:CKA524483 CTW524461:CTW524483 DDS524461:DDS524483 DNO524461:DNO524483 DXK524461:DXK524483 EHG524461:EHG524483 ERC524461:ERC524483 FAY524461:FAY524483 FKU524461:FKU524483 FUQ524461:FUQ524483 GEM524461:GEM524483 GOI524461:GOI524483 GYE524461:GYE524483 HIA524461:HIA524483 HRW524461:HRW524483 IBS524461:IBS524483 ILO524461:ILO524483 IVK524461:IVK524483 JFG524461:JFG524483 JPC524461:JPC524483 JYY524461:JYY524483 KIU524461:KIU524483 KSQ524461:KSQ524483 LCM524461:LCM524483 LMI524461:LMI524483 LWE524461:LWE524483 MGA524461:MGA524483 MPW524461:MPW524483 MZS524461:MZS524483 NJO524461:NJO524483 NTK524461:NTK524483 ODG524461:ODG524483 ONC524461:ONC524483 OWY524461:OWY524483 PGU524461:PGU524483 PQQ524461:PQQ524483 QAM524461:QAM524483 QKI524461:QKI524483 QUE524461:QUE524483 REA524461:REA524483 RNW524461:RNW524483 RXS524461:RXS524483 SHO524461:SHO524483 SRK524461:SRK524483 TBG524461:TBG524483 TLC524461:TLC524483 TUY524461:TUY524483 UEU524461:UEU524483 UOQ524461:UOQ524483 UYM524461:UYM524483 VII524461:VII524483 VSE524461:VSE524483 WCA524461:WCA524483 WLW524461:WLW524483 WVS524461:WVS524483 K589997:K590019 JG589997:JG590019 TC589997:TC590019 ACY589997:ACY590019 AMU589997:AMU590019 AWQ589997:AWQ590019 BGM589997:BGM590019 BQI589997:BQI590019 CAE589997:CAE590019 CKA589997:CKA590019 CTW589997:CTW590019 DDS589997:DDS590019 DNO589997:DNO590019 DXK589997:DXK590019 EHG589997:EHG590019 ERC589997:ERC590019 FAY589997:FAY590019 FKU589997:FKU590019 FUQ589997:FUQ590019 GEM589997:GEM590019 GOI589997:GOI590019 GYE589997:GYE590019 HIA589997:HIA590019 HRW589997:HRW590019 IBS589997:IBS590019 ILO589997:ILO590019 IVK589997:IVK590019 JFG589997:JFG590019 JPC589997:JPC590019 JYY589997:JYY590019 KIU589997:KIU590019 KSQ589997:KSQ590019 LCM589997:LCM590019 LMI589997:LMI590019 LWE589997:LWE590019 MGA589997:MGA590019 MPW589997:MPW590019 MZS589997:MZS590019 NJO589997:NJO590019 NTK589997:NTK590019 ODG589997:ODG590019 ONC589997:ONC590019 OWY589997:OWY590019 PGU589997:PGU590019 PQQ589997:PQQ590019 QAM589997:QAM590019 QKI589997:QKI590019 QUE589997:QUE590019 REA589997:REA590019 RNW589997:RNW590019 RXS589997:RXS590019 SHO589997:SHO590019 SRK589997:SRK590019 TBG589997:TBG590019 TLC589997:TLC590019 TUY589997:TUY590019 UEU589997:UEU590019 UOQ589997:UOQ590019 UYM589997:UYM590019 VII589997:VII590019 VSE589997:VSE590019 WCA589997:WCA590019 WLW589997:WLW590019 WVS589997:WVS590019 K655533:K655555 JG655533:JG655555 TC655533:TC655555 ACY655533:ACY655555 AMU655533:AMU655555 AWQ655533:AWQ655555 BGM655533:BGM655555 BQI655533:BQI655555 CAE655533:CAE655555 CKA655533:CKA655555 CTW655533:CTW655555 DDS655533:DDS655555 DNO655533:DNO655555 DXK655533:DXK655555 EHG655533:EHG655555 ERC655533:ERC655555 FAY655533:FAY655555 FKU655533:FKU655555 FUQ655533:FUQ655555 GEM655533:GEM655555 GOI655533:GOI655555 GYE655533:GYE655555 HIA655533:HIA655555 HRW655533:HRW655555 IBS655533:IBS655555 ILO655533:ILO655555 IVK655533:IVK655555 JFG655533:JFG655555 JPC655533:JPC655555 JYY655533:JYY655555 KIU655533:KIU655555 KSQ655533:KSQ655555 LCM655533:LCM655555 LMI655533:LMI655555 LWE655533:LWE655555 MGA655533:MGA655555 MPW655533:MPW655555 MZS655533:MZS655555 NJO655533:NJO655555 NTK655533:NTK655555 ODG655533:ODG655555 ONC655533:ONC655555 OWY655533:OWY655555 PGU655533:PGU655555 PQQ655533:PQQ655555 QAM655533:QAM655555 QKI655533:QKI655555 QUE655533:QUE655555 REA655533:REA655555 RNW655533:RNW655555 RXS655533:RXS655555 SHO655533:SHO655555 SRK655533:SRK655555 TBG655533:TBG655555 TLC655533:TLC655555 TUY655533:TUY655555 UEU655533:UEU655555 UOQ655533:UOQ655555 UYM655533:UYM655555 VII655533:VII655555 VSE655533:VSE655555 WCA655533:WCA655555 WLW655533:WLW655555 WVS655533:WVS655555 K721069:K721091 JG721069:JG721091 TC721069:TC721091 ACY721069:ACY721091 AMU721069:AMU721091 AWQ721069:AWQ721091 BGM721069:BGM721091 BQI721069:BQI721091 CAE721069:CAE721091 CKA721069:CKA721091 CTW721069:CTW721091 DDS721069:DDS721091 DNO721069:DNO721091 DXK721069:DXK721091 EHG721069:EHG721091 ERC721069:ERC721091 FAY721069:FAY721091 FKU721069:FKU721091 FUQ721069:FUQ721091 GEM721069:GEM721091 GOI721069:GOI721091 GYE721069:GYE721091 HIA721069:HIA721091 HRW721069:HRW721091 IBS721069:IBS721091 ILO721069:ILO721091 IVK721069:IVK721091 JFG721069:JFG721091 JPC721069:JPC721091 JYY721069:JYY721091 KIU721069:KIU721091 KSQ721069:KSQ721091 LCM721069:LCM721091 LMI721069:LMI721091 LWE721069:LWE721091 MGA721069:MGA721091 MPW721069:MPW721091 MZS721069:MZS721091 NJO721069:NJO721091 NTK721069:NTK721091 ODG721069:ODG721091 ONC721069:ONC721091 OWY721069:OWY721091 PGU721069:PGU721091 PQQ721069:PQQ721091 QAM721069:QAM721091 QKI721069:QKI721091 QUE721069:QUE721091 REA721069:REA721091 RNW721069:RNW721091 RXS721069:RXS721091 SHO721069:SHO721091 SRK721069:SRK721091 TBG721069:TBG721091 TLC721069:TLC721091 TUY721069:TUY721091 UEU721069:UEU721091 UOQ721069:UOQ721091 UYM721069:UYM721091 VII721069:VII721091 VSE721069:VSE721091 WCA721069:WCA721091 WLW721069:WLW721091 WVS721069:WVS721091 K786605:K786627 JG786605:JG786627 TC786605:TC786627 ACY786605:ACY786627 AMU786605:AMU786627 AWQ786605:AWQ786627 BGM786605:BGM786627 BQI786605:BQI786627 CAE786605:CAE786627 CKA786605:CKA786627 CTW786605:CTW786627 DDS786605:DDS786627 DNO786605:DNO786627 DXK786605:DXK786627 EHG786605:EHG786627 ERC786605:ERC786627 FAY786605:FAY786627 FKU786605:FKU786627 FUQ786605:FUQ786627 GEM786605:GEM786627 GOI786605:GOI786627 GYE786605:GYE786627 HIA786605:HIA786627 HRW786605:HRW786627 IBS786605:IBS786627 ILO786605:ILO786627 IVK786605:IVK786627 JFG786605:JFG786627 JPC786605:JPC786627 JYY786605:JYY786627 KIU786605:KIU786627 KSQ786605:KSQ786627 LCM786605:LCM786627 LMI786605:LMI786627 LWE786605:LWE786627 MGA786605:MGA786627 MPW786605:MPW786627 MZS786605:MZS786627 NJO786605:NJO786627 NTK786605:NTK786627 ODG786605:ODG786627 ONC786605:ONC786627 OWY786605:OWY786627 PGU786605:PGU786627 PQQ786605:PQQ786627 QAM786605:QAM786627 QKI786605:QKI786627 QUE786605:QUE786627 REA786605:REA786627 RNW786605:RNW786627 RXS786605:RXS786627 SHO786605:SHO786627 SRK786605:SRK786627 TBG786605:TBG786627 TLC786605:TLC786627 TUY786605:TUY786627 UEU786605:UEU786627 UOQ786605:UOQ786627 UYM786605:UYM786627 VII786605:VII786627 VSE786605:VSE786627 WCA786605:WCA786627 WLW786605:WLW786627 WVS786605:WVS786627 K852141:K852163 JG852141:JG852163 TC852141:TC852163 ACY852141:ACY852163 AMU852141:AMU852163 AWQ852141:AWQ852163 BGM852141:BGM852163 BQI852141:BQI852163 CAE852141:CAE852163 CKA852141:CKA852163 CTW852141:CTW852163 DDS852141:DDS852163 DNO852141:DNO852163 DXK852141:DXK852163 EHG852141:EHG852163 ERC852141:ERC852163 FAY852141:FAY852163 FKU852141:FKU852163 FUQ852141:FUQ852163 GEM852141:GEM852163 GOI852141:GOI852163 GYE852141:GYE852163 HIA852141:HIA852163 HRW852141:HRW852163 IBS852141:IBS852163 ILO852141:ILO852163 IVK852141:IVK852163 JFG852141:JFG852163 JPC852141:JPC852163 JYY852141:JYY852163 KIU852141:KIU852163 KSQ852141:KSQ852163 LCM852141:LCM852163 LMI852141:LMI852163 LWE852141:LWE852163 MGA852141:MGA852163 MPW852141:MPW852163 MZS852141:MZS852163 NJO852141:NJO852163 NTK852141:NTK852163 ODG852141:ODG852163 ONC852141:ONC852163 OWY852141:OWY852163 PGU852141:PGU852163 PQQ852141:PQQ852163 QAM852141:QAM852163 QKI852141:QKI852163 QUE852141:QUE852163 REA852141:REA852163 RNW852141:RNW852163 RXS852141:RXS852163 SHO852141:SHO852163 SRK852141:SRK852163 TBG852141:TBG852163 TLC852141:TLC852163 TUY852141:TUY852163 UEU852141:UEU852163 UOQ852141:UOQ852163 UYM852141:UYM852163 VII852141:VII852163 VSE852141:VSE852163 WCA852141:WCA852163 WLW852141:WLW852163 WVS852141:WVS852163 K917677:K917699 JG917677:JG917699 TC917677:TC917699 ACY917677:ACY917699 AMU917677:AMU917699 AWQ917677:AWQ917699 BGM917677:BGM917699 BQI917677:BQI917699 CAE917677:CAE917699 CKA917677:CKA917699 CTW917677:CTW917699 DDS917677:DDS917699 DNO917677:DNO917699 DXK917677:DXK917699 EHG917677:EHG917699 ERC917677:ERC917699 FAY917677:FAY917699 FKU917677:FKU917699 FUQ917677:FUQ917699 GEM917677:GEM917699 GOI917677:GOI917699 GYE917677:GYE917699 HIA917677:HIA917699 HRW917677:HRW917699 IBS917677:IBS917699 ILO917677:ILO917699 IVK917677:IVK917699 JFG917677:JFG917699 JPC917677:JPC917699 JYY917677:JYY917699 KIU917677:KIU917699 KSQ917677:KSQ917699 LCM917677:LCM917699 LMI917677:LMI917699 LWE917677:LWE917699 MGA917677:MGA917699 MPW917677:MPW917699 MZS917677:MZS917699 NJO917677:NJO917699 NTK917677:NTK917699 ODG917677:ODG917699 ONC917677:ONC917699 OWY917677:OWY917699 PGU917677:PGU917699 PQQ917677:PQQ917699 QAM917677:QAM917699 QKI917677:QKI917699 QUE917677:QUE917699 REA917677:REA917699 RNW917677:RNW917699 RXS917677:RXS917699 SHO917677:SHO917699 SRK917677:SRK917699 TBG917677:TBG917699 TLC917677:TLC917699 TUY917677:TUY917699 UEU917677:UEU917699 UOQ917677:UOQ917699 UYM917677:UYM917699 VII917677:VII917699 VSE917677:VSE917699 WCA917677:WCA917699 WLW917677:WLW917699 WVS917677:WVS917699 K983213:K983235 JG983213:JG983235 TC983213:TC983235 ACY983213:ACY983235 AMU983213:AMU983235 AWQ983213:AWQ983235 BGM983213:BGM983235 BQI983213:BQI983235 CAE983213:CAE983235 CKA983213:CKA983235 CTW983213:CTW983235 DDS983213:DDS983235 DNO983213:DNO983235 DXK983213:DXK983235 EHG983213:EHG983235 ERC983213:ERC983235 FAY983213:FAY983235 FKU983213:FKU983235 FUQ983213:FUQ983235 GEM983213:GEM983235 GOI983213:GOI983235 GYE983213:GYE983235 HIA983213:HIA983235 HRW983213:HRW983235 IBS983213:IBS983235 ILO983213:ILO983235 IVK983213:IVK983235 JFG983213:JFG983235 JPC983213:JPC983235 JYY983213:JYY983235 KIU983213:KIU983235 KSQ983213:KSQ983235 LCM983213:LCM983235 LMI983213:LMI983235 LWE983213:LWE983235 MGA983213:MGA983235 MPW983213:MPW983235 MZS983213:MZS983235 NJO983213:NJO983235 NTK983213:NTK983235 ODG983213:ODG983235 ONC983213:ONC983235 OWY983213:OWY983235 PGU983213:PGU983235 PQQ983213:PQQ983235 QAM983213:QAM983235 QKI983213:QKI983235 QUE983213:QUE983235 REA983213:REA983235 RNW983213:RNW983235 RXS983213:RXS983235 SHO983213:SHO983235 SRK983213:SRK983235 TBG983213:TBG983235 TLC983213:TLC983235 TUY983213:TUY983235 UEU983213:UEU983235 UOQ983213:UOQ983235 UYM983213:UYM983235 VII983213:VII983235 VSE983213:VSE983235 WCA983213:WCA983235 WLW983213:WLW983235 K155:K173 K122:K152 WVS10:WVS120 WLW10:WLW120 WCA10:WCA120 VSE10:VSE120 VII10:VII120 UYM10:UYM120 UOQ10:UOQ120 UEU10:UEU120 TUY10:TUY120 TLC10:TLC120 TBG10:TBG120 SRK10:SRK120 SHO10:SHO120 RXS10:RXS120 RNW10:RNW120 REA10:REA120 QUE10:QUE120 QKI10:QKI120 QAM10:QAM120 PQQ10:PQQ120 PGU10:PGU120 OWY10:OWY120 ONC10:ONC120 ODG10:ODG120 NTK10:NTK120 NJO10:NJO120 MZS10:MZS120 MPW10:MPW120 MGA10:MGA120 LWE10:LWE120 LMI10:LMI120 LCM10:LCM120 KSQ10:KSQ120 KIU10:KIU120 JYY10:JYY120 JPC10:JPC120 JFG10:JFG120 IVK10:IVK120 ILO10:ILO120 IBS10:IBS120 HRW10:HRW120 HIA10:HIA120 GYE10:GYE120 GOI10:GOI120 GEM10:GEM120 FUQ10:FUQ120 FKU10:FKU120 FAY10:FAY120 ERC10:ERC120 EHG10:EHG120 DXK10:DXK120 DNO10:DNO120 DDS10:DDS120 CTW10:CTW120 CKA10:CKA120 CAE10:CAE120 BQI10:BQI120 BGM10:BGM120 AWQ10:AWQ120 AMU10:AMU120 ACY10:ACY120 TC10:TC120 JG10:JG120 K10:K120" xr:uid="{F10EAE4B-1150-4084-B7A2-3BF3FC05B5B1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0" fitToHeight="0" orientation="landscape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F95FD-6B8C-46FE-8A96-449D3681FD5E}">
  <sheetPr>
    <pageSetUpPr fitToPage="1"/>
  </sheetPr>
  <dimension ref="A1:BE95"/>
  <sheetViews>
    <sheetView showGridLines="0" topLeftCell="G18" zoomScale="70" zoomScaleNormal="70" zoomScaleSheetLayoutView="40" zoomScalePageLayoutView="55" workbookViewId="0">
      <selection activeCell="B22" sqref="B22"/>
    </sheetView>
  </sheetViews>
  <sheetFormatPr defaultRowHeight="19.5"/>
  <cols>
    <col min="1" max="1" width="10" style="9" customWidth="1"/>
    <col min="2" max="2" width="63.85546875" style="2" bestFit="1" customWidth="1"/>
    <col min="3" max="3" width="11" style="9" customWidth="1"/>
    <col min="4" max="4" width="15" style="27" bestFit="1" customWidth="1"/>
    <col min="5" max="7" width="13.140625" style="27" customWidth="1"/>
    <col min="8" max="8" width="17" style="27" customWidth="1"/>
    <col min="9" max="9" width="17.28515625" style="27" customWidth="1"/>
    <col min="10" max="11" width="15.4257812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908" customWidth="1"/>
    <col min="21" max="21" width="16.28515625" style="907" customWidth="1"/>
    <col min="22" max="22" width="18.7109375" style="2" customWidth="1"/>
    <col min="23" max="23" width="14.5703125" style="2" customWidth="1"/>
    <col min="24" max="24" width="64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</row>
    <row r="2" spans="1:57" s="31" customFormat="1" ht="39" customHeight="1">
      <c r="B2" s="62"/>
      <c r="C2" s="62"/>
      <c r="D2" s="62"/>
      <c r="E2" s="62"/>
      <c r="F2" s="62"/>
      <c r="G2" s="62"/>
      <c r="H2" s="62"/>
      <c r="I2" s="62"/>
      <c r="J2" s="62" t="s">
        <v>1245</v>
      </c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24" t="s">
        <v>21</v>
      </c>
      <c r="I5" s="1024" t="s">
        <v>22</v>
      </c>
      <c r="J5" s="1024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148" t="s">
        <v>42</v>
      </c>
      <c r="U5" s="1149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25"/>
      <c r="I6" s="1025"/>
      <c r="J6" s="1025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963" t="s">
        <v>1</v>
      </c>
      <c r="U6" s="963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5" customFormat="1" ht="24.75" customHeight="1">
      <c r="A7" s="1030" t="s">
        <v>17</v>
      </c>
      <c r="B7" s="1031"/>
      <c r="C7" s="49"/>
      <c r="D7" s="50"/>
      <c r="E7" s="50"/>
      <c r="F7" s="50"/>
      <c r="G7" s="50"/>
      <c r="H7" s="50"/>
      <c r="I7" s="50"/>
      <c r="J7" s="50"/>
      <c r="K7" s="50"/>
      <c r="L7" s="962"/>
      <c r="M7" s="962"/>
      <c r="N7" s="962"/>
      <c r="O7" s="962"/>
      <c r="P7" s="962"/>
      <c r="Q7" s="962"/>
      <c r="R7" s="962"/>
      <c r="S7" s="962"/>
      <c r="T7" s="928"/>
      <c r="U7" s="928"/>
      <c r="V7" s="68" t="s">
        <v>11</v>
      </c>
      <c r="W7" s="51" t="s">
        <v>11</v>
      </c>
      <c r="X7" s="59"/>
      <c r="Y7" s="4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</row>
    <row r="8" spans="1:57" ht="21">
      <c r="A8" s="65" t="s">
        <v>3</v>
      </c>
      <c r="B8" s="66"/>
      <c r="C8" s="44"/>
      <c r="D8" s="45"/>
      <c r="E8" s="45"/>
      <c r="F8" s="45"/>
      <c r="G8" s="45"/>
      <c r="H8" s="45">
        <f t="shared" ref="H8:U8" si="0">SUM(H9:H46)</f>
        <v>0</v>
      </c>
      <c r="I8" s="45">
        <f t="shared" si="0"/>
        <v>228</v>
      </c>
      <c r="J8" s="45">
        <f t="shared" si="0"/>
        <v>0</v>
      </c>
      <c r="K8" s="45">
        <f t="shared" si="0"/>
        <v>228</v>
      </c>
      <c r="L8" s="45">
        <f t="shared" si="0"/>
        <v>207</v>
      </c>
      <c r="M8" s="45">
        <f t="shared" si="0"/>
        <v>19545965</v>
      </c>
      <c r="N8" s="45">
        <f t="shared" si="0"/>
        <v>8</v>
      </c>
      <c r="O8" s="45">
        <f t="shared" si="0"/>
        <v>2212380</v>
      </c>
      <c r="P8" s="45">
        <f t="shared" si="0"/>
        <v>4</v>
      </c>
      <c r="Q8" s="45">
        <f t="shared" si="0"/>
        <v>327000</v>
      </c>
      <c r="R8" s="45">
        <f t="shared" si="0"/>
        <v>9</v>
      </c>
      <c r="S8" s="45">
        <f t="shared" si="0"/>
        <v>644000</v>
      </c>
      <c r="T8" s="45">
        <f t="shared" si="0"/>
        <v>228</v>
      </c>
      <c r="U8" s="45">
        <f t="shared" si="0"/>
        <v>22729345</v>
      </c>
      <c r="V8" s="46"/>
      <c r="W8" s="46"/>
      <c r="X8" s="46"/>
      <c r="Y8" s="6"/>
    </row>
    <row r="9" spans="1:57" ht="24.95" customHeight="1">
      <c r="A9" s="54">
        <v>1</v>
      </c>
      <c r="B9" s="147" t="s">
        <v>1242</v>
      </c>
      <c r="C9" s="204" t="s">
        <v>48</v>
      </c>
      <c r="D9" s="929">
        <v>41900</v>
      </c>
      <c r="E9" s="958">
        <v>0</v>
      </c>
      <c r="F9" s="958">
        <v>0</v>
      </c>
      <c r="G9" s="958">
        <v>0</v>
      </c>
      <c r="H9" s="958">
        <v>0</v>
      </c>
      <c r="I9" s="204">
        <v>20</v>
      </c>
      <c r="J9" s="958">
        <v>0</v>
      </c>
      <c r="K9" s="204">
        <v>20</v>
      </c>
      <c r="L9" s="204">
        <v>20</v>
      </c>
      <c r="M9" s="935">
        <v>838000</v>
      </c>
      <c r="N9" s="69">
        <v>0</v>
      </c>
      <c r="O9" s="69">
        <v>0</v>
      </c>
      <c r="P9" s="70">
        <v>0</v>
      </c>
      <c r="Q9" s="70">
        <v>0</v>
      </c>
      <c r="R9" s="540">
        <v>0</v>
      </c>
      <c r="S9" s="70">
        <v>0</v>
      </c>
      <c r="T9" s="928">
        <f t="shared" ref="T9:T20" si="1">+L9+N9+P9+R9</f>
        <v>20</v>
      </c>
      <c r="U9" s="928">
        <f t="shared" ref="U9:U20" si="2">+M9+O9+Q9+S9</f>
        <v>838000</v>
      </c>
      <c r="V9" s="961" t="s">
        <v>662</v>
      </c>
      <c r="W9" s="961" t="s">
        <v>662</v>
      </c>
      <c r="X9" s="198" t="s">
        <v>1233</v>
      </c>
      <c r="Y9" s="41"/>
    </row>
    <row r="10" spans="1:57" ht="24.95" customHeight="1">
      <c r="A10" s="56">
        <v>2</v>
      </c>
      <c r="B10" s="67" t="s">
        <v>1241</v>
      </c>
      <c r="C10" s="204" t="s">
        <v>48</v>
      </c>
      <c r="D10" s="929">
        <v>1450</v>
      </c>
      <c r="E10" s="958">
        <v>0</v>
      </c>
      <c r="F10" s="958">
        <v>0</v>
      </c>
      <c r="G10" s="958">
        <v>0</v>
      </c>
      <c r="H10" s="958">
        <v>0</v>
      </c>
      <c r="I10" s="204">
        <v>20</v>
      </c>
      <c r="J10" s="958">
        <v>0</v>
      </c>
      <c r="K10" s="204">
        <v>20</v>
      </c>
      <c r="L10" s="204">
        <v>20</v>
      </c>
      <c r="M10" s="935">
        <v>29000</v>
      </c>
      <c r="N10" s="69">
        <v>0</v>
      </c>
      <c r="O10" s="69">
        <v>0</v>
      </c>
      <c r="P10" s="69">
        <v>0</v>
      </c>
      <c r="Q10" s="69">
        <v>0</v>
      </c>
      <c r="R10" s="968">
        <v>0</v>
      </c>
      <c r="S10" s="69">
        <v>0</v>
      </c>
      <c r="T10" s="928">
        <f t="shared" si="1"/>
        <v>20</v>
      </c>
      <c r="U10" s="928">
        <f t="shared" si="2"/>
        <v>29000</v>
      </c>
      <c r="V10" s="961" t="s">
        <v>662</v>
      </c>
      <c r="W10" s="961" t="s">
        <v>662</v>
      </c>
      <c r="X10" s="960" t="s">
        <v>1235</v>
      </c>
      <c r="Y10" s="41"/>
    </row>
    <row r="11" spans="1:57" ht="24.95" customHeight="1">
      <c r="A11" s="54">
        <v>3</v>
      </c>
      <c r="B11" s="67" t="s">
        <v>1240</v>
      </c>
      <c r="C11" s="204" t="s">
        <v>48</v>
      </c>
      <c r="D11" s="929">
        <v>3850</v>
      </c>
      <c r="E11" s="958">
        <v>0</v>
      </c>
      <c r="F11" s="958">
        <v>0</v>
      </c>
      <c r="G11" s="958">
        <v>0</v>
      </c>
      <c r="H11" s="958">
        <v>0</v>
      </c>
      <c r="I11" s="204">
        <v>20</v>
      </c>
      <c r="J11" s="958">
        <v>0</v>
      </c>
      <c r="K11" s="204">
        <v>20</v>
      </c>
      <c r="L11" s="204">
        <v>20</v>
      </c>
      <c r="M11" s="935">
        <v>77000</v>
      </c>
      <c r="N11" s="69">
        <v>0</v>
      </c>
      <c r="O11" s="69">
        <v>0</v>
      </c>
      <c r="P11" s="69">
        <v>0</v>
      </c>
      <c r="Q11" s="69">
        <v>0</v>
      </c>
      <c r="R11" s="968">
        <v>0</v>
      </c>
      <c r="S11" s="69">
        <v>0</v>
      </c>
      <c r="T11" s="928">
        <f t="shared" si="1"/>
        <v>20</v>
      </c>
      <c r="U11" s="928">
        <f t="shared" si="2"/>
        <v>77000</v>
      </c>
      <c r="V11" s="961" t="s">
        <v>662</v>
      </c>
      <c r="W11" s="961" t="s">
        <v>662</v>
      </c>
      <c r="X11" s="960" t="s">
        <v>1235</v>
      </c>
      <c r="Y11" s="41"/>
    </row>
    <row r="12" spans="1:57" ht="24.95" customHeight="1">
      <c r="A12" s="56">
        <v>4</v>
      </c>
      <c r="B12" s="67" t="s">
        <v>1239</v>
      </c>
      <c r="C12" s="204" t="s">
        <v>48</v>
      </c>
      <c r="D12" s="929">
        <v>2350</v>
      </c>
      <c r="E12" s="958">
        <v>0</v>
      </c>
      <c r="F12" s="958">
        <v>0</v>
      </c>
      <c r="G12" s="958">
        <v>0</v>
      </c>
      <c r="H12" s="958">
        <v>0</v>
      </c>
      <c r="I12" s="204">
        <v>21</v>
      </c>
      <c r="J12" s="958">
        <v>0</v>
      </c>
      <c r="K12" s="204">
        <v>21</v>
      </c>
      <c r="L12" s="204">
        <v>21</v>
      </c>
      <c r="M12" s="935">
        <v>49350</v>
      </c>
      <c r="N12" s="69">
        <v>0</v>
      </c>
      <c r="O12" s="69">
        <v>0</v>
      </c>
      <c r="P12" s="69">
        <v>0</v>
      </c>
      <c r="Q12" s="69">
        <v>0</v>
      </c>
      <c r="R12" s="968">
        <v>0</v>
      </c>
      <c r="S12" s="69">
        <v>0</v>
      </c>
      <c r="T12" s="928">
        <f t="shared" si="1"/>
        <v>21</v>
      </c>
      <c r="U12" s="928">
        <f t="shared" si="2"/>
        <v>49350</v>
      </c>
      <c r="V12" s="961" t="s">
        <v>662</v>
      </c>
      <c r="W12" s="961" t="s">
        <v>662</v>
      </c>
      <c r="X12" s="960" t="s">
        <v>1235</v>
      </c>
      <c r="Y12" s="41"/>
    </row>
    <row r="13" spans="1:57" ht="24.95" customHeight="1">
      <c r="A13" s="54">
        <v>5</v>
      </c>
      <c r="B13" s="67" t="s">
        <v>1238</v>
      </c>
      <c r="C13" s="204" t="s">
        <v>48</v>
      </c>
      <c r="D13" s="929">
        <v>49900</v>
      </c>
      <c r="E13" s="958">
        <v>0</v>
      </c>
      <c r="F13" s="958">
        <v>0</v>
      </c>
      <c r="G13" s="958">
        <v>0</v>
      </c>
      <c r="H13" s="958">
        <v>0</v>
      </c>
      <c r="I13" s="204">
        <v>1</v>
      </c>
      <c r="J13" s="958">
        <v>0</v>
      </c>
      <c r="K13" s="204">
        <v>1</v>
      </c>
      <c r="L13" s="204">
        <v>1</v>
      </c>
      <c r="M13" s="950">
        <v>49900</v>
      </c>
      <c r="N13" s="69">
        <v>0</v>
      </c>
      <c r="O13" s="69">
        <v>0</v>
      </c>
      <c r="P13" s="69">
        <v>0</v>
      </c>
      <c r="Q13" s="69">
        <v>0</v>
      </c>
      <c r="R13" s="968">
        <v>0</v>
      </c>
      <c r="S13" s="69">
        <v>0</v>
      </c>
      <c r="T13" s="928">
        <f t="shared" si="1"/>
        <v>1</v>
      </c>
      <c r="U13" s="928">
        <f t="shared" si="2"/>
        <v>49900</v>
      </c>
      <c r="V13" s="961" t="s">
        <v>662</v>
      </c>
      <c r="W13" s="961" t="s">
        <v>662</v>
      </c>
      <c r="X13" s="960" t="s">
        <v>1235</v>
      </c>
      <c r="Y13" s="41"/>
    </row>
    <row r="14" spans="1:57" ht="24.95" customHeight="1">
      <c r="A14" s="56">
        <v>6</v>
      </c>
      <c r="B14" s="67" t="s">
        <v>1237</v>
      </c>
      <c r="C14" s="204" t="s">
        <v>48</v>
      </c>
      <c r="D14" s="929">
        <v>55000</v>
      </c>
      <c r="E14" s="958">
        <v>0</v>
      </c>
      <c r="F14" s="958">
        <v>0</v>
      </c>
      <c r="G14" s="958">
        <v>0</v>
      </c>
      <c r="H14" s="958">
        <v>0</v>
      </c>
      <c r="I14" s="204">
        <v>2</v>
      </c>
      <c r="J14" s="958">
        <v>0</v>
      </c>
      <c r="K14" s="204">
        <v>2</v>
      </c>
      <c r="L14" s="204">
        <v>2</v>
      </c>
      <c r="M14" s="950">
        <v>110000</v>
      </c>
      <c r="N14" s="69">
        <v>0</v>
      </c>
      <c r="O14" s="69">
        <v>0</v>
      </c>
      <c r="P14" s="69">
        <v>0</v>
      </c>
      <c r="Q14" s="69">
        <v>0</v>
      </c>
      <c r="R14" s="968">
        <v>0</v>
      </c>
      <c r="S14" s="69">
        <v>0</v>
      </c>
      <c r="T14" s="928">
        <f t="shared" si="1"/>
        <v>2</v>
      </c>
      <c r="U14" s="928">
        <f t="shared" si="2"/>
        <v>110000</v>
      </c>
      <c r="V14" s="961" t="s">
        <v>662</v>
      </c>
      <c r="W14" s="961" t="s">
        <v>662</v>
      </c>
      <c r="X14" s="960" t="s">
        <v>1235</v>
      </c>
      <c r="Y14" s="41"/>
    </row>
    <row r="15" spans="1:57" ht="24.95" customHeight="1">
      <c r="A15" s="54">
        <v>7</v>
      </c>
      <c r="B15" s="67" t="s">
        <v>1236</v>
      </c>
      <c r="C15" s="204" t="s">
        <v>48</v>
      </c>
      <c r="D15" s="929">
        <v>3000</v>
      </c>
      <c r="E15" s="958">
        <v>0</v>
      </c>
      <c r="F15" s="958">
        <v>0</v>
      </c>
      <c r="G15" s="958">
        <v>0</v>
      </c>
      <c r="H15" s="958">
        <v>0</v>
      </c>
      <c r="I15" s="204">
        <v>2</v>
      </c>
      <c r="J15" s="958">
        <v>0</v>
      </c>
      <c r="K15" s="204">
        <v>2</v>
      </c>
      <c r="L15" s="204">
        <v>2</v>
      </c>
      <c r="M15" s="950">
        <v>6000</v>
      </c>
      <c r="N15" s="69">
        <v>0</v>
      </c>
      <c r="O15" s="69">
        <v>0</v>
      </c>
      <c r="P15" s="69">
        <v>0</v>
      </c>
      <c r="Q15" s="69">
        <v>0</v>
      </c>
      <c r="R15" s="968">
        <v>0</v>
      </c>
      <c r="S15" s="69">
        <v>0</v>
      </c>
      <c r="T15" s="928">
        <f t="shared" si="1"/>
        <v>2</v>
      </c>
      <c r="U15" s="928">
        <f t="shared" si="2"/>
        <v>6000</v>
      </c>
      <c r="V15" s="961" t="s">
        <v>662</v>
      </c>
      <c r="W15" s="961" t="s">
        <v>662</v>
      </c>
      <c r="X15" s="960" t="s">
        <v>1235</v>
      </c>
      <c r="Y15" s="41"/>
    </row>
    <row r="16" spans="1:57" ht="24.95" customHeight="1">
      <c r="A16" s="56">
        <v>8</v>
      </c>
      <c r="B16" s="67" t="s">
        <v>1234</v>
      </c>
      <c r="C16" s="204" t="s">
        <v>48</v>
      </c>
      <c r="D16" s="929">
        <v>102720</v>
      </c>
      <c r="E16" s="958">
        <v>0</v>
      </c>
      <c r="F16" s="958">
        <v>0</v>
      </c>
      <c r="G16" s="958">
        <v>0</v>
      </c>
      <c r="H16" s="958">
        <v>0</v>
      </c>
      <c r="I16" s="204">
        <v>5</v>
      </c>
      <c r="J16" s="958">
        <v>0</v>
      </c>
      <c r="K16" s="204">
        <v>5</v>
      </c>
      <c r="L16" s="204">
        <v>5</v>
      </c>
      <c r="M16" s="950">
        <v>513600</v>
      </c>
      <c r="N16" s="69">
        <v>0</v>
      </c>
      <c r="O16" s="69">
        <v>0</v>
      </c>
      <c r="P16" s="69">
        <v>0</v>
      </c>
      <c r="Q16" s="69">
        <v>0</v>
      </c>
      <c r="R16" s="968">
        <v>0</v>
      </c>
      <c r="S16" s="69">
        <v>0</v>
      </c>
      <c r="T16" s="928">
        <f t="shared" si="1"/>
        <v>5</v>
      </c>
      <c r="U16" s="928">
        <f t="shared" si="2"/>
        <v>513600</v>
      </c>
      <c r="V16" s="961" t="s">
        <v>662</v>
      </c>
      <c r="W16" s="961" t="s">
        <v>662</v>
      </c>
      <c r="X16" s="960" t="s">
        <v>1233</v>
      </c>
      <c r="Y16" s="41"/>
    </row>
    <row r="17" spans="1:25" ht="24.95" customHeight="1">
      <c r="A17" s="54">
        <v>9</v>
      </c>
      <c r="B17" s="959" t="s">
        <v>1232</v>
      </c>
      <c r="C17" s="191" t="s">
        <v>48</v>
      </c>
      <c r="D17" s="957">
        <v>751140</v>
      </c>
      <c r="E17" s="958">
        <v>0</v>
      </c>
      <c r="F17" s="958">
        <v>0</v>
      </c>
      <c r="G17" s="958">
        <v>0</v>
      </c>
      <c r="H17" s="958">
        <v>0</v>
      </c>
      <c r="I17" s="186">
        <v>4</v>
      </c>
      <c r="J17" s="958">
        <v>0</v>
      </c>
      <c r="K17" s="186">
        <v>4</v>
      </c>
      <c r="L17" s="186">
        <v>2</v>
      </c>
      <c r="M17" s="38">
        <v>1502280</v>
      </c>
      <c r="N17" s="37">
        <v>2</v>
      </c>
      <c r="O17" s="950">
        <v>1502280</v>
      </c>
      <c r="P17" s="70">
        <v>0</v>
      </c>
      <c r="Q17" s="70">
        <v>0</v>
      </c>
      <c r="R17" s="540">
        <v>0</v>
      </c>
      <c r="S17" s="70">
        <v>0</v>
      </c>
      <c r="T17" s="928">
        <f t="shared" si="1"/>
        <v>4</v>
      </c>
      <c r="U17" s="928">
        <f t="shared" si="2"/>
        <v>3004560</v>
      </c>
      <c r="V17" s="40"/>
      <c r="W17" s="40"/>
      <c r="X17" s="952"/>
      <c r="Y17" s="41"/>
    </row>
    <row r="18" spans="1:25" ht="24.95" customHeight="1">
      <c r="A18" s="56">
        <v>10</v>
      </c>
      <c r="B18" s="956" t="s">
        <v>1231</v>
      </c>
      <c r="C18" s="191" t="s">
        <v>48</v>
      </c>
      <c r="D18" s="957">
        <v>490000</v>
      </c>
      <c r="E18" s="958">
        <v>0</v>
      </c>
      <c r="F18" s="958">
        <v>0</v>
      </c>
      <c r="G18" s="958">
        <v>0</v>
      </c>
      <c r="H18" s="958">
        <v>0</v>
      </c>
      <c r="I18" s="186">
        <v>1</v>
      </c>
      <c r="J18" s="958">
        <v>0</v>
      </c>
      <c r="K18" s="186">
        <v>1</v>
      </c>
      <c r="L18" s="186">
        <v>1</v>
      </c>
      <c r="M18" s="950">
        <v>490000</v>
      </c>
      <c r="N18" s="69">
        <v>0</v>
      </c>
      <c r="O18" s="69">
        <v>0</v>
      </c>
      <c r="P18" s="69">
        <v>0</v>
      </c>
      <c r="Q18" s="69">
        <v>0</v>
      </c>
      <c r="R18" s="968">
        <v>0</v>
      </c>
      <c r="S18" s="69">
        <v>0</v>
      </c>
      <c r="T18" s="928">
        <f t="shared" si="1"/>
        <v>1</v>
      </c>
      <c r="U18" s="928">
        <f t="shared" si="2"/>
        <v>490000</v>
      </c>
      <c r="V18" s="946"/>
      <c r="W18" s="946"/>
      <c r="X18" s="945"/>
      <c r="Y18" s="41"/>
    </row>
    <row r="19" spans="1:25" ht="24.95" customHeight="1">
      <c r="A19" s="54">
        <v>11</v>
      </c>
      <c r="B19" s="956" t="s">
        <v>1230</v>
      </c>
      <c r="C19" s="191" t="s">
        <v>48</v>
      </c>
      <c r="D19" s="957">
        <v>430000</v>
      </c>
      <c r="E19" s="967">
        <v>0</v>
      </c>
      <c r="F19" s="967">
        <v>0</v>
      </c>
      <c r="G19" s="967">
        <v>0</v>
      </c>
      <c r="H19" s="967">
        <v>0</v>
      </c>
      <c r="I19" s="186">
        <v>1</v>
      </c>
      <c r="J19" s="967">
        <v>0</v>
      </c>
      <c r="K19" s="186">
        <v>1</v>
      </c>
      <c r="L19" s="186">
        <v>1</v>
      </c>
      <c r="M19" s="38">
        <v>430000</v>
      </c>
      <c r="N19" s="70">
        <v>0</v>
      </c>
      <c r="O19" s="70">
        <v>0</v>
      </c>
      <c r="P19" s="70">
        <v>0</v>
      </c>
      <c r="Q19" s="70">
        <v>0</v>
      </c>
      <c r="R19" s="540">
        <v>0</v>
      </c>
      <c r="S19" s="70">
        <v>0</v>
      </c>
      <c r="T19" s="928">
        <f t="shared" si="1"/>
        <v>1</v>
      </c>
      <c r="U19" s="928">
        <f t="shared" si="2"/>
        <v>430000</v>
      </c>
      <c r="V19" s="946"/>
      <c r="W19" s="946"/>
      <c r="X19" s="945"/>
      <c r="Y19" s="41"/>
    </row>
    <row r="20" spans="1:25" ht="24.95" customHeight="1">
      <c r="A20" s="56">
        <v>12</v>
      </c>
      <c r="B20" s="956" t="s">
        <v>1229</v>
      </c>
      <c r="C20" s="191" t="s">
        <v>48</v>
      </c>
      <c r="D20" s="957">
        <v>450000</v>
      </c>
      <c r="E20" s="967">
        <v>0</v>
      </c>
      <c r="F20" s="967">
        <v>0</v>
      </c>
      <c r="G20" s="967">
        <v>0</v>
      </c>
      <c r="H20" s="967">
        <v>0</v>
      </c>
      <c r="I20" s="186">
        <v>1</v>
      </c>
      <c r="J20" s="967">
        <v>0</v>
      </c>
      <c r="K20" s="186">
        <v>1</v>
      </c>
      <c r="L20" s="186">
        <v>1</v>
      </c>
      <c r="M20" s="38">
        <v>450000</v>
      </c>
      <c r="N20" s="70">
        <v>0</v>
      </c>
      <c r="O20" s="70">
        <v>0</v>
      </c>
      <c r="P20" s="969">
        <v>0</v>
      </c>
      <c r="Q20" s="70">
        <v>0</v>
      </c>
      <c r="R20" s="540">
        <v>0</v>
      </c>
      <c r="S20" s="70">
        <v>0</v>
      </c>
      <c r="T20" s="928">
        <f t="shared" si="1"/>
        <v>1</v>
      </c>
      <c r="U20" s="928">
        <f t="shared" si="2"/>
        <v>450000</v>
      </c>
      <c r="V20" s="946"/>
      <c r="W20" s="946"/>
      <c r="X20" s="945"/>
      <c r="Y20" s="41"/>
    </row>
    <row r="21" spans="1:25" ht="24.95" customHeight="1">
      <c r="A21" s="54">
        <v>13</v>
      </c>
      <c r="B21" s="956" t="s">
        <v>1228</v>
      </c>
      <c r="C21" s="191" t="s">
        <v>48</v>
      </c>
      <c r="D21" s="955">
        <v>353100</v>
      </c>
      <c r="E21" s="954" t="s">
        <v>551</v>
      </c>
      <c r="F21" s="954" t="s">
        <v>551</v>
      </c>
      <c r="G21" s="954" t="s">
        <v>551</v>
      </c>
      <c r="H21" s="954" t="s">
        <v>551</v>
      </c>
      <c r="I21" s="954">
        <v>1</v>
      </c>
      <c r="J21" s="953" t="s">
        <v>551</v>
      </c>
      <c r="K21" s="953">
        <v>1</v>
      </c>
      <c r="L21" s="69">
        <v>0</v>
      </c>
      <c r="M21" s="69">
        <v>0</v>
      </c>
      <c r="N21" s="37">
        <v>1</v>
      </c>
      <c r="O21" s="950">
        <v>353100</v>
      </c>
      <c r="P21" s="69">
        <v>0</v>
      </c>
      <c r="Q21" s="69">
        <v>0</v>
      </c>
      <c r="R21" s="968">
        <v>0</v>
      </c>
      <c r="S21" s="69">
        <v>0</v>
      </c>
      <c r="T21" s="928">
        <f t="shared" ref="T21:T46" si="3">SUM(L21+N21+P21+R21)</f>
        <v>1</v>
      </c>
      <c r="U21" s="928">
        <f t="shared" ref="U21:U46" si="4">+M21+O21+Q21+S21</f>
        <v>353100</v>
      </c>
      <c r="V21" s="168"/>
      <c r="W21" s="168"/>
      <c r="X21" s="952" t="s">
        <v>1187</v>
      </c>
      <c r="Y21" s="41"/>
    </row>
    <row r="22" spans="1:25" ht="24.95" customHeight="1">
      <c r="A22" s="56">
        <v>14</v>
      </c>
      <c r="B22" s="956" t="s">
        <v>1227</v>
      </c>
      <c r="C22" s="191" t="s">
        <v>48</v>
      </c>
      <c r="D22" s="955">
        <v>32000</v>
      </c>
      <c r="E22" s="954" t="s">
        <v>551</v>
      </c>
      <c r="F22" s="954" t="s">
        <v>551</v>
      </c>
      <c r="G22" s="954" t="s">
        <v>551</v>
      </c>
      <c r="H22" s="954" t="s">
        <v>551</v>
      </c>
      <c r="I22" s="954">
        <v>1</v>
      </c>
      <c r="J22" s="953" t="s">
        <v>551</v>
      </c>
      <c r="K22" s="953">
        <v>1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951">
        <v>1</v>
      </c>
      <c r="S22" s="950">
        <v>32000</v>
      </c>
      <c r="T22" s="928">
        <f t="shared" si="3"/>
        <v>1</v>
      </c>
      <c r="U22" s="928">
        <f t="shared" si="4"/>
        <v>32000</v>
      </c>
      <c r="V22" s="168"/>
      <c r="W22" s="168"/>
      <c r="X22" s="952" t="s">
        <v>1187</v>
      </c>
      <c r="Y22" s="41"/>
    </row>
    <row r="23" spans="1:25" ht="24.95" customHeight="1">
      <c r="A23" s="54">
        <v>15</v>
      </c>
      <c r="B23" s="956" t="s">
        <v>1226</v>
      </c>
      <c r="C23" s="191" t="s">
        <v>48</v>
      </c>
      <c r="D23" s="955">
        <v>95000</v>
      </c>
      <c r="E23" s="954" t="s">
        <v>551</v>
      </c>
      <c r="F23" s="954" t="s">
        <v>551</v>
      </c>
      <c r="G23" s="954" t="s">
        <v>551</v>
      </c>
      <c r="H23" s="954" t="s">
        <v>551</v>
      </c>
      <c r="I23" s="954">
        <v>1</v>
      </c>
      <c r="J23" s="953" t="s">
        <v>551</v>
      </c>
      <c r="K23" s="953">
        <v>1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951">
        <v>1</v>
      </c>
      <c r="S23" s="950">
        <v>95000</v>
      </c>
      <c r="T23" s="928">
        <f t="shared" si="3"/>
        <v>1</v>
      </c>
      <c r="U23" s="928">
        <f t="shared" si="4"/>
        <v>95000</v>
      </c>
      <c r="V23" s="168"/>
      <c r="W23" s="168"/>
      <c r="X23" s="952" t="s">
        <v>1187</v>
      </c>
      <c r="Y23" s="41"/>
    </row>
    <row r="24" spans="1:25" ht="24.95" customHeight="1">
      <c r="A24" s="56">
        <v>16</v>
      </c>
      <c r="B24" s="956" t="s">
        <v>1225</v>
      </c>
      <c r="C24" s="191" t="s">
        <v>48</v>
      </c>
      <c r="D24" s="955">
        <v>120000</v>
      </c>
      <c r="E24" s="954" t="s">
        <v>551</v>
      </c>
      <c r="F24" s="954" t="s">
        <v>551</v>
      </c>
      <c r="G24" s="954" t="s">
        <v>551</v>
      </c>
      <c r="H24" s="954" t="s">
        <v>551</v>
      </c>
      <c r="I24" s="954">
        <v>1</v>
      </c>
      <c r="J24" s="953" t="s">
        <v>551</v>
      </c>
      <c r="K24" s="953">
        <v>1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951">
        <v>1</v>
      </c>
      <c r="S24" s="950">
        <v>120000</v>
      </c>
      <c r="T24" s="928">
        <f t="shared" si="3"/>
        <v>1</v>
      </c>
      <c r="U24" s="928">
        <f t="shared" si="4"/>
        <v>120000</v>
      </c>
      <c r="V24" s="168"/>
      <c r="W24" s="168"/>
      <c r="X24" s="952" t="s">
        <v>1187</v>
      </c>
      <c r="Y24" s="41"/>
    </row>
    <row r="25" spans="1:25" ht="24.95" customHeight="1">
      <c r="A25" s="54">
        <v>17</v>
      </c>
      <c r="B25" s="956" t="s">
        <v>1224</v>
      </c>
      <c r="C25" s="191" t="s">
        <v>48</v>
      </c>
      <c r="D25" s="955">
        <v>180000</v>
      </c>
      <c r="E25" s="954" t="s">
        <v>551</v>
      </c>
      <c r="F25" s="954" t="s">
        <v>551</v>
      </c>
      <c r="G25" s="954" t="s">
        <v>551</v>
      </c>
      <c r="H25" s="954" t="s">
        <v>551</v>
      </c>
      <c r="I25" s="954">
        <v>1</v>
      </c>
      <c r="J25" s="953" t="s">
        <v>551</v>
      </c>
      <c r="K25" s="953">
        <v>1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951">
        <v>1</v>
      </c>
      <c r="S25" s="950">
        <v>180000</v>
      </c>
      <c r="T25" s="928">
        <f t="shared" si="3"/>
        <v>1</v>
      </c>
      <c r="U25" s="928">
        <f t="shared" si="4"/>
        <v>180000</v>
      </c>
      <c r="V25" s="168"/>
      <c r="W25" s="168"/>
      <c r="X25" s="952" t="s">
        <v>1187</v>
      </c>
      <c r="Y25" s="41"/>
    </row>
    <row r="26" spans="1:25" ht="24.95" customHeight="1">
      <c r="A26" s="56">
        <v>18</v>
      </c>
      <c r="B26" s="956" t="s">
        <v>1223</v>
      </c>
      <c r="C26" s="191" t="s">
        <v>48</v>
      </c>
      <c r="D26" s="955">
        <v>100000</v>
      </c>
      <c r="E26" s="954" t="s">
        <v>551</v>
      </c>
      <c r="F26" s="954" t="s">
        <v>551</v>
      </c>
      <c r="G26" s="954" t="s">
        <v>551</v>
      </c>
      <c r="H26" s="954" t="s">
        <v>551</v>
      </c>
      <c r="I26" s="954">
        <v>1</v>
      </c>
      <c r="J26" s="953" t="s">
        <v>551</v>
      </c>
      <c r="K26" s="953">
        <v>1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951">
        <v>1</v>
      </c>
      <c r="S26" s="950">
        <v>100000</v>
      </c>
      <c r="T26" s="928">
        <f t="shared" si="3"/>
        <v>1</v>
      </c>
      <c r="U26" s="928">
        <f t="shared" si="4"/>
        <v>100000</v>
      </c>
      <c r="V26" s="168"/>
      <c r="W26" s="168"/>
      <c r="X26" s="952" t="s">
        <v>1187</v>
      </c>
      <c r="Y26" s="41"/>
    </row>
    <row r="27" spans="1:25" ht="24.95" customHeight="1">
      <c r="A27" s="54">
        <v>19</v>
      </c>
      <c r="B27" s="67" t="s">
        <v>1222</v>
      </c>
      <c r="C27" s="191" t="s">
        <v>48</v>
      </c>
      <c r="D27" s="34">
        <v>60000</v>
      </c>
      <c r="E27" s="954" t="s">
        <v>551</v>
      </c>
      <c r="F27" s="954" t="s">
        <v>551</v>
      </c>
      <c r="G27" s="954" t="s">
        <v>551</v>
      </c>
      <c r="H27" s="954" t="s">
        <v>551</v>
      </c>
      <c r="I27" s="954">
        <v>1</v>
      </c>
      <c r="J27" s="953" t="s">
        <v>551</v>
      </c>
      <c r="K27" s="953">
        <v>1</v>
      </c>
      <c r="L27" s="69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39">
        <v>1</v>
      </c>
      <c r="S27" s="38">
        <v>60000</v>
      </c>
      <c r="T27" s="928">
        <f t="shared" si="3"/>
        <v>1</v>
      </c>
      <c r="U27" s="928">
        <f t="shared" si="4"/>
        <v>60000</v>
      </c>
      <c r="V27" s="40"/>
      <c r="W27" s="40"/>
      <c r="X27" s="952" t="s">
        <v>1187</v>
      </c>
      <c r="Y27" s="41"/>
    </row>
    <row r="28" spans="1:25" ht="24.95" customHeight="1">
      <c r="A28" s="56">
        <v>20</v>
      </c>
      <c r="B28" s="171" t="s">
        <v>1221</v>
      </c>
      <c r="C28" s="179" t="s">
        <v>48</v>
      </c>
      <c r="D28" s="926">
        <v>195000</v>
      </c>
      <c r="E28" s="967">
        <v>0</v>
      </c>
      <c r="F28" s="967">
        <v>0</v>
      </c>
      <c r="G28" s="967">
        <v>0</v>
      </c>
      <c r="H28" s="967">
        <v>0</v>
      </c>
      <c r="I28" s="204">
        <v>10</v>
      </c>
      <c r="J28" s="967">
        <v>0</v>
      </c>
      <c r="K28" s="204">
        <v>10</v>
      </c>
      <c r="L28" s="204">
        <v>10</v>
      </c>
      <c r="M28" s="38">
        <v>1950000</v>
      </c>
      <c r="N28" s="70">
        <v>0</v>
      </c>
      <c r="O28" s="70">
        <v>0</v>
      </c>
      <c r="P28" s="969">
        <v>0</v>
      </c>
      <c r="Q28" s="70">
        <v>0</v>
      </c>
      <c r="R28" s="540">
        <v>0</v>
      </c>
      <c r="S28" s="70">
        <v>0</v>
      </c>
      <c r="T28" s="928">
        <f t="shared" si="3"/>
        <v>10</v>
      </c>
      <c r="U28" s="928">
        <f t="shared" si="4"/>
        <v>1950000</v>
      </c>
      <c r="V28" s="168" t="s">
        <v>536</v>
      </c>
      <c r="W28" s="168" t="s">
        <v>536</v>
      </c>
      <c r="X28" s="925" t="s">
        <v>1218</v>
      </c>
      <c r="Y28" s="41"/>
    </row>
    <row r="29" spans="1:25" ht="24.95" customHeight="1">
      <c r="A29" s="54">
        <v>21</v>
      </c>
      <c r="B29" s="171" t="s">
        <v>1220</v>
      </c>
      <c r="C29" s="179" t="s">
        <v>48</v>
      </c>
      <c r="D29" s="926">
        <v>275000</v>
      </c>
      <c r="E29" s="967">
        <v>0</v>
      </c>
      <c r="F29" s="967">
        <v>0</v>
      </c>
      <c r="G29" s="967">
        <v>0</v>
      </c>
      <c r="H29" s="967">
        <v>0</v>
      </c>
      <c r="I29" s="204">
        <v>10</v>
      </c>
      <c r="J29" s="967">
        <v>0</v>
      </c>
      <c r="K29" s="204">
        <v>10</v>
      </c>
      <c r="L29" s="204">
        <v>10</v>
      </c>
      <c r="M29" s="38">
        <v>2750000</v>
      </c>
      <c r="N29" s="70">
        <v>0</v>
      </c>
      <c r="O29" s="70">
        <v>0</v>
      </c>
      <c r="P29" s="969">
        <v>0</v>
      </c>
      <c r="Q29" s="70">
        <v>0</v>
      </c>
      <c r="R29" s="540">
        <v>0</v>
      </c>
      <c r="S29" s="70">
        <v>0</v>
      </c>
      <c r="T29" s="928">
        <f t="shared" si="3"/>
        <v>10</v>
      </c>
      <c r="U29" s="928">
        <f t="shared" si="4"/>
        <v>2750000</v>
      </c>
      <c r="V29" s="168" t="s">
        <v>536</v>
      </c>
      <c r="W29" s="168" t="s">
        <v>536</v>
      </c>
      <c r="X29" s="925" t="s">
        <v>1218</v>
      </c>
      <c r="Y29" s="41"/>
    </row>
    <row r="30" spans="1:25" ht="24.95" customHeight="1">
      <c r="A30" s="56">
        <v>22</v>
      </c>
      <c r="B30" s="171" t="s">
        <v>1219</v>
      </c>
      <c r="C30" s="179" t="s">
        <v>48</v>
      </c>
      <c r="D30" s="926">
        <v>280000</v>
      </c>
      <c r="E30" s="967">
        <v>0</v>
      </c>
      <c r="F30" s="967">
        <v>0</v>
      </c>
      <c r="G30" s="967">
        <v>0</v>
      </c>
      <c r="H30" s="967">
        <v>0</v>
      </c>
      <c r="I30" s="204">
        <v>10</v>
      </c>
      <c r="J30" s="967">
        <v>0</v>
      </c>
      <c r="K30" s="204">
        <v>10</v>
      </c>
      <c r="L30" s="204">
        <v>10</v>
      </c>
      <c r="M30" s="38">
        <v>2800000</v>
      </c>
      <c r="N30" s="70">
        <v>0</v>
      </c>
      <c r="O30" s="70">
        <v>0</v>
      </c>
      <c r="P30" s="969">
        <v>0</v>
      </c>
      <c r="Q30" s="70">
        <v>0</v>
      </c>
      <c r="R30" s="540">
        <v>0</v>
      </c>
      <c r="S30" s="70">
        <v>0</v>
      </c>
      <c r="T30" s="928">
        <f t="shared" si="3"/>
        <v>10</v>
      </c>
      <c r="U30" s="928">
        <f t="shared" si="4"/>
        <v>2800000</v>
      </c>
      <c r="V30" s="168" t="s">
        <v>536</v>
      </c>
      <c r="W30" s="168" t="s">
        <v>536</v>
      </c>
      <c r="X30" s="925" t="s">
        <v>1218</v>
      </c>
      <c r="Y30" s="41"/>
    </row>
    <row r="31" spans="1:25" ht="24.95" customHeight="1">
      <c r="A31" s="54">
        <v>23</v>
      </c>
      <c r="B31" s="171" t="s">
        <v>1217</v>
      </c>
      <c r="C31" s="179" t="s">
        <v>48</v>
      </c>
      <c r="D31" s="926">
        <f>66902/2</f>
        <v>33451</v>
      </c>
      <c r="E31" s="967">
        <v>0</v>
      </c>
      <c r="F31" s="967">
        <v>0</v>
      </c>
      <c r="G31" s="967">
        <v>0</v>
      </c>
      <c r="H31" s="967">
        <v>0</v>
      </c>
      <c r="I31" s="204">
        <v>2</v>
      </c>
      <c r="J31" s="967">
        <v>0</v>
      </c>
      <c r="K31" s="204">
        <v>2</v>
      </c>
      <c r="L31" s="204">
        <v>2</v>
      </c>
      <c r="M31" s="38">
        <v>66902</v>
      </c>
      <c r="N31" s="70">
        <v>0</v>
      </c>
      <c r="O31" s="70">
        <v>0</v>
      </c>
      <c r="P31" s="969">
        <v>0</v>
      </c>
      <c r="Q31" s="70">
        <v>0</v>
      </c>
      <c r="R31" s="540">
        <v>0</v>
      </c>
      <c r="S31" s="70">
        <v>0</v>
      </c>
      <c r="T31" s="928">
        <f t="shared" si="3"/>
        <v>2</v>
      </c>
      <c r="U31" s="928">
        <f t="shared" si="4"/>
        <v>66902</v>
      </c>
      <c r="V31" s="946"/>
      <c r="W31" s="946"/>
      <c r="X31" s="945"/>
      <c r="Y31" s="41"/>
    </row>
    <row r="32" spans="1:25" ht="24.95" customHeight="1">
      <c r="A32" s="56">
        <v>24</v>
      </c>
      <c r="B32" s="171" t="s">
        <v>1216</v>
      </c>
      <c r="C32" s="179" t="s">
        <v>48</v>
      </c>
      <c r="D32" s="926">
        <f>106700/10</f>
        <v>10670</v>
      </c>
      <c r="E32" s="967">
        <v>0</v>
      </c>
      <c r="F32" s="967">
        <v>0</v>
      </c>
      <c r="G32" s="967">
        <v>0</v>
      </c>
      <c r="H32" s="967">
        <v>0</v>
      </c>
      <c r="I32" s="204">
        <v>10</v>
      </c>
      <c r="J32" s="967">
        <v>0</v>
      </c>
      <c r="K32" s="204">
        <v>10</v>
      </c>
      <c r="L32" s="204">
        <v>10</v>
      </c>
      <c r="M32" s="38">
        <v>106700</v>
      </c>
      <c r="N32" s="70">
        <v>0</v>
      </c>
      <c r="O32" s="70">
        <v>0</v>
      </c>
      <c r="P32" s="969">
        <v>0</v>
      </c>
      <c r="Q32" s="70">
        <v>0</v>
      </c>
      <c r="R32" s="540">
        <v>0</v>
      </c>
      <c r="S32" s="70">
        <v>0</v>
      </c>
      <c r="T32" s="928">
        <f t="shared" si="3"/>
        <v>10</v>
      </c>
      <c r="U32" s="928">
        <f t="shared" si="4"/>
        <v>106700</v>
      </c>
      <c r="V32" s="946"/>
      <c r="W32" s="946"/>
      <c r="X32" s="945"/>
      <c r="Y32" s="41"/>
    </row>
    <row r="33" spans="1:25" ht="24.95" customHeight="1">
      <c r="A33" s="54">
        <v>25</v>
      </c>
      <c r="B33" s="171" t="s">
        <v>1215</v>
      </c>
      <c r="C33" s="179" t="s">
        <v>48</v>
      </c>
      <c r="D33" s="926">
        <f>99770/10</f>
        <v>9977</v>
      </c>
      <c r="E33" s="967">
        <v>0</v>
      </c>
      <c r="F33" s="967">
        <v>0</v>
      </c>
      <c r="G33" s="967">
        <v>0</v>
      </c>
      <c r="H33" s="967">
        <v>0</v>
      </c>
      <c r="I33" s="204">
        <v>10</v>
      </c>
      <c r="J33" s="967">
        <v>0</v>
      </c>
      <c r="K33" s="204">
        <v>10</v>
      </c>
      <c r="L33" s="204">
        <v>10</v>
      </c>
      <c r="M33" s="38">
        <v>99770</v>
      </c>
      <c r="N33" s="70">
        <v>0</v>
      </c>
      <c r="O33" s="70">
        <v>0</v>
      </c>
      <c r="P33" s="969">
        <v>0</v>
      </c>
      <c r="Q33" s="70">
        <v>0</v>
      </c>
      <c r="R33" s="540">
        <v>0</v>
      </c>
      <c r="S33" s="70">
        <v>0</v>
      </c>
      <c r="T33" s="928">
        <f t="shared" si="3"/>
        <v>10</v>
      </c>
      <c r="U33" s="928">
        <f t="shared" si="4"/>
        <v>99770</v>
      </c>
      <c r="V33" s="946"/>
      <c r="W33" s="946"/>
      <c r="X33" s="945"/>
      <c r="Y33" s="41"/>
    </row>
    <row r="34" spans="1:25" ht="24.95" customHeight="1">
      <c r="A34" s="56">
        <v>26</v>
      </c>
      <c r="B34" s="171" t="s">
        <v>1214</v>
      </c>
      <c r="C34" s="179" t="s">
        <v>48</v>
      </c>
      <c r="D34" s="926">
        <f>202740/10</f>
        <v>20274</v>
      </c>
      <c r="E34" s="967">
        <v>0</v>
      </c>
      <c r="F34" s="967">
        <v>0</v>
      </c>
      <c r="G34" s="967">
        <v>0</v>
      </c>
      <c r="H34" s="967">
        <v>0</v>
      </c>
      <c r="I34" s="204">
        <v>10</v>
      </c>
      <c r="J34" s="967">
        <v>0</v>
      </c>
      <c r="K34" s="204">
        <v>10</v>
      </c>
      <c r="L34" s="204">
        <v>10</v>
      </c>
      <c r="M34" s="38">
        <v>202740</v>
      </c>
      <c r="N34" s="70">
        <v>0</v>
      </c>
      <c r="O34" s="70">
        <v>0</v>
      </c>
      <c r="P34" s="969">
        <v>0</v>
      </c>
      <c r="Q34" s="70">
        <v>0</v>
      </c>
      <c r="R34" s="540">
        <v>0</v>
      </c>
      <c r="S34" s="70">
        <v>0</v>
      </c>
      <c r="T34" s="928">
        <f t="shared" si="3"/>
        <v>10</v>
      </c>
      <c r="U34" s="928">
        <f t="shared" si="4"/>
        <v>202740</v>
      </c>
      <c r="V34" s="946"/>
      <c r="W34" s="946"/>
      <c r="X34" s="945"/>
      <c r="Y34" s="41"/>
    </row>
    <row r="35" spans="1:25" ht="24.95" customHeight="1">
      <c r="A35" s="54">
        <v>27</v>
      </c>
      <c r="B35" s="171" t="s">
        <v>1213</v>
      </c>
      <c r="C35" s="179" t="s">
        <v>48</v>
      </c>
      <c r="D35" s="926">
        <v>228723</v>
      </c>
      <c r="E35" s="967">
        <v>0</v>
      </c>
      <c r="F35" s="967">
        <v>0</v>
      </c>
      <c r="G35" s="967">
        <v>0</v>
      </c>
      <c r="H35" s="967">
        <v>0</v>
      </c>
      <c r="I35" s="204">
        <v>1</v>
      </c>
      <c r="J35" s="967">
        <v>0</v>
      </c>
      <c r="K35" s="204">
        <v>1</v>
      </c>
      <c r="L35" s="204">
        <v>1</v>
      </c>
      <c r="M35" s="38">
        <v>228723</v>
      </c>
      <c r="N35" s="70">
        <v>0</v>
      </c>
      <c r="O35" s="70">
        <v>0</v>
      </c>
      <c r="P35" s="969">
        <v>0</v>
      </c>
      <c r="Q35" s="70">
        <v>0</v>
      </c>
      <c r="R35" s="540">
        <v>0</v>
      </c>
      <c r="S35" s="70">
        <v>0</v>
      </c>
      <c r="T35" s="928">
        <f t="shared" si="3"/>
        <v>1</v>
      </c>
      <c r="U35" s="928">
        <f t="shared" si="4"/>
        <v>228723</v>
      </c>
      <c r="V35" s="946"/>
      <c r="W35" s="946"/>
      <c r="X35" s="945"/>
      <c r="Y35" s="41"/>
    </row>
    <row r="36" spans="1:25" ht="24.95" customHeight="1">
      <c r="A36" s="56">
        <v>28</v>
      </c>
      <c r="B36" s="210" t="s">
        <v>1212</v>
      </c>
      <c r="C36" s="973" t="s">
        <v>311</v>
      </c>
      <c r="D36" s="923">
        <v>19000</v>
      </c>
      <c r="E36" s="967">
        <v>0</v>
      </c>
      <c r="F36" s="967">
        <v>0</v>
      </c>
      <c r="G36" s="967">
        <v>0</v>
      </c>
      <c r="H36" s="967">
        <v>0</v>
      </c>
      <c r="I36" s="941">
        <v>12</v>
      </c>
      <c r="J36" s="967">
        <v>0</v>
      </c>
      <c r="K36" s="941">
        <v>12</v>
      </c>
      <c r="L36" s="941">
        <v>3</v>
      </c>
      <c r="M36" s="38">
        <v>57000</v>
      </c>
      <c r="N36" s="37">
        <v>3</v>
      </c>
      <c r="O36" s="950">
        <v>57000</v>
      </c>
      <c r="P36" s="37">
        <v>3</v>
      </c>
      <c r="Q36" s="950">
        <v>57000</v>
      </c>
      <c r="R36" s="951">
        <v>3</v>
      </c>
      <c r="S36" s="950">
        <v>57000</v>
      </c>
      <c r="T36" s="928">
        <f t="shared" si="3"/>
        <v>12</v>
      </c>
      <c r="U36" s="928">
        <f t="shared" si="4"/>
        <v>228000</v>
      </c>
      <c r="V36" s="946" t="s">
        <v>1208</v>
      </c>
      <c r="W36" s="946" t="s">
        <v>1208</v>
      </c>
      <c r="X36" s="945" t="s">
        <v>1211</v>
      </c>
      <c r="Y36" s="41"/>
    </row>
    <row r="37" spans="1:25" ht="24.95" customHeight="1">
      <c r="A37" s="54">
        <v>29</v>
      </c>
      <c r="B37" s="966" t="s">
        <v>1244</v>
      </c>
      <c r="C37" s="939" t="s">
        <v>48</v>
      </c>
      <c r="D37" s="949">
        <v>150000</v>
      </c>
      <c r="E37" s="967">
        <v>0</v>
      </c>
      <c r="F37" s="967">
        <v>0</v>
      </c>
      <c r="G37" s="967">
        <v>0</v>
      </c>
      <c r="H37" s="967">
        <v>0</v>
      </c>
      <c r="I37" s="948">
        <v>4</v>
      </c>
      <c r="J37" s="967">
        <v>0</v>
      </c>
      <c r="K37" s="948">
        <v>4</v>
      </c>
      <c r="L37" s="948">
        <v>2</v>
      </c>
      <c r="M37" s="38">
        <v>300000</v>
      </c>
      <c r="N37" s="918">
        <v>2</v>
      </c>
      <c r="O37" s="38">
        <v>300000</v>
      </c>
      <c r="P37" s="70">
        <v>0</v>
      </c>
      <c r="Q37" s="70">
        <v>0</v>
      </c>
      <c r="R37" s="540">
        <v>0</v>
      </c>
      <c r="S37" s="70">
        <v>0</v>
      </c>
      <c r="T37" s="928">
        <f t="shared" si="3"/>
        <v>4</v>
      </c>
      <c r="U37" s="928">
        <f t="shared" si="4"/>
        <v>600000</v>
      </c>
      <c r="V37" s="946" t="s">
        <v>1208</v>
      </c>
      <c r="W37" s="946" t="s">
        <v>1208</v>
      </c>
      <c r="X37" s="945" t="s">
        <v>1210</v>
      </c>
      <c r="Y37" s="41"/>
    </row>
    <row r="38" spans="1:25" ht="24.95" customHeight="1">
      <c r="A38" s="56">
        <v>30</v>
      </c>
      <c r="B38" s="171" t="s">
        <v>1209</v>
      </c>
      <c r="C38" s="179" t="s">
        <v>48</v>
      </c>
      <c r="D38" s="943">
        <v>270000</v>
      </c>
      <c r="E38" s="967">
        <v>0</v>
      </c>
      <c r="F38" s="967">
        <v>0</v>
      </c>
      <c r="G38" s="967">
        <v>0</v>
      </c>
      <c r="H38" s="967">
        <v>0</v>
      </c>
      <c r="I38" s="942">
        <v>2</v>
      </c>
      <c r="J38" s="967">
        <v>0</v>
      </c>
      <c r="K38" s="942">
        <v>2</v>
      </c>
      <c r="L38" s="942">
        <v>1</v>
      </c>
      <c r="M38" s="38">
        <v>270000</v>
      </c>
      <c r="N38" s="70">
        <v>0</v>
      </c>
      <c r="O38" s="70">
        <v>0</v>
      </c>
      <c r="P38" s="947">
        <v>1</v>
      </c>
      <c r="Q38" s="38">
        <v>270000</v>
      </c>
      <c r="R38" s="540">
        <v>0</v>
      </c>
      <c r="S38" s="70">
        <v>0</v>
      </c>
      <c r="T38" s="928">
        <f t="shared" si="3"/>
        <v>2</v>
      </c>
      <c r="U38" s="928">
        <f t="shared" si="4"/>
        <v>540000</v>
      </c>
      <c r="V38" s="946" t="s">
        <v>1208</v>
      </c>
      <c r="W38" s="946" t="s">
        <v>1208</v>
      </c>
      <c r="X38" s="945" t="s">
        <v>1207</v>
      </c>
      <c r="Y38" s="41"/>
    </row>
    <row r="39" spans="1:25" ht="24.95" customHeight="1">
      <c r="A39" s="54">
        <v>31</v>
      </c>
      <c r="B39" s="171" t="s">
        <v>1206</v>
      </c>
      <c r="C39" s="179" t="s">
        <v>48</v>
      </c>
      <c r="D39" s="943">
        <v>550000</v>
      </c>
      <c r="E39" s="967">
        <v>0</v>
      </c>
      <c r="F39" s="967">
        <v>0</v>
      </c>
      <c r="G39" s="967">
        <v>0</v>
      </c>
      <c r="H39" s="967">
        <v>0</v>
      </c>
      <c r="I39" s="942">
        <v>4</v>
      </c>
      <c r="J39" s="967">
        <v>0</v>
      </c>
      <c r="K39" s="942">
        <v>4</v>
      </c>
      <c r="L39" s="942">
        <v>4</v>
      </c>
      <c r="M39" s="38">
        <v>2200000</v>
      </c>
      <c r="N39" s="70">
        <v>0</v>
      </c>
      <c r="O39" s="70">
        <v>0</v>
      </c>
      <c r="P39" s="969">
        <v>0</v>
      </c>
      <c r="Q39" s="70">
        <v>0</v>
      </c>
      <c r="R39" s="540">
        <v>0</v>
      </c>
      <c r="S39" s="70">
        <v>0</v>
      </c>
      <c r="T39" s="928">
        <f t="shared" si="3"/>
        <v>4</v>
      </c>
      <c r="U39" s="928">
        <f t="shared" si="4"/>
        <v>2200000</v>
      </c>
      <c r="V39" s="946"/>
      <c r="W39" s="946"/>
      <c r="X39" s="945"/>
      <c r="Y39" s="41"/>
    </row>
    <row r="40" spans="1:25" ht="24.95" customHeight="1">
      <c r="A40" s="56">
        <v>32</v>
      </c>
      <c r="B40" s="944" t="s">
        <v>1205</v>
      </c>
      <c r="C40" s="179" t="s">
        <v>48</v>
      </c>
      <c r="D40" s="943">
        <v>900000</v>
      </c>
      <c r="E40" s="967">
        <v>0</v>
      </c>
      <c r="F40" s="967">
        <v>0</v>
      </c>
      <c r="G40" s="967">
        <v>0</v>
      </c>
      <c r="H40" s="967">
        <v>0</v>
      </c>
      <c r="I40" s="942">
        <v>2</v>
      </c>
      <c r="J40" s="967">
        <v>0</v>
      </c>
      <c r="K40" s="942">
        <v>2</v>
      </c>
      <c r="L40" s="942">
        <v>2</v>
      </c>
      <c r="M40" s="38">
        <v>1800000</v>
      </c>
      <c r="N40" s="70">
        <v>0</v>
      </c>
      <c r="O40" s="70">
        <v>0</v>
      </c>
      <c r="P40" s="969">
        <v>0</v>
      </c>
      <c r="Q40" s="70">
        <v>0</v>
      </c>
      <c r="R40" s="540">
        <v>0</v>
      </c>
      <c r="S40" s="70">
        <v>0</v>
      </c>
      <c r="T40" s="928">
        <f t="shared" si="3"/>
        <v>2</v>
      </c>
      <c r="U40" s="928">
        <f t="shared" si="4"/>
        <v>1800000</v>
      </c>
      <c r="V40" s="946"/>
      <c r="W40" s="946"/>
      <c r="X40" s="945"/>
      <c r="Y40" s="41"/>
    </row>
    <row r="41" spans="1:25" ht="24.95" customHeight="1">
      <c r="A41" s="54">
        <v>33</v>
      </c>
      <c r="B41" s="171" t="s">
        <v>1204</v>
      </c>
      <c r="C41" s="179" t="s">
        <v>48</v>
      </c>
      <c r="D41" s="943">
        <v>22000</v>
      </c>
      <c r="E41" s="967">
        <v>0</v>
      </c>
      <c r="F41" s="967">
        <v>0</v>
      </c>
      <c r="G41" s="967">
        <v>0</v>
      </c>
      <c r="H41" s="967">
        <v>0</v>
      </c>
      <c r="I41" s="942">
        <v>30</v>
      </c>
      <c r="J41" s="967">
        <v>0</v>
      </c>
      <c r="K41" s="942">
        <v>30</v>
      </c>
      <c r="L41" s="942">
        <v>30</v>
      </c>
      <c r="M41" s="38">
        <v>660000</v>
      </c>
      <c r="N41" s="70">
        <v>0</v>
      </c>
      <c r="O41" s="70">
        <v>0</v>
      </c>
      <c r="P41" s="969">
        <v>0</v>
      </c>
      <c r="Q41" s="70">
        <v>0</v>
      </c>
      <c r="R41" s="540">
        <v>0</v>
      </c>
      <c r="S41" s="70">
        <v>0</v>
      </c>
      <c r="T41" s="928">
        <f t="shared" si="3"/>
        <v>30</v>
      </c>
      <c r="U41" s="928">
        <f t="shared" si="4"/>
        <v>660000</v>
      </c>
      <c r="V41" s="946"/>
      <c r="W41" s="946"/>
      <c r="X41" s="945"/>
      <c r="Y41" s="41"/>
    </row>
    <row r="42" spans="1:25" ht="24.95" customHeight="1">
      <c r="A42" s="56">
        <v>34</v>
      </c>
      <c r="B42" s="171" t="s">
        <v>1203</v>
      </c>
      <c r="C42" s="179" t="s">
        <v>48</v>
      </c>
      <c r="D42" s="943">
        <v>222000</v>
      </c>
      <c r="E42" s="967">
        <v>0</v>
      </c>
      <c r="F42" s="967">
        <v>0</v>
      </c>
      <c r="G42" s="967">
        <v>0</v>
      </c>
      <c r="H42" s="967">
        <v>0</v>
      </c>
      <c r="I42" s="942">
        <v>1</v>
      </c>
      <c r="J42" s="967">
        <v>0</v>
      </c>
      <c r="K42" s="942">
        <v>1</v>
      </c>
      <c r="L42" s="942">
        <v>1</v>
      </c>
      <c r="M42" s="38">
        <v>222000</v>
      </c>
      <c r="N42" s="70">
        <v>0</v>
      </c>
      <c r="O42" s="70">
        <v>0</v>
      </c>
      <c r="P42" s="969">
        <v>0</v>
      </c>
      <c r="Q42" s="70">
        <v>0</v>
      </c>
      <c r="R42" s="540">
        <v>0</v>
      </c>
      <c r="S42" s="70">
        <v>0</v>
      </c>
      <c r="T42" s="928">
        <f t="shared" si="3"/>
        <v>1</v>
      </c>
      <c r="U42" s="928">
        <f t="shared" si="4"/>
        <v>222000</v>
      </c>
      <c r="V42" s="946"/>
      <c r="W42" s="946"/>
      <c r="X42" s="945"/>
      <c r="Y42" s="41"/>
    </row>
    <row r="43" spans="1:25" ht="24.95" customHeight="1">
      <c r="A43" s="54">
        <v>35</v>
      </c>
      <c r="B43" s="210" t="s">
        <v>1202</v>
      </c>
      <c r="C43" s="179" t="s">
        <v>48</v>
      </c>
      <c r="D43" s="943">
        <v>277000</v>
      </c>
      <c r="E43" s="967">
        <v>0</v>
      </c>
      <c r="F43" s="967">
        <v>0</v>
      </c>
      <c r="G43" s="967">
        <v>0</v>
      </c>
      <c r="H43" s="967">
        <v>0</v>
      </c>
      <c r="I43" s="942">
        <v>1</v>
      </c>
      <c r="J43" s="967">
        <v>0</v>
      </c>
      <c r="K43" s="942">
        <v>1</v>
      </c>
      <c r="L43" s="942">
        <v>1</v>
      </c>
      <c r="M43" s="38">
        <v>277000</v>
      </c>
      <c r="N43" s="70">
        <v>0</v>
      </c>
      <c r="O43" s="70">
        <v>0</v>
      </c>
      <c r="P43" s="969">
        <v>0</v>
      </c>
      <c r="Q43" s="70">
        <v>0</v>
      </c>
      <c r="R43" s="540">
        <v>0</v>
      </c>
      <c r="S43" s="70">
        <v>0</v>
      </c>
      <c r="T43" s="928">
        <f t="shared" si="3"/>
        <v>1</v>
      </c>
      <c r="U43" s="928">
        <f t="shared" si="4"/>
        <v>277000</v>
      </c>
      <c r="V43" s="946"/>
      <c r="W43" s="946"/>
      <c r="X43" s="945"/>
      <c r="Y43" s="41"/>
    </row>
    <row r="44" spans="1:25" ht="24.95" customHeight="1">
      <c r="A44" s="56">
        <v>36</v>
      </c>
      <c r="B44" s="944" t="s">
        <v>1201</v>
      </c>
      <c r="C44" s="179" t="s">
        <v>48</v>
      </c>
      <c r="D44" s="943">
        <v>60000</v>
      </c>
      <c r="E44" s="967">
        <v>0</v>
      </c>
      <c r="F44" s="967">
        <v>0</v>
      </c>
      <c r="G44" s="967">
        <v>0</v>
      </c>
      <c r="H44" s="967">
        <v>0</v>
      </c>
      <c r="I44" s="942">
        <v>1</v>
      </c>
      <c r="J44" s="967">
        <v>0</v>
      </c>
      <c r="K44" s="942">
        <v>1</v>
      </c>
      <c r="L44" s="942">
        <v>1</v>
      </c>
      <c r="M44" s="38">
        <v>60000</v>
      </c>
      <c r="N44" s="70">
        <v>0</v>
      </c>
      <c r="O44" s="70">
        <v>0</v>
      </c>
      <c r="P44" s="70">
        <v>0</v>
      </c>
      <c r="Q44" s="70">
        <v>0</v>
      </c>
      <c r="R44" s="540">
        <v>0</v>
      </c>
      <c r="S44" s="70">
        <v>0</v>
      </c>
      <c r="T44" s="928">
        <f t="shared" si="3"/>
        <v>1</v>
      </c>
      <c r="U44" s="928">
        <f t="shared" si="4"/>
        <v>60000</v>
      </c>
      <c r="V44" s="40"/>
      <c r="W44" s="40"/>
      <c r="X44" s="40"/>
      <c r="Y44" s="41"/>
    </row>
    <row r="45" spans="1:25" ht="24.95" customHeight="1">
      <c r="A45" s="54">
        <v>37</v>
      </c>
      <c r="B45" s="171" t="s">
        <v>1200</v>
      </c>
      <c r="C45" s="179" t="s">
        <v>311</v>
      </c>
      <c r="D45" s="943">
        <v>50000</v>
      </c>
      <c r="E45" s="967">
        <v>0</v>
      </c>
      <c r="F45" s="967">
        <v>0</v>
      </c>
      <c r="G45" s="967">
        <v>0</v>
      </c>
      <c r="H45" s="967">
        <v>0</v>
      </c>
      <c r="I45" s="942">
        <v>2</v>
      </c>
      <c r="J45" s="967">
        <v>0</v>
      </c>
      <c r="K45" s="942">
        <v>2</v>
      </c>
      <c r="L45" s="942">
        <v>2</v>
      </c>
      <c r="M45" s="38">
        <v>100000</v>
      </c>
      <c r="N45" s="70">
        <v>0</v>
      </c>
      <c r="O45" s="70">
        <v>0</v>
      </c>
      <c r="P45" s="70">
        <v>0</v>
      </c>
      <c r="Q45" s="70">
        <v>0</v>
      </c>
      <c r="R45" s="540">
        <v>0</v>
      </c>
      <c r="S45" s="70">
        <v>0</v>
      </c>
      <c r="T45" s="928">
        <f t="shared" si="3"/>
        <v>2</v>
      </c>
      <c r="U45" s="928">
        <f t="shared" si="4"/>
        <v>100000</v>
      </c>
      <c r="V45" s="40"/>
      <c r="W45" s="40"/>
      <c r="X45" s="40"/>
      <c r="Y45" s="41"/>
    </row>
    <row r="46" spans="1:25" ht="24.95" customHeight="1">
      <c r="A46" s="56">
        <v>38</v>
      </c>
      <c r="B46" s="970" t="s">
        <v>1199</v>
      </c>
      <c r="C46" s="974" t="s">
        <v>311</v>
      </c>
      <c r="D46" s="971">
        <v>850000</v>
      </c>
      <c r="E46" s="967">
        <v>0</v>
      </c>
      <c r="F46" s="967">
        <v>0</v>
      </c>
      <c r="G46" s="967">
        <v>0</v>
      </c>
      <c r="H46" s="967">
        <v>0</v>
      </c>
      <c r="I46" s="972">
        <v>1</v>
      </c>
      <c r="J46" s="967">
        <v>0</v>
      </c>
      <c r="K46" s="972">
        <v>1</v>
      </c>
      <c r="L46" s="972">
        <v>1</v>
      </c>
      <c r="M46" s="38">
        <v>850000</v>
      </c>
      <c r="N46" s="70">
        <v>0</v>
      </c>
      <c r="O46" s="70">
        <v>0</v>
      </c>
      <c r="P46" s="70">
        <v>0</v>
      </c>
      <c r="Q46" s="70">
        <v>0</v>
      </c>
      <c r="R46" s="540">
        <v>0</v>
      </c>
      <c r="S46" s="70">
        <v>0</v>
      </c>
      <c r="T46" s="928">
        <f t="shared" si="3"/>
        <v>1</v>
      </c>
      <c r="U46" s="928">
        <f t="shared" si="4"/>
        <v>850000</v>
      </c>
      <c r="V46" s="40"/>
      <c r="W46" s="40"/>
      <c r="X46" s="40"/>
      <c r="Y46" s="41"/>
    </row>
    <row r="47" spans="1:25" ht="24.95" customHeight="1">
      <c r="A47" s="65" t="s">
        <v>18</v>
      </c>
      <c r="B47" s="65"/>
      <c r="C47" s="429"/>
      <c r="D47" s="940"/>
      <c r="E47" s="43"/>
      <c r="F47" s="43"/>
      <c r="G47" s="43"/>
      <c r="H47" s="43"/>
      <c r="I47" s="43">
        <f t="shared" ref="I47:U47" si="5">SUM(I48:I56)</f>
        <v>10</v>
      </c>
      <c r="J47" s="43">
        <f t="shared" si="5"/>
        <v>0</v>
      </c>
      <c r="K47" s="43">
        <f t="shared" si="5"/>
        <v>10</v>
      </c>
      <c r="L47" s="43">
        <f t="shared" si="5"/>
        <v>9</v>
      </c>
      <c r="M47" s="43">
        <f t="shared" si="5"/>
        <v>28348450</v>
      </c>
      <c r="N47" s="43">
        <f t="shared" si="5"/>
        <v>0</v>
      </c>
      <c r="O47" s="43">
        <f t="shared" si="5"/>
        <v>0</v>
      </c>
      <c r="P47" s="43">
        <f t="shared" si="5"/>
        <v>1</v>
      </c>
      <c r="Q47" s="43">
        <f t="shared" si="5"/>
        <v>3405917</v>
      </c>
      <c r="R47" s="43">
        <f t="shared" si="5"/>
        <v>0</v>
      </c>
      <c r="S47" s="43">
        <f t="shared" si="5"/>
        <v>0</v>
      </c>
      <c r="T47" s="43">
        <f t="shared" si="5"/>
        <v>10</v>
      </c>
      <c r="U47" s="43">
        <f t="shared" si="5"/>
        <v>31754367</v>
      </c>
      <c r="V47" s="43"/>
      <c r="W47" s="43"/>
      <c r="X47" s="43"/>
    </row>
    <row r="48" spans="1:25" ht="42">
      <c r="A48" s="78">
        <v>1</v>
      </c>
      <c r="B48" s="964" t="s">
        <v>1198</v>
      </c>
      <c r="C48" s="939" t="s">
        <v>48</v>
      </c>
      <c r="D48" s="938">
        <v>2500000</v>
      </c>
      <c r="E48" s="930">
        <v>0</v>
      </c>
      <c r="F48" s="930">
        <v>0</v>
      </c>
      <c r="G48" s="930">
        <v>0</v>
      </c>
      <c r="H48" s="930">
        <v>0</v>
      </c>
      <c r="I48" s="932">
        <v>1</v>
      </c>
      <c r="J48" s="930">
        <v>0</v>
      </c>
      <c r="K48" s="932">
        <v>1</v>
      </c>
      <c r="L48" s="930">
        <v>1</v>
      </c>
      <c r="M48" s="930">
        <v>2500000</v>
      </c>
      <c r="N48" s="930">
        <v>0</v>
      </c>
      <c r="O48" s="930">
        <v>0</v>
      </c>
      <c r="P48" s="930">
        <v>0</v>
      </c>
      <c r="Q48" s="930">
        <v>0</v>
      </c>
      <c r="R48" s="930">
        <v>0</v>
      </c>
      <c r="S48" s="930">
        <v>0</v>
      </c>
      <c r="T48" s="928">
        <f t="shared" ref="T48:T56" si="6">SUM(L48+N48+P48+R48)</f>
        <v>1</v>
      </c>
      <c r="U48" s="928">
        <f t="shared" ref="U48:U56" si="7">+M48+O48+Q48+S48</f>
        <v>2500000</v>
      </c>
      <c r="V48" s="931"/>
      <c r="W48" s="931"/>
      <c r="X48" s="930"/>
    </row>
    <row r="49" spans="1:25" ht="42">
      <c r="A49" s="78">
        <v>2</v>
      </c>
      <c r="B49" s="965" t="s">
        <v>1197</v>
      </c>
      <c r="C49" s="344" t="s">
        <v>48</v>
      </c>
      <c r="D49" s="937">
        <v>2200000</v>
      </c>
      <c r="E49" s="930">
        <v>0</v>
      </c>
      <c r="F49" s="930">
        <v>0</v>
      </c>
      <c r="G49" s="930">
        <v>0</v>
      </c>
      <c r="H49" s="930">
        <v>0</v>
      </c>
      <c r="I49" s="932">
        <v>1</v>
      </c>
      <c r="J49" s="930">
        <v>0</v>
      </c>
      <c r="K49" s="932">
        <v>1</v>
      </c>
      <c r="L49" s="930">
        <v>1</v>
      </c>
      <c r="M49" s="930">
        <v>2200000</v>
      </c>
      <c r="N49" s="930">
        <v>0</v>
      </c>
      <c r="O49" s="930">
        <v>0</v>
      </c>
      <c r="P49" s="930">
        <v>0</v>
      </c>
      <c r="Q49" s="930">
        <v>0</v>
      </c>
      <c r="R49" s="930">
        <v>0</v>
      </c>
      <c r="S49" s="930">
        <v>0</v>
      </c>
      <c r="T49" s="928">
        <f t="shared" si="6"/>
        <v>1</v>
      </c>
      <c r="U49" s="928">
        <f t="shared" si="7"/>
        <v>2200000</v>
      </c>
      <c r="V49" s="931"/>
      <c r="W49" s="931"/>
      <c r="X49" s="930"/>
    </row>
    <row r="50" spans="1:25" ht="24.95" customHeight="1">
      <c r="A50" s="78">
        <v>3</v>
      </c>
      <c r="B50" s="170" t="s">
        <v>1243</v>
      </c>
      <c r="C50" s="179" t="s">
        <v>48</v>
      </c>
      <c r="D50" s="936">
        <v>1900000</v>
      </c>
      <c r="E50" s="930">
        <v>0</v>
      </c>
      <c r="F50" s="930">
        <v>0</v>
      </c>
      <c r="G50" s="930">
        <v>0</v>
      </c>
      <c r="H50" s="930">
        <v>0</v>
      </c>
      <c r="I50" s="932">
        <v>2</v>
      </c>
      <c r="J50" s="930">
        <v>0</v>
      </c>
      <c r="K50" s="932">
        <v>2</v>
      </c>
      <c r="L50" s="930">
        <v>2</v>
      </c>
      <c r="M50" s="930">
        <v>3800000</v>
      </c>
      <c r="N50" s="930">
        <v>0</v>
      </c>
      <c r="O50" s="930">
        <v>0</v>
      </c>
      <c r="P50" s="930">
        <v>0</v>
      </c>
      <c r="Q50" s="930">
        <v>0</v>
      </c>
      <c r="R50" s="930">
        <v>0</v>
      </c>
      <c r="S50" s="930">
        <v>0</v>
      </c>
      <c r="T50" s="928">
        <f t="shared" si="6"/>
        <v>2</v>
      </c>
      <c r="U50" s="928">
        <f t="shared" si="7"/>
        <v>3800000</v>
      </c>
      <c r="V50" s="931"/>
      <c r="W50" s="931"/>
      <c r="X50" s="930" t="s">
        <v>1196</v>
      </c>
    </row>
    <row r="51" spans="1:25" ht="42">
      <c r="A51" s="78">
        <v>4</v>
      </c>
      <c r="B51" s="396" t="s">
        <v>1195</v>
      </c>
      <c r="C51" s="179" t="s">
        <v>48</v>
      </c>
      <c r="D51" s="935">
        <v>2500000</v>
      </c>
      <c r="E51" s="930">
        <v>0</v>
      </c>
      <c r="F51" s="930">
        <v>0</v>
      </c>
      <c r="G51" s="930">
        <v>0</v>
      </c>
      <c r="H51" s="930">
        <v>0</v>
      </c>
      <c r="I51" s="932">
        <v>1</v>
      </c>
      <c r="J51" s="930">
        <v>0</v>
      </c>
      <c r="K51" s="932">
        <v>1</v>
      </c>
      <c r="L51" s="930">
        <v>1</v>
      </c>
      <c r="M51" s="930">
        <v>2500000</v>
      </c>
      <c r="N51" s="930">
        <v>0</v>
      </c>
      <c r="O51" s="930">
        <v>0</v>
      </c>
      <c r="P51" s="930">
        <v>0</v>
      </c>
      <c r="Q51" s="930">
        <v>0</v>
      </c>
      <c r="R51" s="930">
        <v>0</v>
      </c>
      <c r="S51" s="930">
        <v>0</v>
      </c>
      <c r="T51" s="928">
        <f t="shared" si="6"/>
        <v>1</v>
      </c>
      <c r="U51" s="928">
        <f t="shared" si="7"/>
        <v>2500000</v>
      </c>
      <c r="V51" s="931"/>
      <c r="W51" s="931"/>
      <c r="X51" s="930" t="s">
        <v>1194</v>
      </c>
    </row>
    <row r="52" spans="1:25" ht="24.95" customHeight="1">
      <c r="A52" s="78">
        <v>5</v>
      </c>
      <c r="B52" s="164" t="s">
        <v>1193</v>
      </c>
      <c r="C52" s="204" t="s">
        <v>48</v>
      </c>
      <c r="D52" s="929">
        <v>1868450</v>
      </c>
      <c r="E52" s="930">
        <v>0</v>
      </c>
      <c r="F52" s="930">
        <v>0</v>
      </c>
      <c r="G52" s="930">
        <v>0</v>
      </c>
      <c r="H52" s="930">
        <v>0</v>
      </c>
      <c r="I52" s="932">
        <v>1</v>
      </c>
      <c r="J52" s="930">
        <v>0</v>
      </c>
      <c r="K52" s="932">
        <v>1</v>
      </c>
      <c r="L52" s="930">
        <v>1</v>
      </c>
      <c r="M52" s="930">
        <v>1868450</v>
      </c>
      <c r="N52" s="930">
        <v>0</v>
      </c>
      <c r="O52" s="930">
        <v>0</v>
      </c>
      <c r="P52" s="930">
        <v>0</v>
      </c>
      <c r="Q52" s="930">
        <v>0</v>
      </c>
      <c r="R52" s="930">
        <v>0</v>
      </c>
      <c r="S52" s="930">
        <v>0</v>
      </c>
      <c r="T52" s="928">
        <f t="shared" si="6"/>
        <v>1</v>
      </c>
      <c r="U52" s="928">
        <f t="shared" si="7"/>
        <v>1868450</v>
      </c>
      <c r="V52" s="931"/>
      <c r="W52" s="931"/>
      <c r="X52" s="930"/>
    </row>
    <row r="53" spans="1:25" ht="24.95" customHeight="1">
      <c r="A53" s="78">
        <v>6</v>
      </c>
      <c r="B53" s="174" t="s">
        <v>1192</v>
      </c>
      <c r="C53" s="204" t="s">
        <v>48</v>
      </c>
      <c r="D53" s="929">
        <v>5990000</v>
      </c>
      <c r="E53" s="930">
        <v>0</v>
      </c>
      <c r="F53" s="930">
        <v>0</v>
      </c>
      <c r="G53" s="930">
        <v>0</v>
      </c>
      <c r="H53" s="930">
        <v>0</v>
      </c>
      <c r="I53" s="932">
        <v>1</v>
      </c>
      <c r="J53" s="930">
        <v>0</v>
      </c>
      <c r="K53" s="932">
        <v>1</v>
      </c>
      <c r="L53" s="930">
        <v>1</v>
      </c>
      <c r="M53" s="930">
        <v>5990000</v>
      </c>
      <c r="N53" s="930">
        <v>0</v>
      </c>
      <c r="O53" s="930">
        <v>0</v>
      </c>
      <c r="P53" s="930">
        <v>0</v>
      </c>
      <c r="Q53" s="930">
        <v>0</v>
      </c>
      <c r="R53" s="930">
        <v>0</v>
      </c>
      <c r="S53" s="930">
        <v>0</v>
      </c>
      <c r="T53" s="928">
        <f t="shared" si="6"/>
        <v>1</v>
      </c>
      <c r="U53" s="928">
        <f t="shared" si="7"/>
        <v>5990000</v>
      </c>
      <c r="V53" s="934" t="s">
        <v>536</v>
      </c>
      <c r="W53" s="934" t="s">
        <v>536</v>
      </c>
      <c r="X53" s="933" t="s">
        <v>1191</v>
      </c>
    </row>
    <row r="54" spans="1:25" ht="24.95" customHeight="1">
      <c r="A54" s="78">
        <v>7</v>
      </c>
      <c r="B54" s="171" t="s">
        <v>1190</v>
      </c>
      <c r="C54" s="179" t="s">
        <v>48</v>
      </c>
      <c r="D54" s="926">
        <v>4990000</v>
      </c>
      <c r="E54" s="930">
        <v>0</v>
      </c>
      <c r="F54" s="930">
        <v>0</v>
      </c>
      <c r="G54" s="930">
        <v>0</v>
      </c>
      <c r="H54" s="930">
        <v>0</v>
      </c>
      <c r="I54" s="932">
        <v>1</v>
      </c>
      <c r="J54" s="930">
        <v>0</v>
      </c>
      <c r="K54" s="932">
        <v>1</v>
      </c>
      <c r="L54" s="930">
        <v>1</v>
      </c>
      <c r="M54" s="930">
        <v>4990000</v>
      </c>
      <c r="N54" s="930">
        <v>0</v>
      </c>
      <c r="O54" s="930">
        <v>0</v>
      </c>
      <c r="P54" s="930">
        <v>0</v>
      </c>
      <c r="Q54" s="930">
        <v>0</v>
      </c>
      <c r="R54" s="930">
        <v>0</v>
      </c>
      <c r="S54" s="930">
        <v>0</v>
      </c>
      <c r="T54" s="928">
        <f t="shared" si="6"/>
        <v>1</v>
      </c>
      <c r="U54" s="928">
        <f t="shared" si="7"/>
        <v>4990000</v>
      </c>
      <c r="V54" s="168" t="s">
        <v>536</v>
      </c>
      <c r="W54" s="168" t="s">
        <v>536</v>
      </c>
      <c r="X54" s="35"/>
    </row>
    <row r="55" spans="1:25" ht="24.95" customHeight="1">
      <c r="A55" s="78">
        <v>8</v>
      </c>
      <c r="B55" s="210" t="s">
        <v>1189</v>
      </c>
      <c r="C55" s="973" t="s">
        <v>48</v>
      </c>
      <c r="D55" s="923">
        <v>4500000</v>
      </c>
      <c r="E55" s="930">
        <v>0</v>
      </c>
      <c r="F55" s="930">
        <v>0</v>
      </c>
      <c r="G55" s="930">
        <v>0</v>
      </c>
      <c r="H55" s="930">
        <v>0</v>
      </c>
      <c r="I55" s="932">
        <v>1</v>
      </c>
      <c r="J55" s="930">
        <v>0</v>
      </c>
      <c r="K55" s="932">
        <v>1</v>
      </c>
      <c r="L55" s="930">
        <v>1</v>
      </c>
      <c r="M55" s="930">
        <v>4500000</v>
      </c>
      <c r="N55" s="930">
        <v>0</v>
      </c>
      <c r="O55" s="930">
        <v>0</v>
      </c>
      <c r="P55" s="930">
        <v>0</v>
      </c>
      <c r="Q55" s="930">
        <v>0</v>
      </c>
      <c r="R55" s="930">
        <v>0</v>
      </c>
      <c r="S55" s="930">
        <v>0</v>
      </c>
      <c r="T55" s="928">
        <f t="shared" si="6"/>
        <v>1</v>
      </c>
      <c r="U55" s="928">
        <f t="shared" si="7"/>
        <v>4500000</v>
      </c>
      <c r="V55" s="931"/>
      <c r="W55" s="931"/>
      <c r="X55" s="930"/>
    </row>
    <row r="56" spans="1:25" ht="24.95" customHeight="1">
      <c r="A56" s="56">
        <v>9</v>
      </c>
      <c r="B56" s="165" t="s">
        <v>1188</v>
      </c>
      <c r="C56" s="175" t="s">
        <v>48</v>
      </c>
      <c r="D56" s="35">
        <v>3405917</v>
      </c>
      <c r="E56" s="922" t="s">
        <v>551</v>
      </c>
      <c r="F56" s="922" t="s">
        <v>551</v>
      </c>
      <c r="G56" s="922" t="s">
        <v>551</v>
      </c>
      <c r="H56" s="922" t="s">
        <v>551</v>
      </c>
      <c r="I56" s="922">
        <v>1</v>
      </c>
      <c r="J56" s="922" t="s">
        <v>551</v>
      </c>
      <c r="K56" s="922">
        <v>1</v>
      </c>
      <c r="L56" s="35">
        <v>0</v>
      </c>
      <c r="M56" s="35">
        <v>0</v>
      </c>
      <c r="N56" s="35">
        <v>0</v>
      </c>
      <c r="O56" s="35">
        <v>0</v>
      </c>
      <c r="P56" s="35">
        <v>1</v>
      </c>
      <c r="Q56" s="35">
        <v>3405917</v>
      </c>
      <c r="R56" s="35">
        <v>0</v>
      </c>
      <c r="S56" s="35">
        <v>0</v>
      </c>
      <c r="T56" s="928">
        <f t="shared" si="6"/>
        <v>1</v>
      </c>
      <c r="U56" s="928">
        <f t="shared" si="7"/>
        <v>3405917</v>
      </c>
      <c r="V56" s="40"/>
      <c r="W56" s="40"/>
      <c r="X56" s="925" t="s">
        <v>1187</v>
      </c>
    </row>
    <row r="57" spans="1:25" ht="21">
      <c r="A57" s="1030" t="s">
        <v>19</v>
      </c>
      <c r="B57" s="1031"/>
      <c r="C57" s="47"/>
      <c r="D57" s="927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3"/>
      <c r="U57" s="43"/>
      <c r="V57" s="48"/>
      <c r="W57" s="48"/>
      <c r="X57" s="48"/>
    </row>
    <row r="58" spans="1:25" ht="21">
      <c r="A58" s="65" t="s">
        <v>3</v>
      </c>
      <c r="B58" s="66"/>
      <c r="C58" s="44"/>
      <c r="D58" s="926"/>
      <c r="E58" s="45"/>
      <c r="F58" s="45"/>
      <c r="G58" s="45"/>
      <c r="H58" s="45"/>
      <c r="I58" s="45"/>
      <c r="J58" s="45"/>
      <c r="K58" s="45"/>
      <c r="L58" s="917"/>
      <c r="M58" s="919"/>
      <c r="N58" s="921"/>
      <c r="O58" s="919"/>
      <c r="P58" s="919"/>
      <c r="Q58" s="919"/>
      <c r="R58" s="920"/>
      <c r="S58" s="919"/>
      <c r="T58" s="917"/>
      <c r="U58" s="46"/>
      <c r="V58" s="46"/>
      <c r="W58" s="46"/>
      <c r="X58" s="46"/>
      <c r="Y58" s="6"/>
    </row>
    <row r="59" spans="1:25" ht="21">
      <c r="A59" s="56"/>
      <c r="B59" s="75"/>
      <c r="C59" s="32"/>
      <c r="D59" s="926"/>
      <c r="E59" s="922"/>
      <c r="F59" s="922"/>
      <c r="G59" s="922"/>
      <c r="H59" s="922"/>
      <c r="I59" s="922"/>
      <c r="J59" s="922"/>
      <c r="K59" s="922"/>
      <c r="L59" s="35"/>
      <c r="M59" s="35"/>
      <c r="N59" s="35"/>
      <c r="O59" s="35"/>
      <c r="P59" s="35"/>
      <c r="Q59" s="35"/>
      <c r="R59" s="35"/>
      <c r="S59" s="35"/>
      <c r="T59" s="43"/>
      <c r="U59" s="43"/>
      <c r="V59" s="40"/>
      <c r="W59" s="40"/>
      <c r="X59" s="925"/>
    </row>
    <row r="60" spans="1:25" ht="21">
      <c r="A60" s="56">
        <v>2</v>
      </c>
      <c r="B60" s="127"/>
      <c r="C60" s="32"/>
      <c r="D60" s="924"/>
      <c r="E60" s="35"/>
      <c r="F60" s="35"/>
      <c r="G60" s="35"/>
      <c r="H60" s="35"/>
      <c r="I60" s="35"/>
      <c r="J60" s="35"/>
      <c r="K60" s="922"/>
      <c r="L60" s="35"/>
      <c r="M60" s="35"/>
      <c r="N60" s="35"/>
      <c r="O60" s="35"/>
      <c r="P60" s="35"/>
      <c r="Q60" s="35"/>
      <c r="R60" s="35"/>
      <c r="S60" s="35"/>
      <c r="T60" s="43"/>
      <c r="U60" s="43"/>
      <c r="V60" s="40"/>
      <c r="W60" s="40"/>
      <c r="X60" s="35"/>
    </row>
    <row r="61" spans="1:25" ht="21">
      <c r="A61" s="56">
        <v>3</v>
      </c>
      <c r="B61" s="127"/>
      <c r="C61" s="32"/>
      <c r="D61" s="923"/>
      <c r="E61" s="35"/>
      <c r="F61" s="35"/>
      <c r="G61" s="35"/>
      <c r="H61" s="35"/>
      <c r="I61" s="35"/>
      <c r="J61" s="35"/>
      <c r="K61" s="922"/>
      <c r="L61" s="35"/>
      <c r="M61" s="35"/>
      <c r="N61" s="35"/>
      <c r="O61" s="35"/>
      <c r="P61" s="35"/>
      <c r="Q61" s="35"/>
      <c r="R61" s="35"/>
      <c r="S61" s="35"/>
      <c r="T61" s="43"/>
      <c r="U61" s="43"/>
      <c r="V61" s="40"/>
      <c r="W61" s="40"/>
      <c r="X61" s="35"/>
    </row>
    <row r="62" spans="1:25" ht="21">
      <c r="A62" s="56">
        <v>4</v>
      </c>
      <c r="B62" s="127"/>
      <c r="C62" s="32"/>
      <c r="D62" s="35"/>
      <c r="E62" s="35"/>
      <c r="F62" s="35"/>
      <c r="G62" s="35"/>
      <c r="H62" s="35"/>
      <c r="I62" s="35"/>
      <c r="J62" s="35"/>
      <c r="K62" s="922">
        <f>SUM(H62:J62)</f>
        <v>0</v>
      </c>
      <c r="L62" s="35"/>
      <c r="M62" s="35"/>
      <c r="N62" s="35"/>
      <c r="O62" s="35"/>
      <c r="P62" s="35"/>
      <c r="Q62" s="35"/>
      <c r="R62" s="35"/>
      <c r="S62" s="35"/>
      <c r="T62" s="43"/>
      <c r="U62" s="43"/>
      <c r="V62" s="40"/>
      <c r="W62" s="40"/>
      <c r="X62" s="35"/>
    </row>
    <row r="63" spans="1:25" ht="21">
      <c r="A63" s="56">
        <v>5</v>
      </c>
      <c r="B63" s="127"/>
      <c r="C63" s="32"/>
      <c r="D63" s="35"/>
      <c r="E63" s="35"/>
      <c r="F63" s="35"/>
      <c r="G63" s="35"/>
      <c r="H63" s="35"/>
      <c r="I63" s="35"/>
      <c r="J63" s="35"/>
      <c r="K63" s="922">
        <f>SUM(H63:J63)</f>
        <v>0</v>
      </c>
      <c r="L63" s="35"/>
      <c r="M63" s="35"/>
      <c r="N63" s="35"/>
      <c r="O63" s="35"/>
      <c r="P63" s="35"/>
      <c r="Q63" s="35"/>
      <c r="R63" s="35"/>
      <c r="S63" s="35"/>
      <c r="T63" s="43"/>
      <c r="U63" s="43"/>
      <c r="V63" s="40"/>
      <c r="W63" s="40"/>
      <c r="X63" s="35"/>
    </row>
    <row r="64" spans="1:25" ht="21">
      <c r="A64" s="65" t="s">
        <v>18</v>
      </c>
      <c r="B64" s="65"/>
      <c r="C64" s="42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</row>
    <row r="65" spans="1:25" ht="21">
      <c r="A65" s="56">
        <v>1</v>
      </c>
      <c r="B65" s="127"/>
      <c r="C65" s="32"/>
      <c r="D65" s="35"/>
      <c r="E65" s="35"/>
      <c r="F65" s="35"/>
      <c r="G65" s="35"/>
      <c r="H65" s="35"/>
      <c r="I65" s="35"/>
      <c r="J65" s="35"/>
      <c r="K65" s="922">
        <f>SUM(H65:J65)</f>
        <v>0</v>
      </c>
      <c r="L65" s="35"/>
      <c r="M65" s="35"/>
      <c r="N65" s="35"/>
      <c r="O65" s="35"/>
      <c r="P65" s="35"/>
      <c r="Q65" s="35"/>
      <c r="R65" s="35"/>
      <c r="S65" s="35"/>
      <c r="T65" s="43"/>
      <c r="U65" s="43"/>
      <c r="V65" s="40"/>
      <c r="W65" s="40"/>
      <c r="X65" s="35"/>
    </row>
    <row r="66" spans="1:25" ht="21">
      <c r="A66" s="56">
        <v>2</v>
      </c>
      <c r="B66" s="127"/>
      <c r="C66" s="32"/>
      <c r="D66" s="35"/>
      <c r="E66" s="35"/>
      <c r="F66" s="35"/>
      <c r="G66" s="35"/>
      <c r="H66" s="35"/>
      <c r="I66" s="35"/>
      <c r="J66" s="35"/>
      <c r="K66" s="922">
        <f>SUM(H66:J66)</f>
        <v>0</v>
      </c>
      <c r="L66" s="35"/>
      <c r="M66" s="35"/>
      <c r="N66" s="35"/>
      <c r="O66" s="35"/>
      <c r="P66" s="35"/>
      <c r="Q66" s="35"/>
      <c r="R66" s="35"/>
      <c r="S66" s="35"/>
      <c r="T66" s="43"/>
      <c r="U66" s="43"/>
      <c r="V66" s="40"/>
      <c r="W66" s="40"/>
      <c r="X66" s="35"/>
    </row>
    <row r="67" spans="1:25" ht="21">
      <c r="A67" s="56">
        <v>3</v>
      </c>
      <c r="B67" s="127"/>
      <c r="C67" s="32"/>
      <c r="D67" s="35"/>
      <c r="E67" s="35"/>
      <c r="F67" s="35"/>
      <c r="G67" s="35"/>
      <c r="H67" s="35"/>
      <c r="I67" s="35"/>
      <c r="J67" s="35"/>
      <c r="K67" s="922">
        <f>SUM(H67:J67)</f>
        <v>0</v>
      </c>
      <c r="L67" s="35"/>
      <c r="M67" s="35"/>
      <c r="N67" s="35"/>
      <c r="O67" s="35"/>
      <c r="P67" s="35"/>
      <c r="Q67" s="35"/>
      <c r="R67" s="35"/>
      <c r="S67" s="35"/>
      <c r="T67" s="43"/>
      <c r="U67" s="43"/>
      <c r="V67" s="40"/>
      <c r="W67" s="40"/>
      <c r="X67" s="35"/>
    </row>
    <row r="68" spans="1:25" ht="21">
      <c r="A68" s="56">
        <v>4</v>
      </c>
      <c r="B68" s="127"/>
      <c r="C68" s="32"/>
      <c r="D68" s="35"/>
      <c r="E68" s="35"/>
      <c r="F68" s="35"/>
      <c r="G68" s="35"/>
      <c r="H68" s="35"/>
      <c r="I68" s="35"/>
      <c r="J68" s="35"/>
      <c r="K68" s="922">
        <f>SUM(H68:J68)</f>
        <v>0</v>
      </c>
      <c r="L68" s="35"/>
      <c r="M68" s="35"/>
      <c r="N68" s="35"/>
      <c r="O68" s="35"/>
      <c r="P68" s="35"/>
      <c r="Q68" s="35"/>
      <c r="R68" s="35"/>
      <c r="S68" s="35"/>
      <c r="T68" s="43"/>
      <c r="U68" s="43"/>
      <c r="V68" s="40"/>
      <c r="W68" s="40"/>
      <c r="X68" s="35"/>
    </row>
    <row r="69" spans="1:25" ht="21">
      <c r="A69" s="56">
        <v>5</v>
      </c>
      <c r="B69" s="127"/>
      <c r="C69" s="32"/>
      <c r="D69" s="35"/>
      <c r="E69" s="35"/>
      <c r="F69" s="35"/>
      <c r="G69" s="35"/>
      <c r="H69" s="35"/>
      <c r="I69" s="35"/>
      <c r="J69" s="35"/>
      <c r="K69" s="922">
        <f>SUM(H69:J69)</f>
        <v>0</v>
      </c>
      <c r="L69" s="35"/>
      <c r="M69" s="35"/>
      <c r="N69" s="35"/>
      <c r="O69" s="35"/>
      <c r="P69" s="35"/>
      <c r="Q69" s="35"/>
      <c r="R69" s="35"/>
      <c r="S69" s="35"/>
      <c r="T69" s="43"/>
      <c r="U69" s="43"/>
      <c r="V69" s="40"/>
      <c r="W69" s="40"/>
      <c r="X69" s="35"/>
    </row>
    <row r="70" spans="1:25" ht="21">
      <c r="A70" s="1030" t="s">
        <v>20</v>
      </c>
      <c r="B70" s="1031"/>
      <c r="C70" s="47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3"/>
      <c r="U70" s="43"/>
      <c r="V70" s="48"/>
      <c r="W70" s="48"/>
      <c r="X70" s="48"/>
    </row>
    <row r="71" spans="1:25" ht="21">
      <c r="A71" s="65" t="s">
        <v>3</v>
      </c>
      <c r="B71" s="66"/>
      <c r="C71" s="44"/>
      <c r="D71" s="45"/>
      <c r="E71" s="45"/>
      <c r="F71" s="45"/>
      <c r="G71" s="45"/>
      <c r="H71" s="45"/>
      <c r="I71" s="45"/>
      <c r="J71" s="45"/>
      <c r="K71" s="45"/>
      <c r="L71" s="917"/>
      <c r="M71" s="919"/>
      <c r="N71" s="921"/>
      <c r="O71" s="919"/>
      <c r="P71" s="919"/>
      <c r="Q71" s="919"/>
      <c r="R71" s="920"/>
      <c r="S71" s="919"/>
      <c r="T71" s="917"/>
      <c r="U71" s="46"/>
      <c r="V71" s="46"/>
      <c r="W71" s="46"/>
      <c r="X71" s="46"/>
      <c r="Y71" s="6"/>
    </row>
    <row r="72" spans="1:25" ht="21">
      <c r="A72" s="56"/>
      <c r="B72" s="67"/>
      <c r="C72" s="36"/>
      <c r="D72" s="77"/>
      <c r="E72" s="34"/>
      <c r="F72" s="34"/>
      <c r="G72" s="34"/>
      <c r="H72" s="34"/>
      <c r="I72" s="34"/>
      <c r="J72" s="34"/>
      <c r="K72" s="34"/>
      <c r="L72" s="69"/>
      <c r="M72" s="38"/>
      <c r="N72" s="70"/>
      <c r="O72" s="38"/>
      <c r="P72" s="70"/>
      <c r="Q72" s="38"/>
      <c r="R72" s="39"/>
      <c r="S72" s="38"/>
      <c r="T72" s="917"/>
      <c r="U72" s="46"/>
      <c r="V72" s="40"/>
      <c r="W72" s="40"/>
      <c r="X72" s="40"/>
    </row>
    <row r="73" spans="1:25" ht="21">
      <c r="A73" s="56">
        <v>2</v>
      </c>
      <c r="B73" s="67"/>
      <c r="C73" s="36"/>
      <c r="D73" s="34"/>
      <c r="E73" s="34"/>
      <c r="F73" s="34"/>
      <c r="G73" s="34"/>
      <c r="H73" s="34"/>
      <c r="I73" s="34"/>
      <c r="J73" s="34"/>
      <c r="K73" s="34"/>
      <c r="L73" s="37"/>
      <c r="M73" s="38"/>
      <c r="N73" s="918"/>
      <c r="O73" s="38"/>
      <c r="P73" s="38"/>
      <c r="Q73" s="38"/>
      <c r="R73" s="39"/>
      <c r="S73" s="38"/>
      <c r="T73" s="917"/>
      <c r="U73" s="46"/>
      <c r="V73" s="40"/>
      <c r="W73" s="40"/>
      <c r="X73" s="40"/>
    </row>
    <row r="74" spans="1:25" ht="21">
      <c r="A74" s="56">
        <v>3</v>
      </c>
      <c r="B74" s="67"/>
      <c r="C74" s="36"/>
      <c r="D74" s="34"/>
      <c r="E74" s="34"/>
      <c r="F74" s="34"/>
      <c r="G74" s="34"/>
      <c r="H74" s="34"/>
      <c r="I74" s="34"/>
      <c r="J74" s="34"/>
      <c r="K74" s="34"/>
      <c r="L74" s="37"/>
      <c r="M74" s="38"/>
      <c r="N74" s="918"/>
      <c r="O74" s="38"/>
      <c r="P74" s="38"/>
      <c r="Q74" s="38"/>
      <c r="R74" s="39"/>
      <c r="S74" s="38"/>
      <c r="T74" s="917"/>
      <c r="U74" s="46"/>
      <c r="V74" s="40"/>
      <c r="W74" s="40"/>
      <c r="X74" s="40"/>
    </row>
    <row r="75" spans="1:25" ht="21">
      <c r="A75" s="56">
        <v>4</v>
      </c>
      <c r="B75" s="67"/>
      <c r="C75" s="36"/>
      <c r="D75" s="34"/>
      <c r="E75" s="34"/>
      <c r="F75" s="34"/>
      <c r="G75" s="34"/>
      <c r="H75" s="34"/>
      <c r="I75" s="34"/>
      <c r="J75" s="34"/>
      <c r="K75" s="34"/>
      <c r="L75" s="37"/>
      <c r="M75" s="38"/>
      <c r="N75" s="918"/>
      <c r="O75" s="38"/>
      <c r="P75" s="38"/>
      <c r="Q75" s="38"/>
      <c r="R75" s="39"/>
      <c r="S75" s="38"/>
      <c r="T75" s="917"/>
      <c r="U75" s="46"/>
      <c r="V75" s="40"/>
      <c r="W75" s="40"/>
      <c r="X75" s="40"/>
    </row>
    <row r="76" spans="1:25" ht="21">
      <c r="A76" s="56">
        <v>5</v>
      </c>
      <c r="B76" s="67"/>
      <c r="C76" s="36"/>
      <c r="D76" s="34"/>
      <c r="E76" s="34"/>
      <c r="F76" s="34"/>
      <c r="G76" s="34"/>
      <c r="H76" s="34"/>
      <c r="I76" s="34"/>
      <c r="J76" s="34"/>
      <c r="K76" s="34"/>
      <c r="L76" s="37"/>
      <c r="M76" s="38"/>
      <c r="N76" s="918"/>
      <c r="O76" s="38"/>
      <c r="P76" s="38"/>
      <c r="Q76" s="38"/>
      <c r="R76" s="39"/>
      <c r="S76" s="38"/>
      <c r="T76" s="917"/>
      <c r="U76" s="46"/>
      <c r="V76" s="40"/>
      <c r="W76" s="40"/>
      <c r="X76" s="40"/>
    </row>
    <row r="77" spans="1:25" ht="21">
      <c r="A77" s="65" t="s">
        <v>18</v>
      </c>
      <c r="B77" s="65"/>
      <c r="C77" s="42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</row>
    <row r="78" spans="1:25" ht="21">
      <c r="A78" s="56">
        <v>1</v>
      </c>
      <c r="B78" s="67"/>
      <c r="C78" s="36"/>
      <c r="D78" s="34"/>
      <c r="E78" s="34"/>
      <c r="F78" s="34"/>
      <c r="G78" s="34"/>
      <c r="H78" s="34"/>
      <c r="I78" s="34"/>
      <c r="J78" s="34"/>
      <c r="K78" s="34"/>
      <c r="L78" s="37"/>
      <c r="M78" s="38"/>
      <c r="N78" s="918"/>
      <c r="O78" s="38"/>
      <c r="P78" s="38"/>
      <c r="Q78" s="38"/>
      <c r="R78" s="39"/>
      <c r="S78" s="38"/>
      <c r="T78" s="917"/>
      <c r="U78" s="46"/>
      <c r="V78" s="40"/>
      <c r="W78" s="40"/>
      <c r="X78" s="40"/>
    </row>
    <row r="79" spans="1:25" ht="21">
      <c r="A79" s="56">
        <v>2</v>
      </c>
      <c r="B79" s="67"/>
      <c r="C79" s="36"/>
      <c r="D79" s="34"/>
      <c r="E79" s="34"/>
      <c r="F79" s="34"/>
      <c r="G79" s="34"/>
      <c r="H79" s="34"/>
      <c r="I79" s="34"/>
      <c r="J79" s="34"/>
      <c r="K79" s="34"/>
      <c r="L79" s="37"/>
      <c r="M79" s="38"/>
      <c r="N79" s="918"/>
      <c r="O79" s="38"/>
      <c r="P79" s="38"/>
      <c r="Q79" s="38"/>
      <c r="R79" s="39"/>
      <c r="S79" s="38"/>
      <c r="T79" s="917"/>
      <c r="U79" s="46"/>
      <c r="V79" s="40"/>
      <c r="W79" s="40"/>
      <c r="X79" s="40"/>
    </row>
    <row r="80" spans="1:25" ht="21">
      <c r="A80" s="56">
        <v>3</v>
      </c>
      <c r="B80" s="67"/>
      <c r="C80" s="36"/>
      <c r="D80" s="34"/>
      <c r="E80" s="34"/>
      <c r="F80" s="34"/>
      <c r="G80" s="34"/>
      <c r="H80" s="34"/>
      <c r="I80" s="34"/>
      <c r="J80" s="34"/>
      <c r="K80" s="34"/>
      <c r="L80" s="37"/>
      <c r="M80" s="38"/>
      <c r="N80" s="918"/>
      <c r="O80" s="38"/>
      <c r="P80" s="38"/>
      <c r="Q80" s="38"/>
      <c r="R80" s="39"/>
      <c r="S80" s="38"/>
      <c r="T80" s="917"/>
      <c r="U80" s="46"/>
      <c r="V80" s="40"/>
      <c r="W80" s="40"/>
      <c r="X80" s="40"/>
    </row>
    <row r="81" spans="1:26" ht="21">
      <c r="A81" s="56">
        <v>4</v>
      </c>
      <c r="B81" s="67"/>
      <c r="C81" s="36"/>
      <c r="D81" s="34"/>
      <c r="E81" s="34"/>
      <c r="F81" s="34"/>
      <c r="G81" s="34"/>
      <c r="H81" s="34"/>
      <c r="I81" s="34"/>
      <c r="J81" s="34"/>
      <c r="K81" s="34"/>
      <c r="L81" s="37"/>
      <c r="M81" s="38"/>
      <c r="N81" s="918"/>
      <c r="O81" s="38"/>
      <c r="P81" s="38"/>
      <c r="Q81" s="38"/>
      <c r="R81" s="39"/>
      <c r="S81" s="38"/>
      <c r="T81" s="917"/>
      <c r="U81" s="46"/>
      <c r="V81" s="40"/>
      <c r="W81" s="40"/>
      <c r="X81" s="40"/>
    </row>
    <row r="82" spans="1:26" ht="21">
      <c r="A82" s="56">
        <v>5</v>
      </c>
      <c r="B82" s="127"/>
      <c r="C82" s="32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43"/>
      <c r="U82" s="43"/>
      <c r="V82" s="40"/>
      <c r="W82" s="40"/>
      <c r="X82" s="35"/>
    </row>
    <row r="83" spans="1:26" s="7" customFormat="1">
      <c r="A83" s="9"/>
      <c r="B83" s="28"/>
      <c r="C83" s="9"/>
      <c r="D83" s="10"/>
      <c r="E83" s="10"/>
      <c r="F83" s="10"/>
      <c r="G83" s="10"/>
      <c r="H83" s="10"/>
      <c r="I83" s="10"/>
      <c r="J83" s="10"/>
      <c r="K83" s="10"/>
      <c r="L83" s="12"/>
      <c r="M83" s="29"/>
      <c r="N83" s="12"/>
      <c r="O83" s="29"/>
      <c r="P83" s="12"/>
      <c r="Q83" s="29"/>
      <c r="R83" s="12"/>
      <c r="S83" s="29"/>
      <c r="T83" s="916"/>
      <c r="U83" s="915"/>
      <c r="V83" s="29"/>
      <c r="W83" s="29"/>
      <c r="X83" s="29"/>
      <c r="Y83" s="2"/>
      <c r="Z83" s="8"/>
    </row>
    <row r="84" spans="1:26" s="13" customFormat="1" ht="21.75" customHeight="1">
      <c r="A84" s="1006"/>
      <c r="B84" s="1006"/>
      <c r="C84" s="1006"/>
      <c r="D84" s="1006"/>
      <c r="E84" s="1006"/>
      <c r="F84" s="1006"/>
      <c r="G84" s="1006"/>
      <c r="H84" s="1006"/>
      <c r="I84" s="1006"/>
      <c r="J84" s="1006"/>
      <c r="K84" s="1006"/>
      <c r="L84" s="1006"/>
      <c r="M84" s="1006"/>
      <c r="N84" s="1006"/>
      <c r="O84" s="1006"/>
      <c r="P84" s="1006"/>
      <c r="Q84" s="1006"/>
      <c r="R84" s="1006"/>
      <c r="S84" s="1006"/>
      <c r="T84" s="1006"/>
      <c r="U84" s="1006"/>
      <c r="V84" s="1006"/>
      <c r="W84" s="1006"/>
      <c r="X84" s="1006"/>
      <c r="Y84" s="2"/>
    </row>
    <row r="85" spans="1:26" s="13" customFormat="1" ht="21">
      <c r="A85" s="1007"/>
      <c r="B85" s="1007"/>
      <c r="C85" s="1007"/>
      <c r="D85" s="1007"/>
      <c r="E85" s="1007"/>
      <c r="F85" s="1007"/>
      <c r="G85" s="1007"/>
      <c r="H85" s="1007"/>
      <c r="I85" s="1007"/>
      <c r="J85" s="1007"/>
      <c r="K85" s="1007"/>
      <c r="L85" s="1007"/>
      <c r="M85" s="1007"/>
      <c r="N85" s="1007"/>
      <c r="O85" s="1007"/>
      <c r="P85" s="1007"/>
      <c r="Q85" s="1007"/>
      <c r="R85" s="1007"/>
      <c r="S85" s="1007"/>
      <c r="T85" s="1007"/>
      <c r="U85" s="1007"/>
      <c r="V85" s="1007"/>
      <c r="W85" s="1007"/>
      <c r="X85" s="1007"/>
      <c r="Y85" s="2"/>
    </row>
    <row r="86" spans="1:26" s="13" customFormat="1" ht="21">
      <c r="A86" s="15"/>
      <c r="B86" s="16"/>
      <c r="C86" s="17"/>
      <c r="D86" s="18"/>
      <c r="E86" s="18"/>
      <c r="F86" s="18"/>
      <c r="G86" s="18"/>
      <c r="H86" s="18"/>
      <c r="I86" s="18"/>
      <c r="J86" s="18"/>
      <c r="K86" s="18"/>
      <c r="L86" s="18"/>
      <c r="M86" s="14"/>
      <c r="N86" s="18"/>
      <c r="O86" s="14"/>
      <c r="P86" s="18"/>
      <c r="Q86" s="14"/>
      <c r="R86" s="18"/>
      <c r="S86" s="14"/>
      <c r="T86" s="914"/>
      <c r="U86" s="913"/>
      <c r="V86" s="14"/>
      <c r="W86" s="14"/>
      <c r="X86" s="14"/>
      <c r="Y86" s="2"/>
    </row>
    <row r="87" spans="1:26" s="13" customFormat="1" ht="21">
      <c r="A87" s="15"/>
      <c r="B87" s="16"/>
      <c r="C87" s="17"/>
      <c r="D87" s="18"/>
      <c r="E87" s="18"/>
      <c r="F87" s="18"/>
      <c r="G87" s="18"/>
      <c r="H87" s="18"/>
      <c r="I87" s="18"/>
      <c r="J87" s="18"/>
      <c r="K87" s="18"/>
      <c r="L87" s="18"/>
      <c r="M87" s="14"/>
      <c r="N87" s="18"/>
      <c r="O87" s="14"/>
      <c r="P87" s="18"/>
      <c r="Q87" s="14"/>
      <c r="R87" s="18"/>
      <c r="S87" s="14"/>
      <c r="T87" s="914"/>
      <c r="U87" s="913"/>
      <c r="V87" s="14"/>
      <c r="W87" s="14"/>
      <c r="X87" s="14"/>
      <c r="Y87" s="2"/>
    </row>
    <row r="88" spans="1:26" s="13" customFormat="1" ht="21">
      <c r="A88" s="15"/>
      <c r="B88" s="16"/>
      <c r="C88" s="17"/>
      <c r="D88" s="18"/>
      <c r="E88" s="18"/>
      <c r="F88" s="18"/>
      <c r="G88" s="18"/>
      <c r="H88" s="18"/>
      <c r="I88" s="18"/>
      <c r="J88" s="18"/>
      <c r="K88" s="18"/>
      <c r="L88" s="18"/>
      <c r="M88" s="14"/>
      <c r="N88" s="18"/>
      <c r="O88" s="14"/>
      <c r="P88" s="18"/>
      <c r="Q88" s="14"/>
      <c r="R88" s="18"/>
      <c r="S88" s="14"/>
      <c r="T88" s="914"/>
      <c r="U88" s="913"/>
      <c r="V88" s="14"/>
      <c r="W88" s="14"/>
      <c r="X88" s="14"/>
      <c r="Y88" s="2"/>
    </row>
    <row r="89" spans="1:26" s="13" customFormat="1" ht="21">
      <c r="A89" s="15"/>
      <c r="B89" s="16"/>
      <c r="C89" s="17"/>
      <c r="D89" s="18"/>
      <c r="E89" s="18"/>
      <c r="F89" s="18"/>
      <c r="G89" s="18"/>
      <c r="H89" s="18"/>
      <c r="I89" s="18"/>
      <c r="J89" s="18"/>
      <c r="K89" s="18"/>
      <c r="L89" s="18"/>
      <c r="M89" s="14"/>
      <c r="N89" s="18"/>
      <c r="O89" s="14"/>
      <c r="P89" s="18"/>
      <c r="Q89" s="14"/>
      <c r="R89" s="18"/>
      <c r="S89" s="14"/>
      <c r="T89" s="914"/>
      <c r="U89" s="913"/>
      <c r="V89" s="14"/>
      <c r="W89" s="14"/>
      <c r="X89" s="14"/>
      <c r="Y89" s="2"/>
    </row>
    <row r="90" spans="1:26" s="13" customFormat="1" ht="21">
      <c r="A90" s="15"/>
      <c r="B90" s="16"/>
      <c r="C90" s="17"/>
      <c r="D90" s="18"/>
      <c r="E90" s="18"/>
      <c r="F90" s="18"/>
      <c r="G90" s="18"/>
      <c r="H90" s="18"/>
      <c r="I90" s="18"/>
      <c r="J90" s="18"/>
      <c r="K90" s="18"/>
      <c r="L90" s="18"/>
      <c r="M90" s="14"/>
      <c r="N90" s="18"/>
      <c r="O90" s="14"/>
      <c r="P90" s="18"/>
      <c r="Q90" s="14"/>
      <c r="R90" s="18"/>
      <c r="S90" s="14"/>
      <c r="T90" s="914"/>
      <c r="U90" s="913"/>
      <c r="V90" s="14"/>
      <c r="W90" s="14"/>
      <c r="X90" s="14"/>
      <c r="Y90" s="2"/>
    </row>
    <row r="91" spans="1:26" s="13" customFormat="1" ht="21">
      <c r="A91" s="1007"/>
      <c r="B91" s="1007"/>
      <c r="C91" s="1007"/>
      <c r="D91" s="1007"/>
      <c r="E91" s="1007"/>
      <c r="F91" s="1007"/>
      <c r="G91" s="1007"/>
      <c r="H91" s="1007"/>
      <c r="I91" s="1007"/>
      <c r="J91" s="1007"/>
      <c r="K91" s="1007"/>
      <c r="L91" s="1007"/>
      <c r="M91" s="1007"/>
      <c r="N91" s="1007"/>
      <c r="O91" s="1007"/>
      <c r="P91" s="1007"/>
      <c r="Q91" s="1007"/>
      <c r="R91" s="1007"/>
      <c r="S91" s="1007"/>
      <c r="T91" s="1007"/>
      <c r="U91" s="1007"/>
      <c r="V91" s="1007"/>
      <c r="W91" s="1007"/>
      <c r="X91" s="1007"/>
      <c r="Y91" s="2"/>
    </row>
    <row r="92" spans="1:26" s="13" customFormat="1">
      <c r="A92" s="9"/>
      <c r="B92" s="20"/>
      <c r="C92" s="9"/>
      <c r="D92" s="10"/>
      <c r="E92" s="10"/>
      <c r="F92" s="10"/>
      <c r="G92" s="10"/>
      <c r="H92" s="10"/>
      <c r="I92" s="10"/>
      <c r="J92" s="10"/>
      <c r="K92" s="10"/>
      <c r="L92" s="10"/>
      <c r="M92" s="11"/>
      <c r="N92" s="10"/>
      <c r="O92" s="11"/>
      <c r="P92" s="12"/>
      <c r="Q92" s="11"/>
      <c r="R92" s="10"/>
      <c r="S92" s="11"/>
      <c r="T92" s="912"/>
      <c r="U92" s="911"/>
      <c r="V92" s="11"/>
      <c r="W92" s="11"/>
      <c r="X92" s="11"/>
      <c r="Y92" s="2"/>
    </row>
    <row r="93" spans="1:26" ht="22.5" customHeight="1">
      <c r="A93" s="21"/>
      <c r="B93" s="3"/>
      <c r="C93" s="22"/>
      <c r="D93" s="23"/>
      <c r="E93" s="23"/>
      <c r="F93" s="23"/>
      <c r="G93" s="23"/>
      <c r="H93" s="23"/>
      <c r="I93" s="23"/>
      <c r="J93" s="23"/>
      <c r="K93" s="23"/>
      <c r="L93" s="23"/>
      <c r="M93" s="24"/>
      <c r="N93" s="23"/>
      <c r="O93" s="24"/>
      <c r="P93" s="25"/>
      <c r="Q93" s="24"/>
      <c r="R93" s="23"/>
      <c r="S93" s="24"/>
      <c r="T93" s="910"/>
      <c r="U93" s="909"/>
      <c r="V93" s="24"/>
      <c r="W93" s="24"/>
      <c r="X93" s="24"/>
    </row>
    <row r="94" spans="1:26">
      <c r="A94" s="1008"/>
      <c r="B94" s="1008"/>
      <c r="C94" s="1008"/>
      <c r="D94" s="1008"/>
      <c r="E94" s="1008"/>
      <c r="F94" s="1008"/>
      <c r="G94" s="1008"/>
      <c r="H94" s="1008"/>
      <c r="I94" s="1008"/>
      <c r="J94" s="1008"/>
      <c r="K94" s="1008"/>
      <c r="L94" s="1008"/>
      <c r="M94" s="1008"/>
      <c r="N94" s="1008"/>
      <c r="O94" s="1008"/>
      <c r="P94" s="1008"/>
      <c r="Q94" s="1008"/>
      <c r="R94" s="1008"/>
      <c r="S94" s="1008"/>
      <c r="T94" s="1008"/>
      <c r="U94" s="1008"/>
      <c r="V94" s="1008"/>
      <c r="W94" s="1008"/>
      <c r="X94" s="1008"/>
    </row>
    <row r="95" spans="1:26" ht="23.25" customHeight="1">
      <c r="A95" s="26"/>
    </row>
  </sheetData>
  <dataConsolidate/>
  <mergeCells count="29">
    <mergeCell ref="A7:B7"/>
    <mergeCell ref="A70:B70"/>
    <mergeCell ref="H4:K4"/>
    <mergeCell ref="L4:M4"/>
    <mergeCell ref="N4:U4"/>
    <mergeCell ref="E4:G4"/>
    <mergeCell ref="E5:G5"/>
    <mergeCell ref="H5:H6"/>
    <mergeCell ref="I5:I6"/>
    <mergeCell ref="J5:J6"/>
    <mergeCell ref="D4:D6"/>
    <mergeCell ref="C4:C6"/>
    <mergeCell ref="B4:B6"/>
    <mergeCell ref="A4:A6"/>
    <mergeCell ref="A84:X84"/>
    <mergeCell ref="A85:X85"/>
    <mergeCell ref="A91:X91"/>
    <mergeCell ref="A94:X94"/>
    <mergeCell ref="A57:B57"/>
    <mergeCell ref="A1:Y1"/>
    <mergeCell ref="T5:U5"/>
    <mergeCell ref="K5:K6"/>
    <mergeCell ref="V4:X5"/>
    <mergeCell ref="J3:K3"/>
    <mergeCell ref="Y4:Y6"/>
    <mergeCell ref="L5:M5"/>
    <mergeCell ref="N5:O5"/>
    <mergeCell ref="P5:Q5"/>
    <mergeCell ref="R5:S5"/>
  </mergeCells>
  <dataValidations disablePrompts="1" count="1">
    <dataValidation errorStyle="warning" allowBlank="1" showInputMessage="1" showErrorMessage="1" error="ตรวจสอบ _x000a_" sqref="K65526:K65576 JG65526:JG65576 TC65526:TC65576 ACY65526:ACY65576 AMU65526:AMU65576 AWQ65526:AWQ65576 BGM65526:BGM65576 BQI65526:BQI65576 CAE65526:CAE65576 CKA65526:CKA65576 CTW65526:CTW65576 DDS65526:DDS65576 DNO65526:DNO65576 DXK65526:DXK65576 EHG65526:EHG65576 ERC65526:ERC65576 FAY65526:FAY65576 FKU65526:FKU65576 FUQ65526:FUQ65576 GEM65526:GEM65576 GOI65526:GOI65576 GYE65526:GYE65576 HIA65526:HIA65576 HRW65526:HRW65576 IBS65526:IBS65576 ILO65526:ILO65576 IVK65526:IVK65576 JFG65526:JFG65576 JPC65526:JPC65576 JYY65526:JYY65576 KIU65526:KIU65576 KSQ65526:KSQ65576 LCM65526:LCM65576 LMI65526:LMI65576 LWE65526:LWE65576 MGA65526:MGA65576 MPW65526:MPW65576 MZS65526:MZS65576 NJO65526:NJO65576 NTK65526:NTK65576 ODG65526:ODG65576 ONC65526:ONC65576 OWY65526:OWY65576 PGU65526:PGU65576 PQQ65526:PQQ65576 QAM65526:QAM65576 QKI65526:QKI65576 QUE65526:QUE65576 REA65526:REA65576 RNW65526:RNW65576 RXS65526:RXS65576 SHO65526:SHO65576 SRK65526:SRK65576 TBG65526:TBG65576 TLC65526:TLC65576 TUY65526:TUY65576 UEU65526:UEU65576 UOQ65526:UOQ65576 UYM65526:UYM65576 VII65526:VII65576 VSE65526:VSE65576 WCA65526:WCA65576 WLW65526:WLW65576 WVS65526:WVS65576 K131062:K131112 JG131062:JG131112 TC131062:TC131112 ACY131062:ACY131112 AMU131062:AMU131112 AWQ131062:AWQ131112 BGM131062:BGM131112 BQI131062:BQI131112 CAE131062:CAE131112 CKA131062:CKA131112 CTW131062:CTW131112 DDS131062:DDS131112 DNO131062:DNO131112 DXK131062:DXK131112 EHG131062:EHG131112 ERC131062:ERC131112 FAY131062:FAY131112 FKU131062:FKU131112 FUQ131062:FUQ131112 GEM131062:GEM131112 GOI131062:GOI131112 GYE131062:GYE131112 HIA131062:HIA131112 HRW131062:HRW131112 IBS131062:IBS131112 ILO131062:ILO131112 IVK131062:IVK131112 JFG131062:JFG131112 JPC131062:JPC131112 JYY131062:JYY131112 KIU131062:KIU131112 KSQ131062:KSQ131112 LCM131062:LCM131112 LMI131062:LMI131112 LWE131062:LWE131112 MGA131062:MGA131112 MPW131062:MPW131112 MZS131062:MZS131112 NJO131062:NJO131112 NTK131062:NTK131112 ODG131062:ODG131112 ONC131062:ONC131112 OWY131062:OWY131112 PGU131062:PGU131112 PQQ131062:PQQ131112 QAM131062:QAM131112 QKI131062:QKI131112 QUE131062:QUE131112 REA131062:REA131112 RNW131062:RNW131112 RXS131062:RXS131112 SHO131062:SHO131112 SRK131062:SRK131112 TBG131062:TBG131112 TLC131062:TLC131112 TUY131062:TUY131112 UEU131062:UEU131112 UOQ131062:UOQ131112 UYM131062:UYM131112 VII131062:VII131112 VSE131062:VSE131112 WCA131062:WCA131112 WLW131062:WLW131112 WVS131062:WVS131112 K196598:K196648 JG196598:JG196648 TC196598:TC196648 ACY196598:ACY196648 AMU196598:AMU196648 AWQ196598:AWQ196648 BGM196598:BGM196648 BQI196598:BQI196648 CAE196598:CAE196648 CKA196598:CKA196648 CTW196598:CTW196648 DDS196598:DDS196648 DNO196598:DNO196648 DXK196598:DXK196648 EHG196598:EHG196648 ERC196598:ERC196648 FAY196598:FAY196648 FKU196598:FKU196648 FUQ196598:FUQ196648 GEM196598:GEM196648 GOI196598:GOI196648 GYE196598:GYE196648 HIA196598:HIA196648 HRW196598:HRW196648 IBS196598:IBS196648 ILO196598:ILO196648 IVK196598:IVK196648 JFG196598:JFG196648 JPC196598:JPC196648 JYY196598:JYY196648 KIU196598:KIU196648 KSQ196598:KSQ196648 LCM196598:LCM196648 LMI196598:LMI196648 LWE196598:LWE196648 MGA196598:MGA196648 MPW196598:MPW196648 MZS196598:MZS196648 NJO196598:NJO196648 NTK196598:NTK196648 ODG196598:ODG196648 ONC196598:ONC196648 OWY196598:OWY196648 PGU196598:PGU196648 PQQ196598:PQQ196648 QAM196598:QAM196648 QKI196598:QKI196648 QUE196598:QUE196648 REA196598:REA196648 RNW196598:RNW196648 RXS196598:RXS196648 SHO196598:SHO196648 SRK196598:SRK196648 TBG196598:TBG196648 TLC196598:TLC196648 TUY196598:TUY196648 UEU196598:UEU196648 UOQ196598:UOQ196648 UYM196598:UYM196648 VII196598:VII196648 VSE196598:VSE196648 WCA196598:WCA196648 WLW196598:WLW196648 WVS196598:WVS196648 K262134:K262184 JG262134:JG262184 TC262134:TC262184 ACY262134:ACY262184 AMU262134:AMU262184 AWQ262134:AWQ262184 BGM262134:BGM262184 BQI262134:BQI262184 CAE262134:CAE262184 CKA262134:CKA262184 CTW262134:CTW262184 DDS262134:DDS262184 DNO262134:DNO262184 DXK262134:DXK262184 EHG262134:EHG262184 ERC262134:ERC262184 FAY262134:FAY262184 FKU262134:FKU262184 FUQ262134:FUQ262184 GEM262134:GEM262184 GOI262134:GOI262184 GYE262134:GYE262184 HIA262134:HIA262184 HRW262134:HRW262184 IBS262134:IBS262184 ILO262134:ILO262184 IVK262134:IVK262184 JFG262134:JFG262184 JPC262134:JPC262184 JYY262134:JYY262184 KIU262134:KIU262184 KSQ262134:KSQ262184 LCM262134:LCM262184 LMI262134:LMI262184 LWE262134:LWE262184 MGA262134:MGA262184 MPW262134:MPW262184 MZS262134:MZS262184 NJO262134:NJO262184 NTK262134:NTK262184 ODG262134:ODG262184 ONC262134:ONC262184 OWY262134:OWY262184 PGU262134:PGU262184 PQQ262134:PQQ262184 QAM262134:QAM262184 QKI262134:QKI262184 QUE262134:QUE262184 REA262134:REA262184 RNW262134:RNW262184 RXS262134:RXS262184 SHO262134:SHO262184 SRK262134:SRK262184 TBG262134:TBG262184 TLC262134:TLC262184 TUY262134:TUY262184 UEU262134:UEU262184 UOQ262134:UOQ262184 UYM262134:UYM262184 VII262134:VII262184 VSE262134:VSE262184 WCA262134:WCA262184 WLW262134:WLW262184 WVS262134:WVS262184 K327670:K327720 JG327670:JG327720 TC327670:TC327720 ACY327670:ACY327720 AMU327670:AMU327720 AWQ327670:AWQ327720 BGM327670:BGM327720 BQI327670:BQI327720 CAE327670:CAE327720 CKA327670:CKA327720 CTW327670:CTW327720 DDS327670:DDS327720 DNO327670:DNO327720 DXK327670:DXK327720 EHG327670:EHG327720 ERC327670:ERC327720 FAY327670:FAY327720 FKU327670:FKU327720 FUQ327670:FUQ327720 GEM327670:GEM327720 GOI327670:GOI327720 GYE327670:GYE327720 HIA327670:HIA327720 HRW327670:HRW327720 IBS327670:IBS327720 ILO327670:ILO327720 IVK327670:IVK327720 JFG327670:JFG327720 JPC327670:JPC327720 JYY327670:JYY327720 KIU327670:KIU327720 KSQ327670:KSQ327720 LCM327670:LCM327720 LMI327670:LMI327720 LWE327670:LWE327720 MGA327670:MGA327720 MPW327670:MPW327720 MZS327670:MZS327720 NJO327670:NJO327720 NTK327670:NTK327720 ODG327670:ODG327720 ONC327670:ONC327720 OWY327670:OWY327720 PGU327670:PGU327720 PQQ327670:PQQ327720 QAM327670:QAM327720 QKI327670:QKI327720 QUE327670:QUE327720 REA327670:REA327720 RNW327670:RNW327720 RXS327670:RXS327720 SHO327670:SHO327720 SRK327670:SRK327720 TBG327670:TBG327720 TLC327670:TLC327720 TUY327670:TUY327720 UEU327670:UEU327720 UOQ327670:UOQ327720 UYM327670:UYM327720 VII327670:VII327720 VSE327670:VSE327720 WCA327670:WCA327720 WLW327670:WLW327720 WVS327670:WVS327720 K393206:K393256 JG393206:JG393256 TC393206:TC393256 ACY393206:ACY393256 AMU393206:AMU393256 AWQ393206:AWQ393256 BGM393206:BGM393256 BQI393206:BQI393256 CAE393206:CAE393256 CKA393206:CKA393256 CTW393206:CTW393256 DDS393206:DDS393256 DNO393206:DNO393256 DXK393206:DXK393256 EHG393206:EHG393256 ERC393206:ERC393256 FAY393206:FAY393256 FKU393206:FKU393256 FUQ393206:FUQ393256 GEM393206:GEM393256 GOI393206:GOI393256 GYE393206:GYE393256 HIA393206:HIA393256 HRW393206:HRW393256 IBS393206:IBS393256 ILO393206:ILO393256 IVK393206:IVK393256 JFG393206:JFG393256 JPC393206:JPC393256 JYY393206:JYY393256 KIU393206:KIU393256 KSQ393206:KSQ393256 LCM393206:LCM393256 LMI393206:LMI393256 LWE393206:LWE393256 MGA393206:MGA393256 MPW393206:MPW393256 MZS393206:MZS393256 NJO393206:NJO393256 NTK393206:NTK393256 ODG393206:ODG393256 ONC393206:ONC393256 OWY393206:OWY393256 PGU393206:PGU393256 PQQ393206:PQQ393256 QAM393206:QAM393256 QKI393206:QKI393256 QUE393206:QUE393256 REA393206:REA393256 RNW393206:RNW393256 RXS393206:RXS393256 SHO393206:SHO393256 SRK393206:SRK393256 TBG393206:TBG393256 TLC393206:TLC393256 TUY393206:TUY393256 UEU393206:UEU393256 UOQ393206:UOQ393256 UYM393206:UYM393256 VII393206:VII393256 VSE393206:VSE393256 WCA393206:WCA393256 WLW393206:WLW393256 WVS393206:WVS393256 K458742:K458792 JG458742:JG458792 TC458742:TC458792 ACY458742:ACY458792 AMU458742:AMU458792 AWQ458742:AWQ458792 BGM458742:BGM458792 BQI458742:BQI458792 CAE458742:CAE458792 CKA458742:CKA458792 CTW458742:CTW458792 DDS458742:DDS458792 DNO458742:DNO458792 DXK458742:DXK458792 EHG458742:EHG458792 ERC458742:ERC458792 FAY458742:FAY458792 FKU458742:FKU458792 FUQ458742:FUQ458792 GEM458742:GEM458792 GOI458742:GOI458792 GYE458742:GYE458792 HIA458742:HIA458792 HRW458742:HRW458792 IBS458742:IBS458792 ILO458742:ILO458792 IVK458742:IVK458792 JFG458742:JFG458792 JPC458742:JPC458792 JYY458742:JYY458792 KIU458742:KIU458792 KSQ458742:KSQ458792 LCM458742:LCM458792 LMI458742:LMI458792 LWE458742:LWE458792 MGA458742:MGA458792 MPW458742:MPW458792 MZS458742:MZS458792 NJO458742:NJO458792 NTK458742:NTK458792 ODG458742:ODG458792 ONC458742:ONC458792 OWY458742:OWY458792 PGU458742:PGU458792 PQQ458742:PQQ458792 QAM458742:QAM458792 QKI458742:QKI458792 QUE458742:QUE458792 REA458742:REA458792 RNW458742:RNW458792 RXS458742:RXS458792 SHO458742:SHO458792 SRK458742:SRK458792 TBG458742:TBG458792 TLC458742:TLC458792 TUY458742:TUY458792 UEU458742:UEU458792 UOQ458742:UOQ458792 UYM458742:UYM458792 VII458742:VII458792 VSE458742:VSE458792 WCA458742:WCA458792 WLW458742:WLW458792 WVS458742:WVS458792 K524278:K524328 JG524278:JG524328 TC524278:TC524328 ACY524278:ACY524328 AMU524278:AMU524328 AWQ524278:AWQ524328 BGM524278:BGM524328 BQI524278:BQI524328 CAE524278:CAE524328 CKA524278:CKA524328 CTW524278:CTW524328 DDS524278:DDS524328 DNO524278:DNO524328 DXK524278:DXK524328 EHG524278:EHG524328 ERC524278:ERC524328 FAY524278:FAY524328 FKU524278:FKU524328 FUQ524278:FUQ524328 GEM524278:GEM524328 GOI524278:GOI524328 GYE524278:GYE524328 HIA524278:HIA524328 HRW524278:HRW524328 IBS524278:IBS524328 ILO524278:ILO524328 IVK524278:IVK524328 JFG524278:JFG524328 JPC524278:JPC524328 JYY524278:JYY524328 KIU524278:KIU524328 KSQ524278:KSQ524328 LCM524278:LCM524328 LMI524278:LMI524328 LWE524278:LWE524328 MGA524278:MGA524328 MPW524278:MPW524328 MZS524278:MZS524328 NJO524278:NJO524328 NTK524278:NTK524328 ODG524278:ODG524328 ONC524278:ONC524328 OWY524278:OWY524328 PGU524278:PGU524328 PQQ524278:PQQ524328 QAM524278:QAM524328 QKI524278:QKI524328 QUE524278:QUE524328 REA524278:REA524328 RNW524278:RNW524328 RXS524278:RXS524328 SHO524278:SHO524328 SRK524278:SRK524328 TBG524278:TBG524328 TLC524278:TLC524328 TUY524278:TUY524328 UEU524278:UEU524328 UOQ524278:UOQ524328 UYM524278:UYM524328 VII524278:VII524328 VSE524278:VSE524328 WCA524278:WCA524328 WLW524278:WLW524328 WVS524278:WVS524328 K589814:K589864 JG589814:JG589864 TC589814:TC589864 ACY589814:ACY589864 AMU589814:AMU589864 AWQ589814:AWQ589864 BGM589814:BGM589864 BQI589814:BQI589864 CAE589814:CAE589864 CKA589814:CKA589864 CTW589814:CTW589864 DDS589814:DDS589864 DNO589814:DNO589864 DXK589814:DXK589864 EHG589814:EHG589864 ERC589814:ERC589864 FAY589814:FAY589864 FKU589814:FKU589864 FUQ589814:FUQ589864 GEM589814:GEM589864 GOI589814:GOI589864 GYE589814:GYE589864 HIA589814:HIA589864 HRW589814:HRW589864 IBS589814:IBS589864 ILO589814:ILO589864 IVK589814:IVK589864 JFG589814:JFG589864 JPC589814:JPC589864 JYY589814:JYY589864 KIU589814:KIU589864 KSQ589814:KSQ589864 LCM589814:LCM589864 LMI589814:LMI589864 LWE589814:LWE589864 MGA589814:MGA589864 MPW589814:MPW589864 MZS589814:MZS589864 NJO589814:NJO589864 NTK589814:NTK589864 ODG589814:ODG589864 ONC589814:ONC589864 OWY589814:OWY589864 PGU589814:PGU589864 PQQ589814:PQQ589864 QAM589814:QAM589864 QKI589814:QKI589864 QUE589814:QUE589864 REA589814:REA589864 RNW589814:RNW589864 RXS589814:RXS589864 SHO589814:SHO589864 SRK589814:SRK589864 TBG589814:TBG589864 TLC589814:TLC589864 TUY589814:TUY589864 UEU589814:UEU589864 UOQ589814:UOQ589864 UYM589814:UYM589864 VII589814:VII589864 VSE589814:VSE589864 WCA589814:WCA589864 WLW589814:WLW589864 WVS589814:WVS589864 K655350:K655400 JG655350:JG655400 TC655350:TC655400 ACY655350:ACY655400 AMU655350:AMU655400 AWQ655350:AWQ655400 BGM655350:BGM655400 BQI655350:BQI655400 CAE655350:CAE655400 CKA655350:CKA655400 CTW655350:CTW655400 DDS655350:DDS655400 DNO655350:DNO655400 DXK655350:DXK655400 EHG655350:EHG655400 ERC655350:ERC655400 FAY655350:FAY655400 FKU655350:FKU655400 FUQ655350:FUQ655400 GEM655350:GEM655400 GOI655350:GOI655400 GYE655350:GYE655400 HIA655350:HIA655400 HRW655350:HRW655400 IBS655350:IBS655400 ILO655350:ILO655400 IVK655350:IVK655400 JFG655350:JFG655400 JPC655350:JPC655400 JYY655350:JYY655400 KIU655350:KIU655400 KSQ655350:KSQ655400 LCM655350:LCM655400 LMI655350:LMI655400 LWE655350:LWE655400 MGA655350:MGA655400 MPW655350:MPW655400 MZS655350:MZS655400 NJO655350:NJO655400 NTK655350:NTK655400 ODG655350:ODG655400 ONC655350:ONC655400 OWY655350:OWY655400 PGU655350:PGU655400 PQQ655350:PQQ655400 QAM655350:QAM655400 QKI655350:QKI655400 QUE655350:QUE655400 REA655350:REA655400 RNW655350:RNW655400 RXS655350:RXS655400 SHO655350:SHO655400 SRK655350:SRK655400 TBG655350:TBG655400 TLC655350:TLC655400 TUY655350:TUY655400 UEU655350:UEU655400 UOQ655350:UOQ655400 UYM655350:UYM655400 VII655350:VII655400 VSE655350:VSE655400 WCA655350:WCA655400 WLW655350:WLW655400 WVS655350:WVS655400 K720886:K720936 JG720886:JG720936 TC720886:TC720936 ACY720886:ACY720936 AMU720886:AMU720936 AWQ720886:AWQ720936 BGM720886:BGM720936 BQI720886:BQI720936 CAE720886:CAE720936 CKA720886:CKA720936 CTW720886:CTW720936 DDS720886:DDS720936 DNO720886:DNO720936 DXK720886:DXK720936 EHG720886:EHG720936 ERC720886:ERC720936 FAY720886:FAY720936 FKU720886:FKU720936 FUQ720886:FUQ720936 GEM720886:GEM720936 GOI720886:GOI720936 GYE720886:GYE720936 HIA720886:HIA720936 HRW720886:HRW720936 IBS720886:IBS720936 ILO720886:ILO720936 IVK720886:IVK720936 JFG720886:JFG720936 JPC720886:JPC720936 JYY720886:JYY720936 KIU720886:KIU720936 KSQ720886:KSQ720936 LCM720886:LCM720936 LMI720886:LMI720936 LWE720886:LWE720936 MGA720886:MGA720936 MPW720886:MPW720936 MZS720886:MZS720936 NJO720886:NJO720936 NTK720886:NTK720936 ODG720886:ODG720936 ONC720886:ONC720936 OWY720886:OWY720936 PGU720886:PGU720936 PQQ720886:PQQ720936 QAM720886:QAM720936 QKI720886:QKI720936 QUE720886:QUE720936 REA720886:REA720936 RNW720886:RNW720936 RXS720886:RXS720936 SHO720886:SHO720936 SRK720886:SRK720936 TBG720886:TBG720936 TLC720886:TLC720936 TUY720886:TUY720936 UEU720886:UEU720936 UOQ720886:UOQ720936 UYM720886:UYM720936 VII720886:VII720936 VSE720886:VSE720936 WCA720886:WCA720936 WLW720886:WLW720936 WVS720886:WVS720936 K786422:K786472 JG786422:JG786472 TC786422:TC786472 ACY786422:ACY786472 AMU786422:AMU786472 AWQ786422:AWQ786472 BGM786422:BGM786472 BQI786422:BQI786472 CAE786422:CAE786472 CKA786422:CKA786472 CTW786422:CTW786472 DDS786422:DDS786472 DNO786422:DNO786472 DXK786422:DXK786472 EHG786422:EHG786472 ERC786422:ERC786472 FAY786422:FAY786472 FKU786422:FKU786472 FUQ786422:FUQ786472 GEM786422:GEM786472 GOI786422:GOI786472 GYE786422:GYE786472 HIA786422:HIA786472 HRW786422:HRW786472 IBS786422:IBS786472 ILO786422:ILO786472 IVK786422:IVK786472 JFG786422:JFG786472 JPC786422:JPC786472 JYY786422:JYY786472 KIU786422:KIU786472 KSQ786422:KSQ786472 LCM786422:LCM786472 LMI786422:LMI786472 LWE786422:LWE786472 MGA786422:MGA786472 MPW786422:MPW786472 MZS786422:MZS786472 NJO786422:NJO786472 NTK786422:NTK786472 ODG786422:ODG786472 ONC786422:ONC786472 OWY786422:OWY786472 PGU786422:PGU786472 PQQ786422:PQQ786472 QAM786422:QAM786472 QKI786422:QKI786472 QUE786422:QUE786472 REA786422:REA786472 RNW786422:RNW786472 RXS786422:RXS786472 SHO786422:SHO786472 SRK786422:SRK786472 TBG786422:TBG786472 TLC786422:TLC786472 TUY786422:TUY786472 UEU786422:UEU786472 UOQ786422:UOQ786472 UYM786422:UYM786472 VII786422:VII786472 VSE786422:VSE786472 WCA786422:WCA786472 WLW786422:WLW786472 WVS786422:WVS786472 K851958:K852008 JG851958:JG852008 TC851958:TC852008 ACY851958:ACY852008 AMU851958:AMU852008 AWQ851958:AWQ852008 BGM851958:BGM852008 BQI851958:BQI852008 CAE851958:CAE852008 CKA851958:CKA852008 CTW851958:CTW852008 DDS851958:DDS852008 DNO851958:DNO852008 DXK851958:DXK852008 EHG851958:EHG852008 ERC851958:ERC852008 FAY851958:FAY852008 FKU851958:FKU852008 FUQ851958:FUQ852008 GEM851958:GEM852008 GOI851958:GOI852008 GYE851958:GYE852008 HIA851958:HIA852008 HRW851958:HRW852008 IBS851958:IBS852008 ILO851958:ILO852008 IVK851958:IVK852008 JFG851958:JFG852008 JPC851958:JPC852008 JYY851958:JYY852008 KIU851958:KIU852008 KSQ851958:KSQ852008 LCM851958:LCM852008 LMI851958:LMI852008 LWE851958:LWE852008 MGA851958:MGA852008 MPW851958:MPW852008 MZS851958:MZS852008 NJO851958:NJO852008 NTK851958:NTK852008 ODG851958:ODG852008 ONC851958:ONC852008 OWY851958:OWY852008 PGU851958:PGU852008 PQQ851958:PQQ852008 QAM851958:QAM852008 QKI851958:QKI852008 QUE851958:QUE852008 REA851958:REA852008 RNW851958:RNW852008 RXS851958:RXS852008 SHO851958:SHO852008 SRK851958:SRK852008 TBG851958:TBG852008 TLC851958:TLC852008 TUY851958:TUY852008 UEU851958:UEU852008 UOQ851958:UOQ852008 UYM851958:UYM852008 VII851958:VII852008 VSE851958:VSE852008 WCA851958:WCA852008 WLW851958:WLW852008 WVS851958:WVS852008 K917494:K917544 JG917494:JG917544 TC917494:TC917544 ACY917494:ACY917544 AMU917494:AMU917544 AWQ917494:AWQ917544 BGM917494:BGM917544 BQI917494:BQI917544 CAE917494:CAE917544 CKA917494:CKA917544 CTW917494:CTW917544 DDS917494:DDS917544 DNO917494:DNO917544 DXK917494:DXK917544 EHG917494:EHG917544 ERC917494:ERC917544 FAY917494:FAY917544 FKU917494:FKU917544 FUQ917494:FUQ917544 GEM917494:GEM917544 GOI917494:GOI917544 GYE917494:GYE917544 HIA917494:HIA917544 HRW917494:HRW917544 IBS917494:IBS917544 ILO917494:ILO917544 IVK917494:IVK917544 JFG917494:JFG917544 JPC917494:JPC917544 JYY917494:JYY917544 KIU917494:KIU917544 KSQ917494:KSQ917544 LCM917494:LCM917544 LMI917494:LMI917544 LWE917494:LWE917544 MGA917494:MGA917544 MPW917494:MPW917544 MZS917494:MZS917544 NJO917494:NJO917544 NTK917494:NTK917544 ODG917494:ODG917544 ONC917494:ONC917544 OWY917494:OWY917544 PGU917494:PGU917544 PQQ917494:PQQ917544 QAM917494:QAM917544 QKI917494:QKI917544 QUE917494:QUE917544 REA917494:REA917544 RNW917494:RNW917544 RXS917494:RXS917544 SHO917494:SHO917544 SRK917494:SRK917544 TBG917494:TBG917544 TLC917494:TLC917544 TUY917494:TUY917544 UEU917494:UEU917544 UOQ917494:UOQ917544 UYM917494:UYM917544 VII917494:VII917544 VSE917494:VSE917544 WCA917494:WCA917544 WLW917494:WLW917544 WVS917494:WVS917544 K983030:K983080 JG983030:JG983080 TC983030:TC983080 ACY983030:ACY983080 AMU983030:AMU983080 AWQ983030:AWQ983080 BGM983030:BGM983080 BQI983030:BQI983080 CAE983030:CAE983080 CKA983030:CKA983080 CTW983030:CTW983080 DDS983030:DDS983080 DNO983030:DNO983080 DXK983030:DXK983080 EHG983030:EHG983080 ERC983030:ERC983080 FAY983030:FAY983080 FKU983030:FKU983080 FUQ983030:FUQ983080 GEM983030:GEM983080 GOI983030:GOI983080 GYE983030:GYE983080 HIA983030:HIA983080 HRW983030:HRW983080 IBS983030:IBS983080 ILO983030:ILO983080 IVK983030:IVK983080 JFG983030:JFG983080 JPC983030:JPC983080 JYY983030:JYY983080 KIU983030:KIU983080 KSQ983030:KSQ983080 LCM983030:LCM983080 LMI983030:LMI983080 LWE983030:LWE983080 MGA983030:MGA983080 MPW983030:MPW983080 MZS983030:MZS983080 NJO983030:NJO983080 NTK983030:NTK983080 ODG983030:ODG983080 ONC983030:ONC983080 OWY983030:OWY983080 PGU983030:PGU983080 PQQ983030:PQQ983080 QAM983030:QAM983080 QKI983030:QKI983080 QUE983030:QUE983080 REA983030:REA983080 RNW983030:RNW983080 RXS983030:RXS983080 SHO983030:SHO983080 SRK983030:SRK983080 TBG983030:TBG983080 TLC983030:TLC983080 TUY983030:TUY983080 UEU983030:UEU983080 UOQ983030:UOQ983080 UYM983030:UYM983080 VII983030:VII983080 VSE983030:VSE983080 WCA983030:WCA983080 WLW983030:WLW983080 WVS983030:WVS983080 K59:K63 JG59:JG63 TC59:TC63 ACY59:ACY63 AMU59:AMU63 AWQ59:AWQ63 BGM59:BGM63 BQI59:BQI63 CAE59:CAE63 CKA59:CKA63 CTW59:CTW63 DDS59:DDS63 DNO59:DNO63 DXK59:DXK63 EHG59:EHG63 ERC59:ERC63 FAY59:FAY63 FKU59:FKU63 FUQ59:FUQ63 GEM59:GEM63 GOI59:GOI63 GYE59:GYE63 HIA59:HIA63 HRW59:HRW63 IBS59:IBS63 ILO59:ILO63 IVK59:IVK63 JFG59:JFG63 JPC59:JPC63 JYY59:JYY63 KIU59:KIU63 KSQ59:KSQ63 LCM59:LCM63 LMI59:LMI63 LWE59:LWE63 MGA59:MGA63 MPW59:MPW63 MZS59:MZS63 NJO59:NJO63 NTK59:NTK63 ODG59:ODG63 ONC59:ONC63 OWY59:OWY63 PGU59:PGU63 PQQ59:PQQ63 QAM59:QAM63 QKI59:QKI63 QUE59:QUE63 REA59:REA63 RNW59:RNW63 RXS59:RXS63 SHO59:SHO63 SRK59:SRK63 TBG59:TBG63 TLC59:TLC63 TUY59:TUY63 UEU59:UEU63 UOQ59:UOQ63 UYM59:UYM63 VII59:VII63 VSE59:VSE63 WCA59:WCA63 WLW59:WLW63 WVS59:WVS63 K65595:K65599 JG65595:JG65599 TC65595:TC65599 ACY65595:ACY65599 AMU65595:AMU65599 AWQ65595:AWQ65599 BGM65595:BGM65599 BQI65595:BQI65599 CAE65595:CAE65599 CKA65595:CKA65599 CTW65595:CTW65599 DDS65595:DDS65599 DNO65595:DNO65599 DXK65595:DXK65599 EHG65595:EHG65599 ERC65595:ERC65599 FAY65595:FAY65599 FKU65595:FKU65599 FUQ65595:FUQ65599 GEM65595:GEM65599 GOI65595:GOI65599 GYE65595:GYE65599 HIA65595:HIA65599 HRW65595:HRW65599 IBS65595:IBS65599 ILO65595:ILO65599 IVK65595:IVK65599 JFG65595:JFG65599 JPC65595:JPC65599 JYY65595:JYY65599 KIU65595:KIU65599 KSQ65595:KSQ65599 LCM65595:LCM65599 LMI65595:LMI65599 LWE65595:LWE65599 MGA65595:MGA65599 MPW65595:MPW65599 MZS65595:MZS65599 NJO65595:NJO65599 NTK65595:NTK65599 ODG65595:ODG65599 ONC65595:ONC65599 OWY65595:OWY65599 PGU65595:PGU65599 PQQ65595:PQQ65599 QAM65595:QAM65599 QKI65595:QKI65599 QUE65595:QUE65599 REA65595:REA65599 RNW65595:RNW65599 RXS65595:RXS65599 SHO65595:SHO65599 SRK65595:SRK65599 TBG65595:TBG65599 TLC65595:TLC65599 TUY65595:TUY65599 UEU65595:UEU65599 UOQ65595:UOQ65599 UYM65595:UYM65599 VII65595:VII65599 VSE65595:VSE65599 WCA65595:WCA65599 WLW65595:WLW65599 WVS65595:WVS65599 K131131:K131135 JG131131:JG131135 TC131131:TC131135 ACY131131:ACY131135 AMU131131:AMU131135 AWQ131131:AWQ131135 BGM131131:BGM131135 BQI131131:BQI131135 CAE131131:CAE131135 CKA131131:CKA131135 CTW131131:CTW131135 DDS131131:DDS131135 DNO131131:DNO131135 DXK131131:DXK131135 EHG131131:EHG131135 ERC131131:ERC131135 FAY131131:FAY131135 FKU131131:FKU131135 FUQ131131:FUQ131135 GEM131131:GEM131135 GOI131131:GOI131135 GYE131131:GYE131135 HIA131131:HIA131135 HRW131131:HRW131135 IBS131131:IBS131135 ILO131131:ILO131135 IVK131131:IVK131135 JFG131131:JFG131135 JPC131131:JPC131135 JYY131131:JYY131135 KIU131131:KIU131135 KSQ131131:KSQ131135 LCM131131:LCM131135 LMI131131:LMI131135 LWE131131:LWE131135 MGA131131:MGA131135 MPW131131:MPW131135 MZS131131:MZS131135 NJO131131:NJO131135 NTK131131:NTK131135 ODG131131:ODG131135 ONC131131:ONC131135 OWY131131:OWY131135 PGU131131:PGU131135 PQQ131131:PQQ131135 QAM131131:QAM131135 QKI131131:QKI131135 QUE131131:QUE131135 REA131131:REA131135 RNW131131:RNW131135 RXS131131:RXS131135 SHO131131:SHO131135 SRK131131:SRK131135 TBG131131:TBG131135 TLC131131:TLC131135 TUY131131:TUY131135 UEU131131:UEU131135 UOQ131131:UOQ131135 UYM131131:UYM131135 VII131131:VII131135 VSE131131:VSE131135 WCA131131:WCA131135 WLW131131:WLW131135 WVS131131:WVS131135 K196667:K196671 JG196667:JG196671 TC196667:TC196671 ACY196667:ACY196671 AMU196667:AMU196671 AWQ196667:AWQ196671 BGM196667:BGM196671 BQI196667:BQI196671 CAE196667:CAE196671 CKA196667:CKA196671 CTW196667:CTW196671 DDS196667:DDS196671 DNO196667:DNO196671 DXK196667:DXK196671 EHG196667:EHG196671 ERC196667:ERC196671 FAY196667:FAY196671 FKU196667:FKU196671 FUQ196667:FUQ196671 GEM196667:GEM196671 GOI196667:GOI196671 GYE196667:GYE196671 HIA196667:HIA196671 HRW196667:HRW196671 IBS196667:IBS196671 ILO196667:ILO196671 IVK196667:IVK196671 JFG196667:JFG196671 JPC196667:JPC196671 JYY196667:JYY196671 KIU196667:KIU196671 KSQ196667:KSQ196671 LCM196667:LCM196671 LMI196667:LMI196671 LWE196667:LWE196671 MGA196667:MGA196671 MPW196667:MPW196671 MZS196667:MZS196671 NJO196667:NJO196671 NTK196667:NTK196671 ODG196667:ODG196671 ONC196667:ONC196671 OWY196667:OWY196671 PGU196667:PGU196671 PQQ196667:PQQ196671 QAM196667:QAM196671 QKI196667:QKI196671 QUE196667:QUE196671 REA196667:REA196671 RNW196667:RNW196671 RXS196667:RXS196671 SHO196667:SHO196671 SRK196667:SRK196671 TBG196667:TBG196671 TLC196667:TLC196671 TUY196667:TUY196671 UEU196667:UEU196671 UOQ196667:UOQ196671 UYM196667:UYM196671 VII196667:VII196671 VSE196667:VSE196671 WCA196667:WCA196671 WLW196667:WLW196671 WVS196667:WVS196671 K262203:K262207 JG262203:JG262207 TC262203:TC262207 ACY262203:ACY262207 AMU262203:AMU262207 AWQ262203:AWQ262207 BGM262203:BGM262207 BQI262203:BQI262207 CAE262203:CAE262207 CKA262203:CKA262207 CTW262203:CTW262207 DDS262203:DDS262207 DNO262203:DNO262207 DXK262203:DXK262207 EHG262203:EHG262207 ERC262203:ERC262207 FAY262203:FAY262207 FKU262203:FKU262207 FUQ262203:FUQ262207 GEM262203:GEM262207 GOI262203:GOI262207 GYE262203:GYE262207 HIA262203:HIA262207 HRW262203:HRW262207 IBS262203:IBS262207 ILO262203:ILO262207 IVK262203:IVK262207 JFG262203:JFG262207 JPC262203:JPC262207 JYY262203:JYY262207 KIU262203:KIU262207 KSQ262203:KSQ262207 LCM262203:LCM262207 LMI262203:LMI262207 LWE262203:LWE262207 MGA262203:MGA262207 MPW262203:MPW262207 MZS262203:MZS262207 NJO262203:NJO262207 NTK262203:NTK262207 ODG262203:ODG262207 ONC262203:ONC262207 OWY262203:OWY262207 PGU262203:PGU262207 PQQ262203:PQQ262207 QAM262203:QAM262207 QKI262203:QKI262207 QUE262203:QUE262207 REA262203:REA262207 RNW262203:RNW262207 RXS262203:RXS262207 SHO262203:SHO262207 SRK262203:SRK262207 TBG262203:TBG262207 TLC262203:TLC262207 TUY262203:TUY262207 UEU262203:UEU262207 UOQ262203:UOQ262207 UYM262203:UYM262207 VII262203:VII262207 VSE262203:VSE262207 WCA262203:WCA262207 WLW262203:WLW262207 WVS262203:WVS262207 K327739:K327743 JG327739:JG327743 TC327739:TC327743 ACY327739:ACY327743 AMU327739:AMU327743 AWQ327739:AWQ327743 BGM327739:BGM327743 BQI327739:BQI327743 CAE327739:CAE327743 CKA327739:CKA327743 CTW327739:CTW327743 DDS327739:DDS327743 DNO327739:DNO327743 DXK327739:DXK327743 EHG327739:EHG327743 ERC327739:ERC327743 FAY327739:FAY327743 FKU327739:FKU327743 FUQ327739:FUQ327743 GEM327739:GEM327743 GOI327739:GOI327743 GYE327739:GYE327743 HIA327739:HIA327743 HRW327739:HRW327743 IBS327739:IBS327743 ILO327739:ILO327743 IVK327739:IVK327743 JFG327739:JFG327743 JPC327739:JPC327743 JYY327739:JYY327743 KIU327739:KIU327743 KSQ327739:KSQ327743 LCM327739:LCM327743 LMI327739:LMI327743 LWE327739:LWE327743 MGA327739:MGA327743 MPW327739:MPW327743 MZS327739:MZS327743 NJO327739:NJO327743 NTK327739:NTK327743 ODG327739:ODG327743 ONC327739:ONC327743 OWY327739:OWY327743 PGU327739:PGU327743 PQQ327739:PQQ327743 QAM327739:QAM327743 QKI327739:QKI327743 QUE327739:QUE327743 REA327739:REA327743 RNW327739:RNW327743 RXS327739:RXS327743 SHO327739:SHO327743 SRK327739:SRK327743 TBG327739:TBG327743 TLC327739:TLC327743 TUY327739:TUY327743 UEU327739:UEU327743 UOQ327739:UOQ327743 UYM327739:UYM327743 VII327739:VII327743 VSE327739:VSE327743 WCA327739:WCA327743 WLW327739:WLW327743 WVS327739:WVS327743 K393275:K393279 JG393275:JG393279 TC393275:TC393279 ACY393275:ACY393279 AMU393275:AMU393279 AWQ393275:AWQ393279 BGM393275:BGM393279 BQI393275:BQI393279 CAE393275:CAE393279 CKA393275:CKA393279 CTW393275:CTW393279 DDS393275:DDS393279 DNO393275:DNO393279 DXK393275:DXK393279 EHG393275:EHG393279 ERC393275:ERC393279 FAY393275:FAY393279 FKU393275:FKU393279 FUQ393275:FUQ393279 GEM393275:GEM393279 GOI393275:GOI393279 GYE393275:GYE393279 HIA393275:HIA393279 HRW393275:HRW393279 IBS393275:IBS393279 ILO393275:ILO393279 IVK393275:IVK393279 JFG393275:JFG393279 JPC393275:JPC393279 JYY393275:JYY393279 KIU393275:KIU393279 KSQ393275:KSQ393279 LCM393275:LCM393279 LMI393275:LMI393279 LWE393275:LWE393279 MGA393275:MGA393279 MPW393275:MPW393279 MZS393275:MZS393279 NJO393275:NJO393279 NTK393275:NTK393279 ODG393275:ODG393279 ONC393275:ONC393279 OWY393275:OWY393279 PGU393275:PGU393279 PQQ393275:PQQ393279 QAM393275:QAM393279 QKI393275:QKI393279 QUE393275:QUE393279 REA393275:REA393279 RNW393275:RNW393279 RXS393275:RXS393279 SHO393275:SHO393279 SRK393275:SRK393279 TBG393275:TBG393279 TLC393275:TLC393279 TUY393275:TUY393279 UEU393275:UEU393279 UOQ393275:UOQ393279 UYM393275:UYM393279 VII393275:VII393279 VSE393275:VSE393279 WCA393275:WCA393279 WLW393275:WLW393279 WVS393275:WVS393279 K458811:K458815 JG458811:JG458815 TC458811:TC458815 ACY458811:ACY458815 AMU458811:AMU458815 AWQ458811:AWQ458815 BGM458811:BGM458815 BQI458811:BQI458815 CAE458811:CAE458815 CKA458811:CKA458815 CTW458811:CTW458815 DDS458811:DDS458815 DNO458811:DNO458815 DXK458811:DXK458815 EHG458811:EHG458815 ERC458811:ERC458815 FAY458811:FAY458815 FKU458811:FKU458815 FUQ458811:FUQ458815 GEM458811:GEM458815 GOI458811:GOI458815 GYE458811:GYE458815 HIA458811:HIA458815 HRW458811:HRW458815 IBS458811:IBS458815 ILO458811:ILO458815 IVK458811:IVK458815 JFG458811:JFG458815 JPC458811:JPC458815 JYY458811:JYY458815 KIU458811:KIU458815 KSQ458811:KSQ458815 LCM458811:LCM458815 LMI458811:LMI458815 LWE458811:LWE458815 MGA458811:MGA458815 MPW458811:MPW458815 MZS458811:MZS458815 NJO458811:NJO458815 NTK458811:NTK458815 ODG458811:ODG458815 ONC458811:ONC458815 OWY458811:OWY458815 PGU458811:PGU458815 PQQ458811:PQQ458815 QAM458811:QAM458815 QKI458811:QKI458815 QUE458811:QUE458815 REA458811:REA458815 RNW458811:RNW458815 RXS458811:RXS458815 SHO458811:SHO458815 SRK458811:SRK458815 TBG458811:TBG458815 TLC458811:TLC458815 TUY458811:TUY458815 UEU458811:UEU458815 UOQ458811:UOQ458815 UYM458811:UYM458815 VII458811:VII458815 VSE458811:VSE458815 WCA458811:WCA458815 WLW458811:WLW458815 WVS458811:WVS458815 K524347:K524351 JG524347:JG524351 TC524347:TC524351 ACY524347:ACY524351 AMU524347:AMU524351 AWQ524347:AWQ524351 BGM524347:BGM524351 BQI524347:BQI524351 CAE524347:CAE524351 CKA524347:CKA524351 CTW524347:CTW524351 DDS524347:DDS524351 DNO524347:DNO524351 DXK524347:DXK524351 EHG524347:EHG524351 ERC524347:ERC524351 FAY524347:FAY524351 FKU524347:FKU524351 FUQ524347:FUQ524351 GEM524347:GEM524351 GOI524347:GOI524351 GYE524347:GYE524351 HIA524347:HIA524351 HRW524347:HRW524351 IBS524347:IBS524351 ILO524347:ILO524351 IVK524347:IVK524351 JFG524347:JFG524351 JPC524347:JPC524351 JYY524347:JYY524351 KIU524347:KIU524351 KSQ524347:KSQ524351 LCM524347:LCM524351 LMI524347:LMI524351 LWE524347:LWE524351 MGA524347:MGA524351 MPW524347:MPW524351 MZS524347:MZS524351 NJO524347:NJO524351 NTK524347:NTK524351 ODG524347:ODG524351 ONC524347:ONC524351 OWY524347:OWY524351 PGU524347:PGU524351 PQQ524347:PQQ524351 QAM524347:QAM524351 QKI524347:QKI524351 QUE524347:QUE524351 REA524347:REA524351 RNW524347:RNW524351 RXS524347:RXS524351 SHO524347:SHO524351 SRK524347:SRK524351 TBG524347:TBG524351 TLC524347:TLC524351 TUY524347:TUY524351 UEU524347:UEU524351 UOQ524347:UOQ524351 UYM524347:UYM524351 VII524347:VII524351 VSE524347:VSE524351 WCA524347:WCA524351 WLW524347:WLW524351 WVS524347:WVS524351 K589883:K589887 JG589883:JG589887 TC589883:TC589887 ACY589883:ACY589887 AMU589883:AMU589887 AWQ589883:AWQ589887 BGM589883:BGM589887 BQI589883:BQI589887 CAE589883:CAE589887 CKA589883:CKA589887 CTW589883:CTW589887 DDS589883:DDS589887 DNO589883:DNO589887 DXK589883:DXK589887 EHG589883:EHG589887 ERC589883:ERC589887 FAY589883:FAY589887 FKU589883:FKU589887 FUQ589883:FUQ589887 GEM589883:GEM589887 GOI589883:GOI589887 GYE589883:GYE589887 HIA589883:HIA589887 HRW589883:HRW589887 IBS589883:IBS589887 ILO589883:ILO589887 IVK589883:IVK589887 JFG589883:JFG589887 JPC589883:JPC589887 JYY589883:JYY589887 KIU589883:KIU589887 KSQ589883:KSQ589887 LCM589883:LCM589887 LMI589883:LMI589887 LWE589883:LWE589887 MGA589883:MGA589887 MPW589883:MPW589887 MZS589883:MZS589887 NJO589883:NJO589887 NTK589883:NTK589887 ODG589883:ODG589887 ONC589883:ONC589887 OWY589883:OWY589887 PGU589883:PGU589887 PQQ589883:PQQ589887 QAM589883:QAM589887 QKI589883:QKI589887 QUE589883:QUE589887 REA589883:REA589887 RNW589883:RNW589887 RXS589883:RXS589887 SHO589883:SHO589887 SRK589883:SRK589887 TBG589883:TBG589887 TLC589883:TLC589887 TUY589883:TUY589887 UEU589883:UEU589887 UOQ589883:UOQ589887 UYM589883:UYM589887 VII589883:VII589887 VSE589883:VSE589887 WCA589883:WCA589887 WLW589883:WLW589887 WVS589883:WVS589887 K655419:K655423 JG655419:JG655423 TC655419:TC655423 ACY655419:ACY655423 AMU655419:AMU655423 AWQ655419:AWQ655423 BGM655419:BGM655423 BQI655419:BQI655423 CAE655419:CAE655423 CKA655419:CKA655423 CTW655419:CTW655423 DDS655419:DDS655423 DNO655419:DNO655423 DXK655419:DXK655423 EHG655419:EHG655423 ERC655419:ERC655423 FAY655419:FAY655423 FKU655419:FKU655423 FUQ655419:FUQ655423 GEM655419:GEM655423 GOI655419:GOI655423 GYE655419:GYE655423 HIA655419:HIA655423 HRW655419:HRW655423 IBS655419:IBS655423 ILO655419:ILO655423 IVK655419:IVK655423 JFG655419:JFG655423 JPC655419:JPC655423 JYY655419:JYY655423 KIU655419:KIU655423 KSQ655419:KSQ655423 LCM655419:LCM655423 LMI655419:LMI655423 LWE655419:LWE655423 MGA655419:MGA655423 MPW655419:MPW655423 MZS655419:MZS655423 NJO655419:NJO655423 NTK655419:NTK655423 ODG655419:ODG655423 ONC655419:ONC655423 OWY655419:OWY655423 PGU655419:PGU655423 PQQ655419:PQQ655423 QAM655419:QAM655423 QKI655419:QKI655423 QUE655419:QUE655423 REA655419:REA655423 RNW655419:RNW655423 RXS655419:RXS655423 SHO655419:SHO655423 SRK655419:SRK655423 TBG655419:TBG655423 TLC655419:TLC655423 TUY655419:TUY655423 UEU655419:UEU655423 UOQ655419:UOQ655423 UYM655419:UYM655423 VII655419:VII655423 VSE655419:VSE655423 WCA655419:WCA655423 WLW655419:WLW655423 WVS655419:WVS655423 K720955:K720959 JG720955:JG720959 TC720955:TC720959 ACY720955:ACY720959 AMU720955:AMU720959 AWQ720955:AWQ720959 BGM720955:BGM720959 BQI720955:BQI720959 CAE720955:CAE720959 CKA720955:CKA720959 CTW720955:CTW720959 DDS720955:DDS720959 DNO720955:DNO720959 DXK720955:DXK720959 EHG720955:EHG720959 ERC720955:ERC720959 FAY720955:FAY720959 FKU720955:FKU720959 FUQ720955:FUQ720959 GEM720955:GEM720959 GOI720955:GOI720959 GYE720955:GYE720959 HIA720955:HIA720959 HRW720955:HRW720959 IBS720955:IBS720959 ILO720955:ILO720959 IVK720955:IVK720959 JFG720955:JFG720959 JPC720955:JPC720959 JYY720955:JYY720959 KIU720955:KIU720959 KSQ720955:KSQ720959 LCM720955:LCM720959 LMI720955:LMI720959 LWE720955:LWE720959 MGA720955:MGA720959 MPW720955:MPW720959 MZS720955:MZS720959 NJO720955:NJO720959 NTK720955:NTK720959 ODG720955:ODG720959 ONC720955:ONC720959 OWY720955:OWY720959 PGU720955:PGU720959 PQQ720955:PQQ720959 QAM720955:QAM720959 QKI720955:QKI720959 QUE720955:QUE720959 REA720955:REA720959 RNW720955:RNW720959 RXS720955:RXS720959 SHO720955:SHO720959 SRK720955:SRK720959 TBG720955:TBG720959 TLC720955:TLC720959 TUY720955:TUY720959 UEU720955:UEU720959 UOQ720955:UOQ720959 UYM720955:UYM720959 VII720955:VII720959 VSE720955:VSE720959 WCA720955:WCA720959 WLW720955:WLW720959 WVS720955:WVS720959 K786491:K786495 JG786491:JG786495 TC786491:TC786495 ACY786491:ACY786495 AMU786491:AMU786495 AWQ786491:AWQ786495 BGM786491:BGM786495 BQI786491:BQI786495 CAE786491:CAE786495 CKA786491:CKA786495 CTW786491:CTW786495 DDS786491:DDS786495 DNO786491:DNO786495 DXK786491:DXK786495 EHG786491:EHG786495 ERC786491:ERC786495 FAY786491:FAY786495 FKU786491:FKU786495 FUQ786491:FUQ786495 GEM786491:GEM786495 GOI786491:GOI786495 GYE786491:GYE786495 HIA786491:HIA786495 HRW786491:HRW786495 IBS786491:IBS786495 ILO786491:ILO786495 IVK786491:IVK786495 JFG786491:JFG786495 JPC786491:JPC786495 JYY786491:JYY786495 KIU786491:KIU786495 KSQ786491:KSQ786495 LCM786491:LCM786495 LMI786491:LMI786495 LWE786491:LWE786495 MGA786491:MGA786495 MPW786491:MPW786495 MZS786491:MZS786495 NJO786491:NJO786495 NTK786491:NTK786495 ODG786491:ODG786495 ONC786491:ONC786495 OWY786491:OWY786495 PGU786491:PGU786495 PQQ786491:PQQ786495 QAM786491:QAM786495 QKI786491:QKI786495 QUE786491:QUE786495 REA786491:REA786495 RNW786491:RNW786495 RXS786491:RXS786495 SHO786491:SHO786495 SRK786491:SRK786495 TBG786491:TBG786495 TLC786491:TLC786495 TUY786491:TUY786495 UEU786491:UEU786495 UOQ786491:UOQ786495 UYM786491:UYM786495 VII786491:VII786495 VSE786491:VSE786495 WCA786491:WCA786495 WLW786491:WLW786495 WVS786491:WVS786495 K852027:K852031 JG852027:JG852031 TC852027:TC852031 ACY852027:ACY852031 AMU852027:AMU852031 AWQ852027:AWQ852031 BGM852027:BGM852031 BQI852027:BQI852031 CAE852027:CAE852031 CKA852027:CKA852031 CTW852027:CTW852031 DDS852027:DDS852031 DNO852027:DNO852031 DXK852027:DXK852031 EHG852027:EHG852031 ERC852027:ERC852031 FAY852027:FAY852031 FKU852027:FKU852031 FUQ852027:FUQ852031 GEM852027:GEM852031 GOI852027:GOI852031 GYE852027:GYE852031 HIA852027:HIA852031 HRW852027:HRW852031 IBS852027:IBS852031 ILO852027:ILO852031 IVK852027:IVK852031 JFG852027:JFG852031 JPC852027:JPC852031 JYY852027:JYY852031 KIU852027:KIU852031 KSQ852027:KSQ852031 LCM852027:LCM852031 LMI852027:LMI852031 LWE852027:LWE852031 MGA852027:MGA852031 MPW852027:MPW852031 MZS852027:MZS852031 NJO852027:NJO852031 NTK852027:NTK852031 ODG852027:ODG852031 ONC852027:ONC852031 OWY852027:OWY852031 PGU852027:PGU852031 PQQ852027:PQQ852031 QAM852027:QAM852031 QKI852027:QKI852031 QUE852027:QUE852031 REA852027:REA852031 RNW852027:RNW852031 RXS852027:RXS852031 SHO852027:SHO852031 SRK852027:SRK852031 TBG852027:TBG852031 TLC852027:TLC852031 TUY852027:TUY852031 UEU852027:UEU852031 UOQ852027:UOQ852031 UYM852027:UYM852031 VII852027:VII852031 VSE852027:VSE852031 WCA852027:WCA852031 WLW852027:WLW852031 WVS852027:WVS852031 K917563:K917567 JG917563:JG917567 TC917563:TC917567 ACY917563:ACY917567 AMU917563:AMU917567 AWQ917563:AWQ917567 BGM917563:BGM917567 BQI917563:BQI917567 CAE917563:CAE917567 CKA917563:CKA917567 CTW917563:CTW917567 DDS917563:DDS917567 DNO917563:DNO917567 DXK917563:DXK917567 EHG917563:EHG917567 ERC917563:ERC917567 FAY917563:FAY917567 FKU917563:FKU917567 FUQ917563:FUQ917567 GEM917563:GEM917567 GOI917563:GOI917567 GYE917563:GYE917567 HIA917563:HIA917567 HRW917563:HRW917567 IBS917563:IBS917567 ILO917563:ILO917567 IVK917563:IVK917567 JFG917563:JFG917567 JPC917563:JPC917567 JYY917563:JYY917567 KIU917563:KIU917567 KSQ917563:KSQ917567 LCM917563:LCM917567 LMI917563:LMI917567 LWE917563:LWE917567 MGA917563:MGA917567 MPW917563:MPW917567 MZS917563:MZS917567 NJO917563:NJO917567 NTK917563:NTK917567 ODG917563:ODG917567 ONC917563:ONC917567 OWY917563:OWY917567 PGU917563:PGU917567 PQQ917563:PQQ917567 QAM917563:QAM917567 QKI917563:QKI917567 QUE917563:QUE917567 REA917563:REA917567 RNW917563:RNW917567 RXS917563:RXS917567 SHO917563:SHO917567 SRK917563:SRK917567 TBG917563:TBG917567 TLC917563:TLC917567 TUY917563:TUY917567 UEU917563:UEU917567 UOQ917563:UOQ917567 UYM917563:UYM917567 VII917563:VII917567 VSE917563:VSE917567 WCA917563:WCA917567 WLW917563:WLW917567 WVS917563:WVS917567 K983099:K983103 JG983099:JG983103 TC983099:TC983103 ACY983099:ACY983103 AMU983099:AMU983103 AWQ983099:AWQ983103 BGM983099:BGM983103 BQI983099:BQI983103 CAE983099:CAE983103 CKA983099:CKA983103 CTW983099:CTW983103 DDS983099:DDS983103 DNO983099:DNO983103 DXK983099:DXK983103 EHG983099:EHG983103 ERC983099:ERC983103 FAY983099:FAY983103 FKU983099:FKU983103 FUQ983099:FUQ983103 GEM983099:GEM983103 GOI983099:GOI983103 GYE983099:GYE983103 HIA983099:HIA983103 HRW983099:HRW983103 IBS983099:IBS983103 ILO983099:ILO983103 IVK983099:IVK983103 JFG983099:JFG983103 JPC983099:JPC983103 JYY983099:JYY983103 KIU983099:KIU983103 KSQ983099:KSQ983103 LCM983099:LCM983103 LMI983099:LMI983103 LWE983099:LWE983103 MGA983099:MGA983103 MPW983099:MPW983103 MZS983099:MZS983103 NJO983099:NJO983103 NTK983099:NTK983103 ODG983099:ODG983103 ONC983099:ONC983103 OWY983099:OWY983103 PGU983099:PGU983103 PQQ983099:PQQ983103 QAM983099:QAM983103 QKI983099:QKI983103 QUE983099:QUE983103 REA983099:REA983103 RNW983099:RNW983103 RXS983099:RXS983103 SHO983099:SHO983103 SRK983099:SRK983103 TBG983099:TBG983103 TLC983099:TLC983103 TUY983099:TUY983103 UEU983099:UEU983103 UOQ983099:UOQ983103 UYM983099:UYM983103 VII983099:VII983103 VSE983099:VSE983103 WCA983099:WCA983103 WLW983099:WLW983103 WVS983099:WVS983103 K65:K69 JG65:JG69 TC65:TC69 ACY65:ACY69 AMU65:AMU69 AWQ65:AWQ69 BGM65:BGM69 BQI65:BQI69 CAE65:CAE69 CKA65:CKA69 CTW65:CTW69 DDS65:DDS69 DNO65:DNO69 DXK65:DXK69 EHG65:EHG69 ERC65:ERC69 FAY65:FAY69 FKU65:FKU69 FUQ65:FUQ69 GEM65:GEM69 GOI65:GOI69 GYE65:GYE69 HIA65:HIA69 HRW65:HRW69 IBS65:IBS69 ILO65:ILO69 IVK65:IVK69 JFG65:JFG69 JPC65:JPC69 JYY65:JYY69 KIU65:KIU69 KSQ65:KSQ69 LCM65:LCM69 LMI65:LMI69 LWE65:LWE69 MGA65:MGA69 MPW65:MPW69 MZS65:MZS69 NJO65:NJO69 NTK65:NTK69 ODG65:ODG69 ONC65:ONC69 OWY65:OWY69 PGU65:PGU69 PQQ65:PQQ69 QAM65:QAM69 QKI65:QKI69 QUE65:QUE69 REA65:REA69 RNW65:RNW69 RXS65:RXS69 SHO65:SHO69 SRK65:SRK69 TBG65:TBG69 TLC65:TLC69 TUY65:TUY69 UEU65:UEU69 UOQ65:UOQ69 UYM65:UYM69 VII65:VII69 VSE65:VSE69 WCA65:WCA69 WLW65:WLW69 WVS65:WVS69 K65601:K65605 JG65601:JG65605 TC65601:TC65605 ACY65601:ACY65605 AMU65601:AMU65605 AWQ65601:AWQ65605 BGM65601:BGM65605 BQI65601:BQI65605 CAE65601:CAE65605 CKA65601:CKA65605 CTW65601:CTW65605 DDS65601:DDS65605 DNO65601:DNO65605 DXK65601:DXK65605 EHG65601:EHG65605 ERC65601:ERC65605 FAY65601:FAY65605 FKU65601:FKU65605 FUQ65601:FUQ65605 GEM65601:GEM65605 GOI65601:GOI65605 GYE65601:GYE65605 HIA65601:HIA65605 HRW65601:HRW65605 IBS65601:IBS65605 ILO65601:ILO65605 IVK65601:IVK65605 JFG65601:JFG65605 JPC65601:JPC65605 JYY65601:JYY65605 KIU65601:KIU65605 KSQ65601:KSQ65605 LCM65601:LCM65605 LMI65601:LMI65605 LWE65601:LWE65605 MGA65601:MGA65605 MPW65601:MPW65605 MZS65601:MZS65605 NJO65601:NJO65605 NTK65601:NTK65605 ODG65601:ODG65605 ONC65601:ONC65605 OWY65601:OWY65605 PGU65601:PGU65605 PQQ65601:PQQ65605 QAM65601:QAM65605 QKI65601:QKI65605 QUE65601:QUE65605 REA65601:REA65605 RNW65601:RNW65605 RXS65601:RXS65605 SHO65601:SHO65605 SRK65601:SRK65605 TBG65601:TBG65605 TLC65601:TLC65605 TUY65601:TUY65605 UEU65601:UEU65605 UOQ65601:UOQ65605 UYM65601:UYM65605 VII65601:VII65605 VSE65601:VSE65605 WCA65601:WCA65605 WLW65601:WLW65605 WVS65601:WVS65605 K131137:K131141 JG131137:JG131141 TC131137:TC131141 ACY131137:ACY131141 AMU131137:AMU131141 AWQ131137:AWQ131141 BGM131137:BGM131141 BQI131137:BQI131141 CAE131137:CAE131141 CKA131137:CKA131141 CTW131137:CTW131141 DDS131137:DDS131141 DNO131137:DNO131141 DXK131137:DXK131141 EHG131137:EHG131141 ERC131137:ERC131141 FAY131137:FAY131141 FKU131137:FKU131141 FUQ131137:FUQ131141 GEM131137:GEM131141 GOI131137:GOI131141 GYE131137:GYE131141 HIA131137:HIA131141 HRW131137:HRW131141 IBS131137:IBS131141 ILO131137:ILO131141 IVK131137:IVK131141 JFG131137:JFG131141 JPC131137:JPC131141 JYY131137:JYY131141 KIU131137:KIU131141 KSQ131137:KSQ131141 LCM131137:LCM131141 LMI131137:LMI131141 LWE131137:LWE131141 MGA131137:MGA131141 MPW131137:MPW131141 MZS131137:MZS131141 NJO131137:NJO131141 NTK131137:NTK131141 ODG131137:ODG131141 ONC131137:ONC131141 OWY131137:OWY131141 PGU131137:PGU131141 PQQ131137:PQQ131141 QAM131137:QAM131141 QKI131137:QKI131141 QUE131137:QUE131141 REA131137:REA131141 RNW131137:RNW131141 RXS131137:RXS131141 SHO131137:SHO131141 SRK131137:SRK131141 TBG131137:TBG131141 TLC131137:TLC131141 TUY131137:TUY131141 UEU131137:UEU131141 UOQ131137:UOQ131141 UYM131137:UYM131141 VII131137:VII131141 VSE131137:VSE131141 WCA131137:WCA131141 WLW131137:WLW131141 WVS131137:WVS131141 K196673:K196677 JG196673:JG196677 TC196673:TC196677 ACY196673:ACY196677 AMU196673:AMU196677 AWQ196673:AWQ196677 BGM196673:BGM196677 BQI196673:BQI196677 CAE196673:CAE196677 CKA196673:CKA196677 CTW196673:CTW196677 DDS196673:DDS196677 DNO196673:DNO196677 DXK196673:DXK196677 EHG196673:EHG196677 ERC196673:ERC196677 FAY196673:FAY196677 FKU196673:FKU196677 FUQ196673:FUQ196677 GEM196673:GEM196677 GOI196673:GOI196677 GYE196673:GYE196677 HIA196673:HIA196677 HRW196673:HRW196677 IBS196673:IBS196677 ILO196673:ILO196677 IVK196673:IVK196677 JFG196673:JFG196677 JPC196673:JPC196677 JYY196673:JYY196677 KIU196673:KIU196677 KSQ196673:KSQ196677 LCM196673:LCM196677 LMI196673:LMI196677 LWE196673:LWE196677 MGA196673:MGA196677 MPW196673:MPW196677 MZS196673:MZS196677 NJO196673:NJO196677 NTK196673:NTK196677 ODG196673:ODG196677 ONC196673:ONC196677 OWY196673:OWY196677 PGU196673:PGU196677 PQQ196673:PQQ196677 QAM196673:QAM196677 QKI196673:QKI196677 QUE196673:QUE196677 REA196673:REA196677 RNW196673:RNW196677 RXS196673:RXS196677 SHO196673:SHO196677 SRK196673:SRK196677 TBG196673:TBG196677 TLC196673:TLC196677 TUY196673:TUY196677 UEU196673:UEU196677 UOQ196673:UOQ196677 UYM196673:UYM196677 VII196673:VII196677 VSE196673:VSE196677 WCA196673:WCA196677 WLW196673:WLW196677 WVS196673:WVS196677 K262209:K262213 JG262209:JG262213 TC262209:TC262213 ACY262209:ACY262213 AMU262209:AMU262213 AWQ262209:AWQ262213 BGM262209:BGM262213 BQI262209:BQI262213 CAE262209:CAE262213 CKA262209:CKA262213 CTW262209:CTW262213 DDS262209:DDS262213 DNO262209:DNO262213 DXK262209:DXK262213 EHG262209:EHG262213 ERC262209:ERC262213 FAY262209:FAY262213 FKU262209:FKU262213 FUQ262209:FUQ262213 GEM262209:GEM262213 GOI262209:GOI262213 GYE262209:GYE262213 HIA262209:HIA262213 HRW262209:HRW262213 IBS262209:IBS262213 ILO262209:ILO262213 IVK262209:IVK262213 JFG262209:JFG262213 JPC262209:JPC262213 JYY262209:JYY262213 KIU262209:KIU262213 KSQ262209:KSQ262213 LCM262209:LCM262213 LMI262209:LMI262213 LWE262209:LWE262213 MGA262209:MGA262213 MPW262209:MPW262213 MZS262209:MZS262213 NJO262209:NJO262213 NTK262209:NTK262213 ODG262209:ODG262213 ONC262209:ONC262213 OWY262209:OWY262213 PGU262209:PGU262213 PQQ262209:PQQ262213 QAM262209:QAM262213 QKI262209:QKI262213 QUE262209:QUE262213 REA262209:REA262213 RNW262209:RNW262213 RXS262209:RXS262213 SHO262209:SHO262213 SRK262209:SRK262213 TBG262209:TBG262213 TLC262209:TLC262213 TUY262209:TUY262213 UEU262209:UEU262213 UOQ262209:UOQ262213 UYM262209:UYM262213 VII262209:VII262213 VSE262209:VSE262213 WCA262209:WCA262213 WLW262209:WLW262213 WVS262209:WVS262213 K327745:K327749 JG327745:JG327749 TC327745:TC327749 ACY327745:ACY327749 AMU327745:AMU327749 AWQ327745:AWQ327749 BGM327745:BGM327749 BQI327745:BQI327749 CAE327745:CAE327749 CKA327745:CKA327749 CTW327745:CTW327749 DDS327745:DDS327749 DNO327745:DNO327749 DXK327745:DXK327749 EHG327745:EHG327749 ERC327745:ERC327749 FAY327745:FAY327749 FKU327745:FKU327749 FUQ327745:FUQ327749 GEM327745:GEM327749 GOI327745:GOI327749 GYE327745:GYE327749 HIA327745:HIA327749 HRW327745:HRW327749 IBS327745:IBS327749 ILO327745:ILO327749 IVK327745:IVK327749 JFG327745:JFG327749 JPC327745:JPC327749 JYY327745:JYY327749 KIU327745:KIU327749 KSQ327745:KSQ327749 LCM327745:LCM327749 LMI327745:LMI327749 LWE327745:LWE327749 MGA327745:MGA327749 MPW327745:MPW327749 MZS327745:MZS327749 NJO327745:NJO327749 NTK327745:NTK327749 ODG327745:ODG327749 ONC327745:ONC327749 OWY327745:OWY327749 PGU327745:PGU327749 PQQ327745:PQQ327749 QAM327745:QAM327749 QKI327745:QKI327749 QUE327745:QUE327749 REA327745:REA327749 RNW327745:RNW327749 RXS327745:RXS327749 SHO327745:SHO327749 SRK327745:SRK327749 TBG327745:TBG327749 TLC327745:TLC327749 TUY327745:TUY327749 UEU327745:UEU327749 UOQ327745:UOQ327749 UYM327745:UYM327749 VII327745:VII327749 VSE327745:VSE327749 WCA327745:WCA327749 WLW327745:WLW327749 WVS327745:WVS327749 K393281:K393285 JG393281:JG393285 TC393281:TC393285 ACY393281:ACY393285 AMU393281:AMU393285 AWQ393281:AWQ393285 BGM393281:BGM393285 BQI393281:BQI393285 CAE393281:CAE393285 CKA393281:CKA393285 CTW393281:CTW393285 DDS393281:DDS393285 DNO393281:DNO393285 DXK393281:DXK393285 EHG393281:EHG393285 ERC393281:ERC393285 FAY393281:FAY393285 FKU393281:FKU393285 FUQ393281:FUQ393285 GEM393281:GEM393285 GOI393281:GOI393285 GYE393281:GYE393285 HIA393281:HIA393285 HRW393281:HRW393285 IBS393281:IBS393285 ILO393281:ILO393285 IVK393281:IVK393285 JFG393281:JFG393285 JPC393281:JPC393285 JYY393281:JYY393285 KIU393281:KIU393285 KSQ393281:KSQ393285 LCM393281:LCM393285 LMI393281:LMI393285 LWE393281:LWE393285 MGA393281:MGA393285 MPW393281:MPW393285 MZS393281:MZS393285 NJO393281:NJO393285 NTK393281:NTK393285 ODG393281:ODG393285 ONC393281:ONC393285 OWY393281:OWY393285 PGU393281:PGU393285 PQQ393281:PQQ393285 QAM393281:QAM393285 QKI393281:QKI393285 QUE393281:QUE393285 REA393281:REA393285 RNW393281:RNW393285 RXS393281:RXS393285 SHO393281:SHO393285 SRK393281:SRK393285 TBG393281:TBG393285 TLC393281:TLC393285 TUY393281:TUY393285 UEU393281:UEU393285 UOQ393281:UOQ393285 UYM393281:UYM393285 VII393281:VII393285 VSE393281:VSE393285 WCA393281:WCA393285 WLW393281:WLW393285 WVS393281:WVS393285 K458817:K458821 JG458817:JG458821 TC458817:TC458821 ACY458817:ACY458821 AMU458817:AMU458821 AWQ458817:AWQ458821 BGM458817:BGM458821 BQI458817:BQI458821 CAE458817:CAE458821 CKA458817:CKA458821 CTW458817:CTW458821 DDS458817:DDS458821 DNO458817:DNO458821 DXK458817:DXK458821 EHG458817:EHG458821 ERC458817:ERC458821 FAY458817:FAY458821 FKU458817:FKU458821 FUQ458817:FUQ458821 GEM458817:GEM458821 GOI458817:GOI458821 GYE458817:GYE458821 HIA458817:HIA458821 HRW458817:HRW458821 IBS458817:IBS458821 ILO458817:ILO458821 IVK458817:IVK458821 JFG458817:JFG458821 JPC458817:JPC458821 JYY458817:JYY458821 KIU458817:KIU458821 KSQ458817:KSQ458821 LCM458817:LCM458821 LMI458817:LMI458821 LWE458817:LWE458821 MGA458817:MGA458821 MPW458817:MPW458821 MZS458817:MZS458821 NJO458817:NJO458821 NTK458817:NTK458821 ODG458817:ODG458821 ONC458817:ONC458821 OWY458817:OWY458821 PGU458817:PGU458821 PQQ458817:PQQ458821 QAM458817:QAM458821 QKI458817:QKI458821 QUE458817:QUE458821 REA458817:REA458821 RNW458817:RNW458821 RXS458817:RXS458821 SHO458817:SHO458821 SRK458817:SRK458821 TBG458817:TBG458821 TLC458817:TLC458821 TUY458817:TUY458821 UEU458817:UEU458821 UOQ458817:UOQ458821 UYM458817:UYM458821 VII458817:VII458821 VSE458817:VSE458821 WCA458817:WCA458821 WLW458817:WLW458821 WVS458817:WVS458821 K524353:K524357 JG524353:JG524357 TC524353:TC524357 ACY524353:ACY524357 AMU524353:AMU524357 AWQ524353:AWQ524357 BGM524353:BGM524357 BQI524353:BQI524357 CAE524353:CAE524357 CKA524353:CKA524357 CTW524353:CTW524357 DDS524353:DDS524357 DNO524353:DNO524357 DXK524353:DXK524357 EHG524353:EHG524357 ERC524353:ERC524357 FAY524353:FAY524357 FKU524353:FKU524357 FUQ524353:FUQ524357 GEM524353:GEM524357 GOI524353:GOI524357 GYE524353:GYE524357 HIA524353:HIA524357 HRW524353:HRW524357 IBS524353:IBS524357 ILO524353:ILO524357 IVK524353:IVK524357 JFG524353:JFG524357 JPC524353:JPC524357 JYY524353:JYY524357 KIU524353:KIU524357 KSQ524353:KSQ524357 LCM524353:LCM524357 LMI524353:LMI524357 LWE524353:LWE524357 MGA524353:MGA524357 MPW524353:MPW524357 MZS524353:MZS524357 NJO524353:NJO524357 NTK524353:NTK524357 ODG524353:ODG524357 ONC524353:ONC524357 OWY524353:OWY524357 PGU524353:PGU524357 PQQ524353:PQQ524357 QAM524353:QAM524357 QKI524353:QKI524357 QUE524353:QUE524357 REA524353:REA524357 RNW524353:RNW524357 RXS524353:RXS524357 SHO524353:SHO524357 SRK524353:SRK524357 TBG524353:TBG524357 TLC524353:TLC524357 TUY524353:TUY524357 UEU524353:UEU524357 UOQ524353:UOQ524357 UYM524353:UYM524357 VII524353:VII524357 VSE524353:VSE524357 WCA524353:WCA524357 WLW524353:WLW524357 WVS524353:WVS524357 K589889:K589893 JG589889:JG589893 TC589889:TC589893 ACY589889:ACY589893 AMU589889:AMU589893 AWQ589889:AWQ589893 BGM589889:BGM589893 BQI589889:BQI589893 CAE589889:CAE589893 CKA589889:CKA589893 CTW589889:CTW589893 DDS589889:DDS589893 DNO589889:DNO589893 DXK589889:DXK589893 EHG589889:EHG589893 ERC589889:ERC589893 FAY589889:FAY589893 FKU589889:FKU589893 FUQ589889:FUQ589893 GEM589889:GEM589893 GOI589889:GOI589893 GYE589889:GYE589893 HIA589889:HIA589893 HRW589889:HRW589893 IBS589889:IBS589893 ILO589889:ILO589893 IVK589889:IVK589893 JFG589889:JFG589893 JPC589889:JPC589893 JYY589889:JYY589893 KIU589889:KIU589893 KSQ589889:KSQ589893 LCM589889:LCM589893 LMI589889:LMI589893 LWE589889:LWE589893 MGA589889:MGA589893 MPW589889:MPW589893 MZS589889:MZS589893 NJO589889:NJO589893 NTK589889:NTK589893 ODG589889:ODG589893 ONC589889:ONC589893 OWY589889:OWY589893 PGU589889:PGU589893 PQQ589889:PQQ589893 QAM589889:QAM589893 QKI589889:QKI589893 QUE589889:QUE589893 REA589889:REA589893 RNW589889:RNW589893 RXS589889:RXS589893 SHO589889:SHO589893 SRK589889:SRK589893 TBG589889:TBG589893 TLC589889:TLC589893 TUY589889:TUY589893 UEU589889:UEU589893 UOQ589889:UOQ589893 UYM589889:UYM589893 VII589889:VII589893 VSE589889:VSE589893 WCA589889:WCA589893 WLW589889:WLW589893 WVS589889:WVS589893 K655425:K655429 JG655425:JG655429 TC655425:TC655429 ACY655425:ACY655429 AMU655425:AMU655429 AWQ655425:AWQ655429 BGM655425:BGM655429 BQI655425:BQI655429 CAE655425:CAE655429 CKA655425:CKA655429 CTW655425:CTW655429 DDS655425:DDS655429 DNO655425:DNO655429 DXK655425:DXK655429 EHG655425:EHG655429 ERC655425:ERC655429 FAY655425:FAY655429 FKU655425:FKU655429 FUQ655425:FUQ655429 GEM655425:GEM655429 GOI655425:GOI655429 GYE655425:GYE655429 HIA655425:HIA655429 HRW655425:HRW655429 IBS655425:IBS655429 ILO655425:ILO655429 IVK655425:IVK655429 JFG655425:JFG655429 JPC655425:JPC655429 JYY655425:JYY655429 KIU655425:KIU655429 KSQ655425:KSQ655429 LCM655425:LCM655429 LMI655425:LMI655429 LWE655425:LWE655429 MGA655425:MGA655429 MPW655425:MPW655429 MZS655425:MZS655429 NJO655425:NJO655429 NTK655425:NTK655429 ODG655425:ODG655429 ONC655425:ONC655429 OWY655425:OWY655429 PGU655425:PGU655429 PQQ655425:PQQ655429 QAM655425:QAM655429 QKI655425:QKI655429 QUE655425:QUE655429 REA655425:REA655429 RNW655425:RNW655429 RXS655425:RXS655429 SHO655425:SHO655429 SRK655425:SRK655429 TBG655425:TBG655429 TLC655425:TLC655429 TUY655425:TUY655429 UEU655425:UEU655429 UOQ655425:UOQ655429 UYM655425:UYM655429 VII655425:VII655429 VSE655425:VSE655429 WCA655425:WCA655429 WLW655425:WLW655429 WVS655425:WVS655429 K720961:K720965 JG720961:JG720965 TC720961:TC720965 ACY720961:ACY720965 AMU720961:AMU720965 AWQ720961:AWQ720965 BGM720961:BGM720965 BQI720961:BQI720965 CAE720961:CAE720965 CKA720961:CKA720965 CTW720961:CTW720965 DDS720961:DDS720965 DNO720961:DNO720965 DXK720961:DXK720965 EHG720961:EHG720965 ERC720961:ERC720965 FAY720961:FAY720965 FKU720961:FKU720965 FUQ720961:FUQ720965 GEM720961:GEM720965 GOI720961:GOI720965 GYE720961:GYE720965 HIA720961:HIA720965 HRW720961:HRW720965 IBS720961:IBS720965 ILO720961:ILO720965 IVK720961:IVK720965 JFG720961:JFG720965 JPC720961:JPC720965 JYY720961:JYY720965 KIU720961:KIU720965 KSQ720961:KSQ720965 LCM720961:LCM720965 LMI720961:LMI720965 LWE720961:LWE720965 MGA720961:MGA720965 MPW720961:MPW720965 MZS720961:MZS720965 NJO720961:NJO720965 NTK720961:NTK720965 ODG720961:ODG720965 ONC720961:ONC720965 OWY720961:OWY720965 PGU720961:PGU720965 PQQ720961:PQQ720965 QAM720961:QAM720965 QKI720961:QKI720965 QUE720961:QUE720965 REA720961:REA720965 RNW720961:RNW720965 RXS720961:RXS720965 SHO720961:SHO720965 SRK720961:SRK720965 TBG720961:TBG720965 TLC720961:TLC720965 TUY720961:TUY720965 UEU720961:UEU720965 UOQ720961:UOQ720965 UYM720961:UYM720965 VII720961:VII720965 VSE720961:VSE720965 WCA720961:WCA720965 WLW720961:WLW720965 WVS720961:WVS720965 K786497:K786501 JG786497:JG786501 TC786497:TC786501 ACY786497:ACY786501 AMU786497:AMU786501 AWQ786497:AWQ786501 BGM786497:BGM786501 BQI786497:BQI786501 CAE786497:CAE786501 CKA786497:CKA786501 CTW786497:CTW786501 DDS786497:DDS786501 DNO786497:DNO786501 DXK786497:DXK786501 EHG786497:EHG786501 ERC786497:ERC786501 FAY786497:FAY786501 FKU786497:FKU786501 FUQ786497:FUQ786501 GEM786497:GEM786501 GOI786497:GOI786501 GYE786497:GYE786501 HIA786497:HIA786501 HRW786497:HRW786501 IBS786497:IBS786501 ILO786497:ILO786501 IVK786497:IVK786501 JFG786497:JFG786501 JPC786497:JPC786501 JYY786497:JYY786501 KIU786497:KIU786501 KSQ786497:KSQ786501 LCM786497:LCM786501 LMI786497:LMI786501 LWE786497:LWE786501 MGA786497:MGA786501 MPW786497:MPW786501 MZS786497:MZS786501 NJO786497:NJO786501 NTK786497:NTK786501 ODG786497:ODG786501 ONC786497:ONC786501 OWY786497:OWY786501 PGU786497:PGU786501 PQQ786497:PQQ786501 QAM786497:QAM786501 QKI786497:QKI786501 QUE786497:QUE786501 REA786497:REA786501 RNW786497:RNW786501 RXS786497:RXS786501 SHO786497:SHO786501 SRK786497:SRK786501 TBG786497:TBG786501 TLC786497:TLC786501 TUY786497:TUY786501 UEU786497:UEU786501 UOQ786497:UOQ786501 UYM786497:UYM786501 VII786497:VII786501 VSE786497:VSE786501 WCA786497:WCA786501 WLW786497:WLW786501 WVS786497:WVS786501 K852033:K852037 JG852033:JG852037 TC852033:TC852037 ACY852033:ACY852037 AMU852033:AMU852037 AWQ852033:AWQ852037 BGM852033:BGM852037 BQI852033:BQI852037 CAE852033:CAE852037 CKA852033:CKA852037 CTW852033:CTW852037 DDS852033:DDS852037 DNO852033:DNO852037 DXK852033:DXK852037 EHG852033:EHG852037 ERC852033:ERC852037 FAY852033:FAY852037 FKU852033:FKU852037 FUQ852033:FUQ852037 GEM852033:GEM852037 GOI852033:GOI852037 GYE852033:GYE852037 HIA852033:HIA852037 HRW852033:HRW852037 IBS852033:IBS852037 ILO852033:ILO852037 IVK852033:IVK852037 JFG852033:JFG852037 JPC852033:JPC852037 JYY852033:JYY852037 KIU852033:KIU852037 KSQ852033:KSQ852037 LCM852033:LCM852037 LMI852033:LMI852037 LWE852033:LWE852037 MGA852033:MGA852037 MPW852033:MPW852037 MZS852033:MZS852037 NJO852033:NJO852037 NTK852033:NTK852037 ODG852033:ODG852037 ONC852033:ONC852037 OWY852033:OWY852037 PGU852033:PGU852037 PQQ852033:PQQ852037 QAM852033:QAM852037 QKI852033:QKI852037 QUE852033:QUE852037 REA852033:REA852037 RNW852033:RNW852037 RXS852033:RXS852037 SHO852033:SHO852037 SRK852033:SRK852037 TBG852033:TBG852037 TLC852033:TLC852037 TUY852033:TUY852037 UEU852033:UEU852037 UOQ852033:UOQ852037 UYM852033:UYM852037 VII852033:VII852037 VSE852033:VSE852037 WCA852033:WCA852037 WLW852033:WLW852037 WVS852033:WVS852037 K917569:K917573 JG917569:JG917573 TC917569:TC917573 ACY917569:ACY917573 AMU917569:AMU917573 AWQ917569:AWQ917573 BGM917569:BGM917573 BQI917569:BQI917573 CAE917569:CAE917573 CKA917569:CKA917573 CTW917569:CTW917573 DDS917569:DDS917573 DNO917569:DNO917573 DXK917569:DXK917573 EHG917569:EHG917573 ERC917569:ERC917573 FAY917569:FAY917573 FKU917569:FKU917573 FUQ917569:FUQ917573 GEM917569:GEM917573 GOI917569:GOI917573 GYE917569:GYE917573 HIA917569:HIA917573 HRW917569:HRW917573 IBS917569:IBS917573 ILO917569:ILO917573 IVK917569:IVK917573 JFG917569:JFG917573 JPC917569:JPC917573 JYY917569:JYY917573 KIU917569:KIU917573 KSQ917569:KSQ917573 LCM917569:LCM917573 LMI917569:LMI917573 LWE917569:LWE917573 MGA917569:MGA917573 MPW917569:MPW917573 MZS917569:MZS917573 NJO917569:NJO917573 NTK917569:NTK917573 ODG917569:ODG917573 ONC917569:ONC917573 OWY917569:OWY917573 PGU917569:PGU917573 PQQ917569:PQQ917573 QAM917569:QAM917573 QKI917569:QKI917573 QUE917569:QUE917573 REA917569:REA917573 RNW917569:RNW917573 RXS917569:RXS917573 SHO917569:SHO917573 SRK917569:SRK917573 TBG917569:TBG917573 TLC917569:TLC917573 TUY917569:TUY917573 UEU917569:UEU917573 UOQ917569:UOQ917573 UYM917569:UYM917573 VII917569:VII917573 VSE917569:VSE917573 WCA917569:WCA917573 WLW917569:WLW917573 WVS917569:WVS917573 K983105:K983109 JG983105:JG983109 TC983105:TC983109 ACY983105:ACY983109 AMU983105:AMU983109 AWQ983105:AWQ983109 BGM983105:BGM983109 BQI983105:BQI983109 CAE983105:CAE983109 CKA983105:CKA983109 CTW983105:CTW983109 DDS983105:DDS983109 DNO983105:DNO983109 DXK983105:DXK983109 EHG983105:EHG983109 ERC983105:ERC983109 FAY983105:FAY983109 FKU983105:FKU983109 FUQ983105:FUQ983109 GEM983105:GEM983109 GOI983105:GOI983109 GYE983105:GYE983109 HIA983105:HIA983109 HRW983105:HRW983109 IBS983105:IBS983109 ILO983105:ILO983109 IVK983105:IVK983109 JFG983105:JFG983109 JPC983105:JPC983109 JYY983105:JYY983109 KIU983105:KIU983109 KSQ983105:KSQ983109 LCM983105:LCM983109 LMI983105:LMI983109 LWE983105:LWE983109 MGA983105:MGA983109 MPW983105:MPW983109 MZS983105:MZS983109 NJO983105:NJO983109 NTK983105:NTK983109 ODG983105:ODG983109 ONC983105:ONC983109 OWY983105:OWY983109 PGU983105:PGU983109 PQQ983105:PQQ983109 QAM983105:QAM983109 QKI983105:QKI983109 QUE983105:QUE983109 REA983105:REA983109 RNW983105:RNW983109 RXS983105:RXS983109 SHO983105:SHO983109 SRK983105:SRK983109 TBG983105:TBG983109 TLC983105:TLC983109 TUY983105:TUY983109 UEU983105:UEU983109 UOQ983105:UOQ983109 UYM983105:UYM983109 VII983105:VII983109 VSE983105:VSE983109 WCA983105:WCA983109 WLW983105:WLW983109 WVS983105:WVS983109 K65578:K65592 JG65578:JG65592 TC65578:TC65592 ACY65578:ACY65592 AMU65578:AMU65592 AWQ65578:AWQ65592 BGM65578:BGM65592 BQI65578:BQI65592 CAE65578:CAE65592 CKA65578:CKA65592 CTW65578:CTW65592 DDS65578:DDS65592 DNO65578:DNO65592 DXK65578:DXK65592 EHG65578:EHG65592 ERC65578:ERC65592 FAY65578:FAY65592 FKU65578:FKU65592 FUQ65578:FUQ65592 GEM65578:GEM65592 GOI65578:GOI65592 GYE65578:GYE65592 HIA65578:HIA65592 HRW65578:HRW65592 IBS65578:IBS65592 ILO65578:ILO65592 IVK65578:IVK65592 JFG65578:JFG65592 JPC65578:JPC65592 JYY65578:JYY65592 KIU65578:KIU65592 KSQ65578:KSQ65592 LCM65578:LCM65592 LMI65578:LMI65592 LWE65578:LWE65592 MGA65578:MGA65592 MPW65578:MPW65592 MZS65578:MZS65592 NJO65578:NJO65592 NTK65578:NTK65592 ODG65578:ODG65592 ONC65578:ONC65592 OWY65578:OWY65592 PGU65578:PGU65592 PQQ65578:PQQ65592 QAM65578:QAM65592 QKI65578:QKI65592 QUE65578:QUE65592 REA65578:REA65592 RNW65578:RNW65592 RXS65578:RXS65592 SHO65578:SHO65592 SRK65578:SRK65592 TBG65578:TBG65592 TLC65578:TLC65592 TUY65578:TUY65592 UEU65578:UEU65592 UOQ65578:UOQ65592 UYM65578:UYM65592 VII65578:VII65592 VSE65578:VSE65592 WCA65578:WCA65592 WLW65578:WLW65592 WVS65578:WVS65592 K131114:K131128 JG131114:JG131128 TC131114:TC131128 ACY131114:ACY131128 AMU131114:AMU131128 AWQ131114:AWQ131128 BGM131114:BGM131128 BQI131114:BQI131128 CAE131114:CAE131128 CKA131114:CKA131128 CTW131114:CTW131128 DDS131114:DDS131128 DNO131114:DNO131128 DXK131114:DXK131128 EHG131114:EHG131128 ERC131114:ERC131128 FAY131114:FAY131128 FKU131114:FKU131128 FUQ131114:FUQ131128 GEM131114:GEM131128 GOI131114:GOI131128 GYE131114:GYE131128 HIA131114:HIA131128 HRW131114:HRW131128 IBS131114:IBS131128 ILO131114:ILO131128 IVK131114:IVK131128 JFG131114:JFG131128 JPC131114:JPC131128 JYY131114:JYY131128 KIU131114:KIU131128 KSQ131114:KSQ131128 LCM131114:LCM131128 LMI131114:LMI131128 LWE131114:LWE131128 MGA131114:MGA131128 MPW131114:MPW131128 MZS131114:MZS131128 NJO131114:NJO131128 NTK131114:NTK131128 ODG131114:ODG131128 ONC131114:ONC131128 OWY131114:OWY131128 PGU131114:PGU131128 PQQ131114:PQQ131128 QAM131114:QAM131128 QKI131114:QKI131128 QUE131114:QUE131128 REA131114:REA131128 RNW131114:RNW131128 RXS131114:RXS131128 SHO131114:SHO131128 SRK131114:SRK131128 TBG131114:TBG131128 TLC131114:TLC131128 TUY131114:TUY131128 UEU131114:UEU131128 UOQ131114:UOQ131128 UYM131114:UYM131128 VII131114:VII131128 VSE131114:VSE131128 WCA131114:WCA131128 WLW131114:WLW131128 WVS131114:WVS131128 K196650:K196664 JG196650:JG196664 TC196650:TC196664 ACY196650:ACY196664 AMU196650:AMU196664 AWQ196650:AWQ196664 BGM196650:BGM196664 BQI196650:BQI196664 CAE196650:CAE196664 CKA196650:CKA196664 CTW196650:CTW196664 DDS196650:DDS196664 DNO196650:DNO196664 DXK196650:DXK196664 EHG196650:EHG196664 ERC196650:ERC196664 FAY196650:FAY196664 FKU196650:FKU196664 FUQ196650:FUQ196664 GEM196650:GEM196664 GOI196650:GOI196664 GYE196650:GYE196664 HIA196650:HIA196664 HRW196650:HRW196664 IBS196650:IBS196664 ILO196650:ILO196664 IVK196650:IVK196664 JFG196650:JFG196664 JPC196650:JPC196664 JYY196650:JYY196664 KIU196650:KIU196664 KSQ196650:KSQ196664 LCM196650:LCM196664 LMI196650:LMI196664 LWE196650:LWE196664 MGA196650:MGA196664 MPW196650:MPW196664 MZS196650:MZS196664 NJO196650:NJO196664 NTK196650:NTK196664 ODG196650:ODG196664 ONC196650:ONC196664 OWY196650:OWY196664 PGU196650:PGU196664 PQQ196650:PQQ196664 QAM196650:QAM196664 QKI196650:QKI196664 QUE196650:QUE196664 REA196650:REA196664 RNW196650:RNW196664 RXS196650:RXS196664 SHO196650:SHO196664 SRK196650:SRK196664 TBG196650:TBG196664 TLC196650:TLC196664 TUY196650:TUY196664 UEU196650:UEU196664 UOQ196650:UOQ196664 UYM196650:UYM196664 VII196650:VII196664 VSE196650:VSE196664 WCA196650:WCA196664 WLW196650:WLW196664 WVS196650:WVS196664 K262186:K262200 JG262186:JG262200 TC262186:TC262200 ACY262186:ACY262200 AMU262186:AMU262200 AWQ262186:AWQ262200 BGM262186:BGM262200 BQI262186:BQI262200 CAE262186:CAE262200 CKA262186:CKA262200 CTW262186:CTW262200 DDS262186:DDS262200 DNO262186:DNO262200 DXK262186:DXK262200 EHG262186:EHG262200 ERC262186:ERC262200 FAY262186:FAY262200 FKU262186:FKU262200 FUQ262186:FUQ262200 GEM262186:GEM262200 GOI262186:GOI262200 GYE262186:GYE262200 HIA262186:HIA262200 HRW262186:HRW262200 IBS262186:IBS262200 ILO262186:ILO262200 IVK262186:IVK262200 JFG262186:JFG262200 JPC262186:JPC262200 JYY262186:JYY262200 KIU262186:KIU262200 KSQ262186:KSQ262200 LCM262186:LCM262200 LMI262186:LMI262200 LWE262186:LWE262200 MGA262186:MGA262200 MPW262186:MPW262200 MZS262186:MZS262200 NJO262186:NJO262200 NTK262186:NTK262200 ODG262186:ODG262200 ONC262186:ONC262200 OWY262186:OWY262200 PGU262186:PGU262200 PQQ262186:PQQ262200 QAM262186:QAM262200 QKI262186:QKI262200 QUE262186:QUE262200 REA262186:REA262200 RNW262186:RNW262200 RXS262186:RXS262200 SHO262186:SHO262200 SRK262186:SRK262200 TBG262186:TBG262200 TLC262186:TLC262200 TUY262186:TUY262200 UEU262186:UEU262200 UOQ262186:UOQ262200 UYM262186:UYM262200 VII262186:VII262200 VSE262186:VSE262200 WCA262186:WCA262200 WLW262186:WLW262200 WVS262186:WVS262200 K327722:K327736 JG327722:JG327736 TC327722:TC327736 ACY327722:ACY327736 AMU327722:AMU327736 AWQ327722:AWQ327736 BGM327722:BGM327736 BQI327722:BQI327736 CAE327722:CAE327736 CKA327722:CKA327736 CTW327722:CTW327736 DDS327722:DDS327736 DNO327722:DNO327736 DXK327722:DXK327736 EHG327722:EHG327736 ERC327722:ERC327736 FAY327722:FAY327736 FKU327722:FKU327736 FUQ327722:FUQ327736 GEM327722:GEM327736 GOI327722:GOI327736 GYE327722:GYE327736 HIA327722:HIA327736 HRW327722:HRW327736 IBS327722:IBS327736 ILO327722:ILO327736 IVK327722:IVK327736 JFG327722:JFG327736 JPC327722:JPC327736 JYY327722:JYY327736 KIU327722:KIU327736 KSQ327722:KSQ327736 LCM327722:LCM327736 LMI327722:LMI327736 LWE327722:LWE327736 MGA327722:MGA327736 MPW327722:MPW327736 MZS327722:MZS327736 NJO327722:NJO327736 NTK327722:NTK327736 ODG327722:ODG327736 ONC327722:ONC327736 OWY327722:OWY327736 PGU327722:PGU327736 PQQ327722:PQQ327736 QAM327722:QAM327736 QKI327722:QKI327736 QUE327722:QUE327736 REA327722:REA327736 RNW327722:RNW327736 RXS327722:RXS327736 SHO327722:SHO327736 SRK327722:SRK327736 TBG327722:TBG327736 TLC327722:TLC327736 TUY327722:TUY327736 UEU327722:UEU327736 UOQ327722:UOQ327736 UYM327722:UYM327736 VII327722:VII327736 VSE327722:VSE327736 WCA327722:WCA327736 WLW327722:WLW327736 WVS327722:WVS327736 K393258:K393272 JG393258:JG393272 TC393258:TC393272 ACY393258:ACY393272 AMU393258:AMU393272 AWQ393258:AWQ393272 BGM393258:BGM393272 BQI393258:BQI393272 CAE393258:CAE393272 CKA393258:CKA393272 CTW393258:CTW393272 DDS393258:DDS393272 DNO393258:DNO393272 DXK393258:DXK393272 EHG393258:EHG393272 ERC393258:ERC393272 FAY393258:FAY393272 FKU393258:FKU393272 FUQ393258:FUQ393272 GEM393258:GEM393272 GOI393258:GOI393272 GYE393258:GYE393272 HIA393258:HIA393272 HRW393258:HRW393272 IBS393258:IBS393272 ILO393258:ILO393272 IVK393258:IVK393272 JFG393258:JFG393272 JPC393258:JPC393272 JYY393258:JYY393272 KIU393258:KIU393272 KSQ393258:KSQ393272 LCM393258:LCM393272 LMI393258:LMI393272 LWE393258:LWE393272 MGA393258:MGA393272 MPW393258:MPW393272 MZS393258:MZS393272 NJO393258:NJO393272 NTK393258:NTK393272 ODG393258:ODG393272 ONC393258:ONC393272 OWY393258:OWY393272 PGU393258:PGU393272 PQQ393258:PQQ393272 QAM393258:QAM393272 QKI393258:QKI393272 QUE393258:QUE393272 REA393258:REA393272 RNW393258:RNW393272 RXS393258:RXS393272 SHO393258:SHO393272 SRK393258:SRK393272 TBG393258:TBG393272 TLC393258:TLC393272 TUY393258:TUY393272 UEU393258:UEU393272 UOQ393258:UOQ393272 UYM393258:UYM393272 VII393258:VII393272 VSE393258:VSE393272 WCA393258:WCA393272 WLW393258:WLW393272 WVS393258:WVS393272 K458794:K458808 JG458794:JG458808 TC458794:TC458808 ACY458794:ACY458808 AMU458794:AMU458808 AWQ458794:AWQ458808 BGM458794:BGM458808 BQI458794:BQI458808 CAE458794:CAE458808 CKA458794:CKA458808 CTW458794:CTW458808 DDS458794:DDS458808 DNO458794:DNO458808 DXK458794:DXK458808 EHG458794:EHG458808 ERC458794:ERC458808 FAY458794:FAY458808 FKU458794:FKU458808 FUQ458794:FUQ458808 GEM458794:GEM458808 GOI458794:GOI458808 GYE458794:GYE458808 HIA458794:HIA458808 HRW458794:HRW458808 IBS458794:IBS458808 ILO458794:ILO458808 IVK458794:IVK458808 JFG458794:JFG458808 JPC458794:JPC458808 JYY458794:JYY458808 KIU458794:KIU458808 KSQ458794:KSQ458808 LCM458794:LCM458808 LMI458794:LMI458808 LWE458794:LWE458808 MGA458794:MGA458808 MPW458794:MPW458808 MZS458794:MZS458808 NJO458794:NJO458808 NTK458794:NTK458808 ODG458794:ODG458808 ONC458794:ONC458808 OWY458794:OWY458808 PGU458794:PGU458808 PQQ458794:PQQ458808 QAM458794:QAM458808 QKI458794:QKI458808 QUE458794:QUE458808 REA458794:REA458808 RNW458794:RNW458808 RXS458794:RXS458808 SHO458794:SHO458808 SRK458794:SRK458808 TBG458794:TBG458808 TLC458794:TLC458808 TUY458794:TUY458808 UEU458794:UEU458808 UOQ458794:UOQ458808 UYM458794:UYM458808 VII458794:VII458808 VSE458794:VSE458808 WCA458794:WCA458808 WLW458794:WLW458808 WVS458794:WVS458808 K524330:K524344 JG524330:JG524344 TC524330:TC524344 ACY524330:ACY524344 AMU524330:AMU524344 AWQ524330:AWQ524344 BGM524330:BGM524344 BQI524330:BQI524344 CAE524330:CAE524344 CKA524330:CKA524344 CTW524330:CTW524344 DDS524330:DDS524344 DNO524330:DNO524344 DXK524330:DXK524344 EHG524330:EHG524344 ERC524330:ERC524344 FAY524330:FAY524344 FKU524330:FKU524344 FUQ524330:FUQ524344 GEM524330:GEM524344 GOI524330:GOI524344 GYE524330:GYE524344 HIA524330:HIA524344 HRW524330:HRW524344 IBS524330:IBS524344 ILO524330:ILO524344 IVK524330:IVK524344 JFG524330:JFG524344 JPC524330:JPC524344 JYY524330:JYY524344 KIU524330:KIU524344 KSQ524330:KSQ524344 LCM524330:LCM524344 LMI524330:LMI524344 LWE524330:LWE524344 MGA524330:MGA524344 MPW524330:MPW524344 MZS524330:MZS524344 NJO524330:NJO524344 NTK524330:NTK524344 ODG524330:ODG524344 ONC524330:ONC524344 OWY524330:OWY524344 PGU524330:PGU524344 PQQ524330:PQQ524344 QAM524330:QAM524344 QKI524330:QKI524344 QUE524330:QUE524344 REA524330:REA524344 RNW524330:RNW524344 RXS524330:RXS524344 SHO524330:SHO524344 SRK524330:SRK524344 TBG524330:TBG524344 TLC524330:TLC524344 TUY524330:TUY524344 UEU524330:UEU524344 UOQ524330:UOQ524344 UYM524330:UYM524344 VII524330:VII524344 VSE524330:VSE524344 WCA524330:WCA524344 WLW524330:WLW524344 WVS524330:WVS524344 K589866:K589880 JG589866:JG589880 TC589866:TC589880 ACY589866:ACY589880 AMU589866:AMU589880 AWQ589866:AWQ589880 BGM589866:BGM589880 BQI589866:BQI589880 CAE589866:CAE589880 CKA589866:CKA589880 CTW589866:CTW589880 DDS589866:DDS589880 DNO589866:DNO589880 DXK589866:DXK589880 EHG589866:EHG589880 ERC589866:ERC589880 FAY589866:FAY589880 FKU589866:FKU589880 FUQ589866:FUQ589880 GEM589866:GEM589880 GOI589866:GOI589880 GYE589866:GYE589880 HIA589866:HIA589880 HRW589866:HRW589880 IBS589866:IBS589880 ILO589866:ILO589880 IVK589866:IVK589880 JFG589866:JFG589880 JPC589866:JPC589880 JYY589866:JYY589880 KIU589866:KIU589880 KSQ589866:KSQ589880 LCM589866:LCM589880 LMI589866:LMI589880 LWE589866:LWE589880 MGA589866:MGA589880 MPW589866:MPW589880 MZS589866:MZS589880 NJO589866:NJO589880 NTK589866:NTK589880 ODG589866:ODG589880 ONC589866:ONC589880 OWY589866:OWY589880 PGU589866:PGU589880 PQQ589866:PQQ589880 QAM589866:QAM589880 QKI589866:QKI589880 QUE589866:QUE589880 REA589866:REA589880 RNW589866:RNW589880 RXS589866:RXS589880 SHO589866:SHO589880 SRK589866:SRK589880 TBG589866:TBG589880 TLC589866:TLC589880 TUY589866:TUY589880 UEU589866:UEU589880 UOQ589866:UOQ589880 UYM589866:UYM589880 VII589866:VII589880 VSE589866:VSE589880 WCA589866:WCA589880 WLW589866:WLW589880 WVS589866:WVS589880 K655402:K655416 JG655402:JG655416 TC655402:TC655416 ACY655402:ACY655416 AMU655402:AMU655416 AWQ655402:AWQ655416 BGM655402:BGM655416 BQI655402:BQI655416 CAE655402:CAE655416 CKA655402:CKA655416 CTW655402:CTW655416 DDS655402:DDS655416 DNO655402:DNO655416 DXK655402:DXK655416 EHG655402:EHG655416 ERC655402:ERC655416 FAY655402:FAY655416 FKU655402:FKU655416 FUQ655402:FUQ655416 GEM655402:GEM655416 GOI655402:GOI655416 GYE655402:GYE655416 HIA655402:HIA655416 HRW655402:HRW655416 IBS655402:IBS655416 ILO655402:ILO655416 IVK655402:IVK655416 JFG655402:JFG655416 JPC655402:JPC655416 JYY655402:JYY655416 KIU655402:KIU655416 KSQ655402:KSQ655416 LCM655402:LCM655416 LMI655402:LMI655416 LWE655402:LWE655416 MGA655402:MGA655416 MPW655402:MPW655416 MZS655402:MZS655416 NJO655402:NJO655416 NTK655402:NTK655416 ODG655402:ODG655416 ONC655402:ONC655416 OWY655402:OWY655416 PGU655402:PGU655416 PQQ655402:PQQ655416 QAM655402:QAM655416 QKI655402:QKI655416 QUE655402:QUE655416 REA655402:REA655416 RNW655402:RNW655416 RXS655402:RXS655416 SHO655402:SHO655416 SRK655402:SRK655416 TBG655402:TBG655416 TLC655402:TLC655416 TUY655402:TUY655416 UEU655402:UEU655416 UOQ655402:UOQ655416 UYM655402:UYM655416 VII655402:VII655416 VSE655402:VSE655416 WCA655402:WCA655416 WLW655402:WLW655416 WVS655402:WVS655416 K720938:K720952 JG720938:JG720952 TC720938:TC720952 ACY720938:ACY720952 AMU720938:AMU720952 AWQ720938:AWQ720952 BGM720938:BGM720952 BQI720938:BQI720952 CAE720938:CAE720952 CKA720938:CKA720952 CTW720938:CTW720952 DDS720938:DDS720952 DNO720938:DNO720952 DXK720938:DXK720952 EHG720938:EHG720952 ERC720938:ERC720952 FAY720938:FAY720952 FKU720938:FKU720952 FUQ720938:FUQ720952 GEM720938:GEM720952 GOI720938:GOI720952 GYE720938:GYE720952 HIA720938:HIA720952 HRW720938:HRW720952 IBS720938:IBS720952 ILO720938:ILO720952 IVK720938:IVK720952 JFG720938:JFG720952 JPC720938:JPC720952 JYY720938:JYY720952 KIU720938:KIU720952 KSQ720938:KSQ720952 LCM720938:LCM720952 LMI720938:LMI720952 LWE720938:LWE720952 MGA720938:MGA720952 MPW720938:MPW720952 MZS720938:MZS720952 NJO720938:NJO720952 NTK720938:NTK720952 ODG720938:ODG720952 ONC720938:ONC720952 OWY720938:OWY720952 PGU720938:PGU720952 PQQ720938:PQQ720952 QAM720938:QAM720952 QKI720938:QKI720952 QUE720938:QUE720952 REA720938:REA720952 RNW720938:RNW720952 RXS720938:RXS720952 SHO720938:SHO720952 SRK720938:SRK720952 TBG720938:TBG720952 TLC720938:TLC720952 TUY720938:TUY720952 UEU720938:UEU720952 UOQ720938:UOQ720952 UYM720938:UYM720952 VII720938:VII720952 VSE720938:VSE720952 WCA720938:WCA720952 WLW720938:WLW720952 WVS720938:WVS720952 K786474:K786488 JG786474:JG786488 TC786474:TC786488 ACY786474:ACY786488 AMU786474:AMU786488 AWQ786474:AWQ786488 BGM786474:BGM786488 BQI786474:BQI786488 CAE786474:CAE786488 CKA786474:CKA786488 CTW786474:CTW786488 DDS786474:DDS786488 DNO786474:DNO786488 DXK786474:DXK786488 EHG786474:EHG786488 ERC786474:ERC786488 FAY786474:FAY786488 FKU786474:FKU786488 FUQ786474:FUQ786488 GEM786474:GEM786488 GOI786474:GOI786488 GYE786474:GYE786488 HIA786474:HIA786488 HRW786474:HRW786488 IBS786474:IBS786488 ILO786474:ILO786488 IVK786474:IVK786488 JFG786474:JFG786488 JPC786474:JPC786488 JYY786474:JYY786488 KIU786474:KIU786488 KSQ786474:KSQ786488 LCM786474:LCM786488 LMI786474:LMI786488 LWE786474:LWE786488 MGA786474:MGA786488 MPW786474:MPW786488 MZS786474:MZS786488 NJO786474:NJO786488 NTK786474:NTK786488 ODG786474:ODG786488 ONC786474:ONC786488 OWY786474:OWY786488 PGU786474:PGU786488 PQQ786474:PQQ786488 QAM786474:QAM786488 QKI786474:QKI786488 QUE786474:QUE786488 REA786474:REA786488 RNW786474:RNW786488 RXS786474:RXS786488 SHO786474:SHO786488 SRK786474:SRK786488 TBG786474:TBG786488 TLC786474:TLC786488 TUY786474:TUY786488 UEU786474:UEU786488 UOQ786474:UOQ786488 UYM786474:UYM786488 VII786474:VII786488 VSE786474:VSE786488 WCA786474:WCA786488 WLW786474:WLW786488 WVS786474:WVS786488 K852010:K852024 JG852010:JG852024 TC852010:TC852024 ACY852010:ACY852024 AMU852010:AMU852024 AWQ852010:AWQ852024 BGM852010:BGM852024 BQI852010:BQI852024 CAE852010:CAE852024 CKA852010:CKA852024 CTW852010:CTW852024 DDS852010:DDS852024 DNO852010:DNO852024 DXK852010:DXK852024 EHG852010:EHG852024 ERC852010:ERC852024 FAY852010:FAY852024 FKU852010:FKU852024 FUQ852010:FUQ852024 GEM852010:GEM852024 GOI852010:GOI852024 GYE852010:GYE852024 HIA852010:HIA852024 HRW852010:HRW852024 IBS852010:IBS852024 ILO852010:ILO852024 IVK852010:IVK852024 JFG852010:JFG852024 JPC852010:JPC852024 JYY852010:JYY852024 KIU852010:KIU852024 KSQ852010:KSQ852024 LCM852010:LCM852024 LMI852010:LMI852024 LWE852010:LWE852024 MGA852010:MGA852024 MPW852010:MPW852024 MZS852010:MZS852024 NJO852010:NJO852024 NTK852010:NTK852024 ODG852010:ODG852024 ONC852010:ONC852024 OWY852010:OWY852024 PGU852010:PGU852024 PQQ852010:PQQ852024 QAM852010:QAM852024 QKI852010:QKI852024 QUE852010:QUE852024 REA852010:REA852024 RNW852010:RNW852024 RXS852010:RXS852024 SHO852010:SHO852024 SRK852010:SRK852024 TBG852010:TBG852024 TLC852010:TLC852024 TUY852010:TUY852024 UEU852010:UEU852024 UOQ852010:UOQ852024 UYM852010:UYM852024 VII852010:VII852024 VSE852010:VSE852024 WCA852010:WCA852024 WLW852010:WLW852024 WVS852010:WVS852024 K917546:K917560 JG917546:JG917560 TC917546:TC917560 ACY917546:ACY917560 AMU917546:AMU917560 AWQ917546:AWQ917560 BGM917546:BGM917560 BQI917546:BQI917560 CAE917546:CAE917560 CKA917546:CKA917560 CTW917546:CTW917560 DDS917546:DDS917560 DNO917546:DNO917560 DXK917546:DXK917560 EHG917546:EHG917560 ERC917546:ERC917560 FAY917546:FAY917560 FKU917546:FKU917560 FUQ917546:FUQ917560 GEM917546:GEM917560 GOI917546:GOI917560 GYE917546:GYE917560 HIA917546:HIA917560 HRW917546:HRW917560 IBS917546:IBS917560 ILO917546:ILO917560 IVK917546:IVK917560 JFG917546:JFG917560 JPC917546:JPC917560 JYY917546:JYY917560 KIU917546:KIU917560 KSQ917546:KSQ917560 LCM917546:LCM917560 LMI917546:LMI917560 LWE917546:LWE917560 MGA917546:MGA917560 MPW917546:MPW917560 MZS917546:MZS917560 NJO917546:NJO917560 NTK917546:NTK917560 ODG917546:ODG917560 ONC917546:ONC917560 OWY917546:OWY917560 PGU917546:PGU917560 PQQ917546:PQQ917560 QAM917546:QAM917560 QKI917546:QKI917560 QUE917546:QUE917560 REA917546:REA917560 RNW917546:RNW917560 RXS917546:RXS917560 SHO917546:SHO917560 SRK917546:SRK917560 TBG917546:TBG917560 TLC917546:TLC917560 TUY917546:TUY917560 UEU917546:UEU917560 UOQ917546:UOQ917560 UYM917546:UYM917560 VII917546:VII917560 VSE917546:VSE917560 WCA917546:WCA917560 WLW917546:WLW917560 WVS917546:WVS917560 K983082:K983096 JG983082:JG983096 TC983082:TC983096 ACY983082:ACY983096 AMU983082:AMU983096 AWQ983082:AWQ983096 BGM983082:BGM983096 BQI983082:BQI983096 CAE983082:CAE983096 CKA983082:CKA983096 CTW983082:CTW983096 DDS983082:DDS983096 DNO983082:DNO983096 DXK983082:DXK983096 EHG983082:EHG983096 ERC983082:ERC983096 FAY983082:FAY983096 FKU983082:FKU983096 FUQ983082:FUQ983096 GEM983082:GEM983096 GOI983082:GOI983096 GYE983082:GYE983096 HIA983082:HIA983096 HRW983082:HRW983096 IBS983082:IBS983096 ILO983082:ILO983096 IVK983082:IVK983096 JFG983082:JFG983096 JPC983082:JPC983096 JYY983082:JYY983096 KIU983082:KIU983096 KSQ983082:KSQ983096 LCM983082:LCM983096 LMI983082:LMI983096 LWE983082:LWE983096 MGA983082:MGA983096 MPW983082:MPW983096 MZS983082:MZS983096 NJO983082:NJO983096 NTK983082:NTK983096 ODG983082:ODG983096 ONC983082:ONC983096 OWY983082:OWY983096 PGU983082:PGU983096 PQQ983082:PQQ983096 QAM983082:QAM983096 QKI983082:QKI983096 QUE983082:QUE983096 REA983082:REA983096 RNW983082:RNW983096 RXS983082:RXS983096 SHO983082:SHO983096 SRK983082:SRK983096 TBG983082:TBG983096 TLC983082:TLC983096 TUY983082:TUY983096 UEU983082:UEU983096 UOQ983082:UOQ983096 UYM983082:UYM983096 VII983082:VII983096 VSE983082:VSE983096 WCA983082:WCA983096 WLW983082:WLW983096 WVS983082:WVS983096 K9:K46 JG9:JG46 TC9:TC46 ACY9:ACY46 AMU9:AMU46 AWQ9:AWQ46 BGM9:BGM46 BQI9:BQI46 CAE9:CAE46 CKA9:CKA46 CTW9:CTW46 DDS9:DDS46 DNO9:DNO46 DXK9:DXK46 EHG9:EHG46 ERC9:ERC46 FAY9:FAY46 FKU9:FKU46 FUQ9:FUQ46 GEM9:GEM46 GOI9:GOI46 GYE9:GYE46 HIA9:HIA46 HRW9:HRW46 IBS9:IBS46 ILO9:ILO46 IVK9:IVK46 JFG9:JFG46 JPC9:JPC46 JYY9:JYY46 KIU9:KIU46 KSQ9:KSQ46 LCM9:LCM46 LMI9:LMI46 LWE9:LWE46 MGA9:MGA46 MPW9:MPW46 MZS9:MZS46 NJO9:NJO46 NTK9:NTK46 ODG9:ODG46 ONC9:ONC46 OWY9:OWY46 PGU9:PGU46 PQQ9:PQQ46 QAM9:QAM46 QKI9:QKI46 QUE9:QUE46 REA9:REA46 RNW9:RNW46 RXS9:RXS46 SHO9:SHO46 SRK9:SRK46 TBG9:TBG46 TLC9:TLC46 TUY9:TUY46 UEU9:UEU46 UOQ9:UOQ46 UYM9:UYM46 VII9:VII46 VSE9:VSE46 WCA9:WCA46 WLW9:WLW46 WVS9:WVS46 WVS48:WVS56 WLW48:WLW56 WCA48:WCA56 VSE48:VSE56 VII48:VII56 UYM48:UYM56 UOQ48:UOQ56 UEU48:UEU56 TUY48:TUY56 TLC48:TLC56 TBG48:TBG56 SRK48:SRK56 SHO48:SHO56 RXS48:RXS56 RNW48:RNW56 REA48:REA56 QUE48:QUE56 QKI48:QKI56 QAM48:QAM56 PQQ48:PQQ56 PGU48:PGU56 OWY48:OWY56 ONC48:ONC56 ODG48:ODG56 NTK48:NTK56 NJO48:NJO56 MZS48:MZS56 MPW48:MPW56 MGA48:MGA56 LWE48:LWE56 LMI48:LMI56 LCM48:LCM56 KSQ48:KSQ56 KIU48:KIU56 JYY48:JYY56 JPC48:JPC56 JFG48:JFG56 IVK48:IVK56 ILO48:ILO56 IBS48:IBS56 HRW48:HRW56 HIA48:HIA56 GYE48:GYE56 GOI48:GOI56 GEM48:GEM56 FUQ48:FUQ56 FKU48:FKU56 FAY48:FAY56 ERC48:ERC56 EHG48:EHG56 DXK48:DXK56 DNO48:DNO56 DDS48:DDS56 CTW48:CTW56 CKA48:CKA56 CAE48:CAE56 BQI48:BQI56 BGM48:BGM56 AWQ48:AWQ56 AMU48:AMU56 ACY48:ACY56 TC48:TC56 JG48:JG56 K48:K56" xr:uid="{F622D8FB-6A7A-44DB-A323-5C6D852DA856}"/>
  </dataValidations>
  <printOptions horizontalCentered="1"/>
  <pageMargins left="0.19685039370078741" right="0.15748031496062992" top="0.78740157480314965" bottom="0.27559055118110237" header="0.15748031496062992" footer="0.15748031496062992"/>
  <pageSetup paperSize="9" scale="42" fitToHeight="0" orientation="landscape" r:id="rId1"/>
  <headerFooter differentFirst="1" scaleWithDoc="0" alignWithMargins="0"/>
  <rowBreaks count="1" manualBreakCount="1">
    <brk id="46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1182"/>
  <sheetViews>
    <sheetView showGridLines="0" topLeftCell="K20" zoomScale="70" zoomScaleNormal="70" zoomScaleSheetLayoutView="50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5" width="13.140625" style="27" hidden="1" customWidth="1"/>
    <col min="6" max="6" width="15.7109375" style="27" hidden="1" customWidth="1"/>
    <col min="7" max="7" width="13.140625" style="27" hidden="1" customWidth="1"/>
    <col min="8" max="8" width="12.7109375" style="27" customWidth="1"/>
    <col min="9" max="9" width="14.140625" style="2" customWidth="1"/>
    <col min="10" max="10" width="12.7109375" style="27" customWidth="1"/>
    <col min="11" max="11" width="12.7109375" style="162" customWidth="1"/>
    <col min="12" max="12" width="12" style="2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3.75">
      <c r="A1" s="1152" t="s">
        <v>41</v>
      </c>
      <c r="B1" s="1152"/>
      <c r="C1" s="1152"/>
      <c r="D1" s="1152"/>
      <c r="E1" s="1152"/>
      <c r="F1" s="1152"/>
      <c r="G1" s="1152"/>
      <c r="H1" s="1152"/>
      <c r="I1" s="1152"/>
      <c r="J1" s="1152"/>
      <c r="K1" s="1152"/>
      <c r="L1" s="1152"/>
      <c r="M1" s="1152"/>
      <c r="N1" s="1152"/>
      <c r="O1" s="1152"/>
      <c r="P1" s="1152"/>
      <c r="Q1" s="1152"/>
      <c r="R1" s="1152"/>
      <c r="S1" s="1152"/>
      <c r="T1" s="1152"/>
      <c r="U1" s="1152"/>
      <c r="V1" s="568"/>
      <c r="W1" s="568"/>
      <c r="X1" s="568"/>
      <c r="Y1" s="568"/>
    </row>
    <row r="2" spans="1:57" s="31" customFormat="1" ht="39" customHeight="1">
      <c r="A2" s="1153" t="s">
        <v>1160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62"/>
      <c r="J3" s="571"/>
      <c r="K3" s="571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39" customHeight="1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150" t="s">
        <v>491</v>
      </c>
      <c r="B7" s="1151"/>
      <c r="C7" s="595"/>
      <c r="D7" s="666"/>
      <c r="E7" s="627"/>
      <c r="F7" s="628"/>
      <c r="G7" s="628"/>
      <c r="H7" s="629">
        <f>+H8</f>
        <v>0</v>
      </c>
      <c r="I7" s="629">
        <f t="shared" ref="I7:U7" si="0">+I8</f>
        <v>48</v>
      </c>
      <c r="J7" s="629">
        <f t="shared" si="0"/>
        <v>0</v>
      </c>
      <c r="K7" s="629">
        <f t="shared" si="0"/>
        <v>66</v>
      </c>
      <c r="L7" s="629">
        <f t="shared" si="0"/>
        <v>41</v>
      </c>
      <c r="M7" s="629">
        <f t="shared" si="0"/>
        <v>13118200</v>
      </c>
      <c r="N7" s="629">
        <f t="shared" si="0"/>
        <v>6</v>
      </c>
      <c r="O7" s="629">
        <f t="shared" si="0"/>
        <v>761400</v>
      </c>
      <c r="P7" s="629">
        <f t="shared" si="0"/>
        <v>6</v>
      </c>
      <c r="Q7" s="629">
        <f t="shared" si="0"/>
        <v>1426000</v>
      </c>
      <c r="R7" s="629">
        <f t="shared" si="0"/>
        <v>0</v>
      </c>
      <c r="S7" s="629">
        <f t="shared" si="0"/>
        <v>0</v>
      </c>
      <c r="T7" s="629">
        <f t="shared" si="0"/>
        <v>53</v>
      </c>
      <c r="U7" s="629">
        <f t="shared" si="0"/>
        <v>15159600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9"/>
      <c r="D8" s="630"/>
      <c r="E8" s="630"/>
      <c r="F8" s="630"/>
      <c r="G8" s="630"/>
      <c r="H8" s="631">
        <f>+H9+H26</f>
        <v>0</v>
      </c>
      <c r="I8" s="631">
        <f t="shared" ref="I8:U8" si="1">+I9+I26</f>
        <v>48</v>
      </c>
      <c r="J8" s="631">
        <f t="shared" si="1"/>
        <v>0</v>
      </c>
      <c r="K8" s="631">
        <f t="shared" si="1"/>
        <v>66</v>
      </c>
      <c r="L8" s="631">
        <f t="shared" si="1"/>
        <v>41</v>
      </c>
      <c r="M8" s="631">
        <f t="shared" si="1"/>
        <v>13118200</v>
      </c>
      <c r="N8" s="631">
        <f t="shared" si="1"/>
        <v>6</v>
      </c>
      <c r="O8" s="631">
        <f t="shared" si="1"/>
        <v>761400</v>
      </c>
      <c r="P8" s="631">
        <f t="shared" si="1"/>
        <v>6</v>
      </c>
      <c r="Q8" s="631">
        <f t="shared" si="1"/>
        <v>1426000</v>
      </c>
      <c r="R8" s="631">
        <f t="shared" si="1"/>
        <v>0</v>
      </c>
      <c r="S8" s="631">
        <f t="shared" si="1"/>
        <v>0</v>
      </c>
      <c r="T8" s="631">
        <f t="shared" si="1"/>
        <v>53</v>
      </c>
      <c r="U8" s="631">
        <f t="shared" si="1"/>
        <v>15159600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00"/>
      <c r="E9" s="500"/>
      <c r="F9" s="500"/>
      <c r="G9" s="500"/>
      <c r="H9" s="500"/>
      <c r="I9" s="697">
        <f t="shared" ref="I9:U9" si="2">SUM(I10:I25)</f>
        <v>48</v>
      </c>
      <c r="J9" s="697">
        <f t="shared" si="2"/>
        <v>0</v>
      </c>
      <c r="K9" s="698">
        <f t="shared" si="2"/>
        <v>66</v>
      </c>
      <c r="L9" s="699">
        <f t="shared" si="2"/>
        <v>38</v>
      </c>
      <c r="M9" s="633">
        <f t="shared" si="2"/>
        <v>4420200</v>
      </c>
      <c r="N9" s="699">
        <f t="shared" si="2"/>
        <v>6</v>
      </c>
      <c r="O9" s="633">
        <f t="shared" si="2"/>
        <v>761400</v>
      </c>
      <c r="P9" s="699">
        <f t="shared" si="2"/>
        <v>6</v>
      </c>
      <c r="Q9" s="633">
        <f t="shared" si="2"/>
        <v>1426000</v>
      </c>
      <c r="R9" s="699">
        <f t="shared" si="2"/>
        <v>0</v>
      </c>
      <c r="S9" s="633">
        <f t="shared" si="2"/>
        <v>0</v>
      </c>
      <c r="T9" s="633">
        <f t="shared" si="2"/>
        <v>50</v>
      </c>
      <c r="U9" s="633">
        <f t="shared" si="2"/>
        <v>6461600</v>
      </c>
      <c r="V9" s="46"/>
      <c r="W9" s="46"/>
      <c r="X9" s="46"/>
      <c r="Y9" s="6"/>
    </row>
    <row r="10" spans="1:57" s="145" customFormat="1" ht="42">
      <c r="A10" s="138">
        <v>1</v>
      </c>
      <c r="B10" s="139" t="s">
        <v>492</v>
      </c>
      <c r="C10" s="140" t="s">
        <v>311</v>
      </c>
      <c r="D10" s="141">
        <v>12600</v>
      </c>
      <c r="E10" s="700" t="s">
        <v>493</v>
      </c>
      <c r="F10" s="700" t="s">
        <v>494</v>
      </c>
      <c r="G10" s="700" t="s">
        <v>493</v>
      </c>
      <c r="H10" s="700" t="s">
        <v>495</v>
      </c>
      <c r="I10" s="701">
        <v>8</v>
      </c>
      <c r="J10" s="700" t="s">
        <v>496</v>
      </c>
      <c r="K10" s="702">
        <v>8</v>
      </c>
      <c r="L10" s="701">
        <v>8</v>
      </c>
      <c r="M10" s="700">
        <v>100800</v>
      </c>
      <c r="N10" s="700">
        <v>0</v>
      </c>
      <c r="O10" s="700">
        <v>0</v>
      </c>
      <c r="P10" s="700">
        <v>0</v>
      </c>
      <c r="Q10" s="700">
        <v>0</v>
      </c>
      <c r="R10" s="701">
        <v>0</v>
      </c>
      <c r="S10" s="700">
        <v>0</v>
      </c>
      <c r="T10" s="700">
        <v>8</v>
      </c>
      <c r="U10" s="700">
        <v>100800</v>
      </c>
      <c r="V10" s="142" t="s">
        <v>497</v>
      </c>
      <c r="W10" s="142" t="s">
        <v>497</v>
      </c>
      <c r="X10" s="143" t="s">
        <v>498</v>
      </c>
      <c r="Y10" s="144"/>
    </row>
    <row r="11" spans="1:57" s="145" customFormat="1" ht="24.95" customHeight="1">
      <c r="A11" s="146">
        <v>2</v>
      </c>
      <c r="B11" s="147" t="s">
        <v>499</v>
      </c>
      <c r="C11" s="148" t="s">
        <v>311</v>
      </c>
      <c r="D11" s="703">
        <v>54000</v>
      </c>
      <c r="E11" s="704" t="s">
        <v>493</v>
      </c>
      <c r="F11" s="704" t="s">
        <v>494</v>
      </c>
      <c r="G11" s="704" t="s">
        <v>493</v>
      </c>
      <c r="H11" s="704" t="s">
        <v>495</v>
      </c>
      <c r="I11" s="705">
        <v>7</v>
      </c>
      <c r="J11" s="704" t="s">
        <v>496</v>
      </c>
      <c r="K11" s="702">
        <v>7</v>
      </c>
      <c r="L11" s="701">
        <v>7</v>
      </c>
      <c r="M11" s="704">
        <v>378000</v>
      </c>
      <c r="N11" s="704">
        <v>0</v>
      </c>
      <c r="O11" s="704">
        <v>0</v>
      </c>
      <c r="P11" s="704">
        <v>0</v>
      </c>
      <c r="Q11" s="704">
        <v>0</v>
      </c>
      <c r="R11" s="705">
        <v>0</v>
      </c>
      <c r="S11" s="704">
        <v>0</v>
      </c>
      <c r="T11" s="700">
        <v>7</v>
      </c>
      <c r="U11" s="700">
        <v>378000</v>
      </c>
      <c r="V11" s="142" t="s">
        <v>497</v>
      </c>
      <c r="W11" s="142" t="s">
        <v>497</v>
      </c>
      <c r="X11" s="150" t="s">
        <v>498</v>
      </c>
      <c r="Y11" s="144"/>
    </row>
    <row r="12" spans="1:57" s="145" customFormat="1" ht="42">
      <c r="A12" s="138">
        <v>3</v>
      </c>
      <c r="B12" s="151" t="s">
        <v>500</v>
      </c>
      <c r="C12" s="148" t="s">
        <v>311</v>
      </c>
      <c r="D12" s="703">
        <v>185000</v>
      </c>
      <c r="E12" s="704" t="s">
        <v>493</v>
      </c>
      <c r="F12" s="704" t="s">
        <v>494</v>
      </c>
      <c r="G12" s="704" t="s">
        <v>493</v>
      </c>
      <c r="H12" s="704" t="s">
        <v>495</v>
      </c>
      <c r="I12" s="705">
        <v>1</v>
      </c>
      <c r="J12" s="704" t="s">
        <v>496</v>
      </c>
      <c r="K12" s="702">
        <v>1</v>
      </c>
      <c r="L12" s="701">
        <v>1</v>
      </c>
      <c r="M12" s="704">
        <v>185000</v>
      </c>
      <c r="N12" s="704">
        <v>0</v>
      </c>
      <c r="O12" s="704">
        <v>0</v>
      </c>
      <c r="P12" s="704">
        <v>1</v>
      </c>
      <c r="Q12" s="704">
        <v>185000</v>
      </c>
      <c r="R12" s="705">
        <v>0</v>
      </c>
      <c r="S12" s="704">
        <v>0</v>
      </c>
      <c r="T12" s="700">
        <v>2</v>
      </c>
      <c r="U12" s="700">
        <v>370000</v>
      </c>
      <c r="V12" s="142" t="s">
        <v>497</v>
      </c>
      <c r="W12" s="142" t="s">
        <v>497</v>
      </c>
      <c r="X12" s="150" t="s">
        <v>498</v>
      </c>
      <c r="Y12" s="144"/>
    </row>
    <row r="13" spans="1:57" s="145" customFormat="1" ht="42">
      <c r="A13" s="146">
        <v>4</v>
      </c>
      <c r="B13" s="151" t="s">
        <v>501</v>
      </c>
      <c r="C13" s="148" t="s">
        <v>54</v>
      </c>
      <c r="D13" s="703">
        <v>155000</v>
      </c>
      <c r="E13" s="704" t="s">
        <v>493</v>
      </c>
      <c r="F13" s="704" t="s">
        <v>494</v>
      </c>
      <c r="G13" s="704" t="s">
        <v>493</v>
      </c>
      <c r="H13" s="704" t="s">
        <v>495</v>
      </c>
      <c r="I13" s="705">
        <v>2</v>
      </c>
      <c r="J13" s="704" t="s">
        <v>496</v>
      </c>
      <c r="K13" s="702">
        <v>2</v>
      </c>
      <c r="L13" s="701">
        <v>2</v>
      </c>
      <c r="M13" s="704">
        <v>310000</v>
      </c>
      <c r="N13" s="704">
        <v>0</v>
      </c>
      <c r="O13" s="704">
        <v>0</v>
      </c>
      <c r="P13" s="704">
        <v>0</v>
      </c>
      <c r="Q13" s="704">
        <v>0</v>
      </c>
      <c r="R13" s="705">
        <v>0</v>
      </c>
      <c r="S13" s="704">
        <v>0</v>
      </c>
      <c r="T13" s="700">
        <v>2</v>
      </c>
      <c r="U13" s="700">
        <v>310000</v>
      </c>
      <c r="V13" s="142" t="s">
        <v>497</v>
      </c>
      <c r="W13" s="142" t="s">
        <v>497</v>
      </c>
      <c r="X13" s="150" t="s">
        <v>498</v>
      </c>
      <c r="Y13" s="144"/>
    </row>
    <row r="14" spans="1:57" s="145" customFormat="1" ht="24.95" customHeight="1">
      <c r="A14" s="138">
        <v>5</v>
      </c>
      <c r="B14" s="151" t="s">
        <v>502</v>
      </c>
      <c r="C14" s="148" t="s">
        <v>54</v>
      </c>
      <c r="D14" s="703">
        <v>80000</v>
      </c>
      <c r="E14" s="704" t="s">
        <v>493</v>
      </c>
      <c r="F14" s="704" t="s">
        <v>494</v>
      </c>
      <c r="G14" s="704" t="s">
        <v>493</v>
      </c>
      <c r="H14" s="704" t="s">
        <v>495</v>
      </c>
      <c r="I14" s="705">
        <v>1</v>
      </c>
      <c r="J14" s="704" t="s">
        <v>496</v>
      </c>
      <c r="K14" s="702">
        <v>1</v>
      </c>
      <c r="L14" s="701">
        <v>1</v>
      </c>
      <c r="M14" s="704">
        <v>80000</v>
      </c>
      <c r="N14" s="704">
        <v>0</v>
      </c>
      <c r="O14" s="704">
        <v>0</v>
      </c>
      <c r="P14" s="704">
        <v>0</v>
      </c>
      <c r="Q14" s="704">
        <v>0</v>
      </c>
      <c r="R14" s="705">
        <v>0</v>
      </c>
      <c r="S14" s="704">
        <v>0</v>
      </c>
      <c r="T14" s="700">
        <v>1</v>
      </c>
      <c r="U14" s="700">
        <v>80000</v>
      </c>
      <c r="V14" s="142" t="s">
        <v>497</v>
      </c>
      <c r="W14" s="142" t="s">
        <v>497</v>
      </c>
      <c r="X14" s="150" t="s">
        <v>498</v>
      </c>
      <c r="Y14" s="144"/>
    </row>
    <row r="15" spans="1:57" s="145" customFormat="1" ht="50.25" customHeight="1">
      <c r="A15" s="138">
        <v>6</v>
      </c>
      <c r="B15" s="151" t="s">
        <v>503</v>
      </c>
      <c r="C15" s="149" t="s">
        <v>504</v>
      </c>
      <c r="D15" s="704">
        <v>174300</v>
      </c>
      <c r="E15" s="706">
        <v>0</v>
      </c>
      <c r="F15" s="704">
        <v>0</v>
      </c>
      <c r="G15" s="704">
        <v>0</v>
      </c>
      <c r="H15" s="704">
        <v>0</v>
      </c>
      <c r="I15" s="707">
        <v>3</v>
      </c>
      <c r="J15" s="704">
        <v>0</v>
      </c>
      <c r="K15" s="702">
        <v>3</v>
      </c>
      <c r="L15" s="702">
        <v>3</v>
      </c>
      <c r="M15" s="704">
        <v>522900</v>
      </c>
      <c r="N15" s="704">
        <v>0</v>
      </c>
      <c r="O15" s="704">
        <v>0</v>
      </c>
      <c r="P15" s="704">
        <v>0</v>
      </c>
      <c r="Q15" s="704">
        <v>0</v>
      </c>
      <c r="R15" s="705">
        <v>0</v>
      </c>
      <c r="S15" s="704">
        <v>0</v>
      </c>
      <c r="T15" s="700">
        <v>3</v>
      </c>
      <c r="U15" s="700">
        <v>522900</v>
      </c>
      <c r="V15" s="142" t="s">
        <v>497</v>
      </c>
      <c r="W15" s="142" t="s">
        <v>497</v>
      </c>
      <c r="X15" s="150" t="s">
        <v>498</v>
      </c>
      <c r="Y15" s="144"/>
      <c r="AE15" s="145" t="s">
        <v>505</v>
      </c>
    </row>
    <row r="16" spans="1:57" s="145" customFormat="1" ht="24.95" customHeight="1">
      <c r="A16" s="146">
        <v>7</v>
      </c>
      <c r="B16" s="151" t="s">
        <v>506</v>
      </c>
      <c r="C16" s="149" t="s">
        <v>48</v>
      </c>
      <c r="D16" s="704">
        <v>124000</v>
      </c>
      <c r="E16" s="706">
        <v>0</v>
      </c>
      <c r="F16" s="704">
        <v>0</v>
      </c>
      <c r="G16" s="704">
        <v>0</v>
      </c>
      <c r="H16" s="704">
        <v>0</v>
      </c>
      <c r="I16" s="707">
        <v>1</v>
      </c>
      <c r="J16" s="704">
        <v>0</v>
      </c>
      <c r="K16" s="702">
        <v>1</v>
      </c>
      <c r="L16" s="702">
        <v>1</v>
      </c>
      <c r="M16" s="704">
        <v>270000</v>
      </c>
      <c r="N16" s="704">
        <v>0</v>
      </c>
      <c r="O16" s="704">
        <v>0</v>
      </c>
      <c r="P16" s="704">
        <v>0</v>
      </c>
      <c r="Q16" s="704">
        <v>0</v>
      </c>
      <c r="R16" s="705">
        <v>0</v>
      </c>
      <c r="S16" s="704">
        <v>0</v>
      </c>
      <c r="T16" s="700">
        <v>1</v>
      </c>
      <c r="U16" s="700">
        <v>124000</v>
      </c>
      <c r="V16" s="142" t="s">
        <v>497</v>
      </c>
      <c r="W16" s="142" t="s">
        <v>497</v>
      </c>
      <c r="X16" s="150" t="s">
        <v>498</v>
      </c>
      <c r="Y16" s="144"/>
      <c r="AE16" s="145" t="s">
        <v>505</v>
      </c>
    </row>
    <row r="17" spans="1:25" s="145" customFormat="1" ht="51.75" customHeight="1">
      <c r="A17" s="138">
        <v>8</v>
      </c>
      <c r="B17" s="151" t="s">
        <v>507</v>
      </c>
      <c r="C17" s="149" t="s">
        <v>311</v>
      </c>
      <c r="D17" s="704">
        <v>212500</v>
      </c>
      <c r="E17" s="706">
        <v>0</v>
      </c>
      <c r="F17" s="704">
        <v>0</v>
      </c>
      <c r="G17" s="704">
        <v>0</v>
      </c>
      <c r="H17" s="704">
        <v>0</v>
      </c>
      <c r="I17" s="707">
        <v>1</v>
      </c>
      <c r="J17" s="704">
        <v>0</v>
      </c>
      <c r="K17" s="702">
        <v>1</v>
      </c>
      <c r="L17" s="702">
        <v>1</v>
      </c>
      <c r="M17" s="704">
        <v>212500</v>
      </c>
      <c r="N17" s="704">
        <v>0</v>
      </c>
      <c r="O17" s="704">
        <v>0</v>
      </c>
      <c r="P17" s="704">
        <v>0</v>
      </c>
      <c r="Q17" s="704">
        <v>0</v>
      </c>
      <c r="R17" s="705">
        <v>0</v>
      </c>
      <c r="S17" s="704">
        <v>0</v>
      </c>
      <c r="T17" s="700">
        <v>1</v>
      </c>
      <c r="U17" s="700">
        <v>212500</v>
      </c>
      <c r="V17" s="142" t="s">
        <v>497</v>
      </c>
      <c r="W17" s="142" t="s">
        <v>497</v>
      </c>
      <c r="X17" s="150" t="s">
        <v>498</v>
      </c>
      <c r="Y17" s="144"/>
    </row>
    <row r="18" spans="1:25" s="145" customFormat="1" ht="51.75" customHeight="1">
      <c r="A18" s="138">
        <v>9</v>
      </c>
      <c r="B18" s="151" t="s">
        <v>508</v>
      </c>
      <c r="C18" s="149" t="s">
        <v>311</v>
      </c>
      <c r="D18" s="704">
        <v>165000</v>
      </c>
      <c r="E18" s="706">
        <v>0</v>
      </c>
      <c r="F18" s="704">
        <v>0</v>
      </c>
      <c r="G18" s="704">
        <v>0</v>
      </c>
      <c r="H18" s="704">
        <v>0</v>
      </c>
      <c r="I18" s="707">
        <v>1</v>
      </c>
      <c r="J18" s="704">
        <v>0</v>
      </c>
      <c r="K18" s="702">
        <v>1</v>
      </c>
      <c r="L18" s="702">
        <v>1</v>
      </c>
      <c r="M18" s="704">
        <v>165000</v>
      </c>
      <c r="N18" s="704">
        <v>0</v>
      </c>
      <c r="O18" s="704">
        <v>0</v>
      </c>
      <c r="P18" s="704">
        <v>0</v>
      </c>
      <c r="Q18" s="704">
        <v>0</v>
      </c>
      <c r="R18" s="705">
        <v>0</v>
      </c>
      <c r="S18" s="704">
        <v>0</v>
      </c>
      <c r="T18" s="700">
        <v>1</v>
      </c>
      <c r="U18" s="700">
        <v>165000</v>
      </c>
      <c r="V18" s="142" t="s">
        <v>497</v>
      </c>
      <c r="W18" s="142" t="s">
        <v>497</v>
      </c>
      <c r="X18" s="150" t="s">
        <v>498</v>
      </c>
      <c r="Y18" s="144"/>
    </row>
    <row r="19" spans="1:25" s="145" customFormat="1" ht="51.75" customHeight="1">
      <c r="A19" s="146">
        <v>10</v>
      </c>
      <c r="B19" s="151" t="s">
        <v>509</v>
      </c>
      <c r="C19" s="149" t="s">
        <v>311</v>
      </c>
      <c r="D19" s="704">
        <v>318000</v>
      </c>
      <c r="E19" s="706">
        <v>0</v>
      </c>
      <c r="F19" s="704">
        <v>0</v>
      </c>
      <c r="G19" s="704">
        <v>0</v>
      </c>
      <c r="H19" s="704">
        <v>0</v>
      </c>
      <c r="I19" s="707">
        <v>1</v>
      </c>
      <c r="J19" s="704">
        <v>0</v>
      </c>
      <c r="K19" s="702">
        <v>1</v>
      </c>
      <c r="L19" s="702">
        <v>1</v>
      </c>
      <c r="M19" s="704">
        <v>318000</v>
      </c>
      <c r="N19" s="704">
        <v>0</v>
      </c>
      <c r="O19" s="704">
        <v>0</v>
      </c>
      <c r="P19" s="704">
        <v>0</v>
      </c>
      <c r="Q19" s="704">
        <v>0</v>
      </c>
      <c r="R19" s="705">
        <v>0</v>
      </c>
      <c r="S19" s="704">
        <v>0</v>
      </c>
      <c r="T19" s="700">
        <v>1</v>
      </c>
      <c r="U19" s="700">
        <v>318000</v>
      </c>
      <c r="V19" s="142" t="s">
        <v>497</v>
      </c>
      <c r="W19" s="142" t="s">
        <v>497</v>
      </c>
      <c r="X19" s="150" t="s">
        <v>498</v>
      </c>
      <c r="Y19" s="144"/>
    </row>
    <row r="20" spans="1:25" s="145" customFormat="1" ht="48" customHeight="1">
      <c r="A20" s="138">
        <v>11</v>
      </c>
      <c r="B20" s="151" t="s">
        <v>510</v>
      </c>
      <c r="C20" s="148" t="s">
        <v>311</v>
      </c>
      <c r="D20" s="703">
        <v>125000</v>
      </c>
      <c r="E20" s="704">
        <v>2</v>
      </c>
      <c r="F20" s="704">
        <v>2</v>
      </c>
      <c r="G20" s="704">
        <v>0</v>
      </c>
      <c r="H20" s="704">
        <v>0</v>
      </c>
      <c r="I20" s="705">
        <v>6</v>
      </c>
      <c r="J20" s="704">
        <v>0</v>
      </c>
      <c r="K20" s="702">
        <v>8</v>
      </c>
      <c r="L20" s="701">
        <v>6</v>
      </c>
      <c r="M20" s="704">
        <v>750000</v>
      </c>
      <c r="N20" s="704">
        <v>0</v>
      </c>
      <c r="O20" s="704">
        <v>0</v>
      </c>
      <c r="P20" s="704">
        <v>0</v>
      </c>
      <c r="Q20" s="704">
        <v>0</v>
      </c>
      <c r="R20" s="705">
        <v>0</v>
      </c>
      <c r="S20" s="704">
        <v>0</v>
      </c>
      <c r="T20" s="700">
        <v>6</v>
      </c>
      <c r="U20" s="700">
        <v>750000</v>
      </c>
      <c r="V20" s="142" t="s">
        <v>497</v>
      </c>
      <c r="W20" s="142" t="s">
        <v>497</v>
      </c>
      <c r="X20" s="152" t="s">
        <v>511</v>
      </c>
      <c r="Y20" s="144"/>
    </row>
    <row r="21" spans="1:25" s="145" customFormat="1" ht="24" customHeight="1">
      <c r="A21" s="138">
        <v>12</v>
      </c>
      <c r="B21" s="151" t="s">
        <v>512</v>
      </c>
      <c r="C21" s="148" t="s">
        <v>311</v>
      </c>
      <c r="D21" s="703">
        <v>188000</v>
      </c>
      <c r="E21" s="704">
        <v>2</v>
      </c>
      <c r="F21" s="704">
        <v>0</v>
      </c>
      <c r="G21" s="704">
        <v>0</v>
      </c>
      <c r="H21" s="704">
        <v>0</v>
      </c>
      <c r="I21" s="705">
        <v>6</v>
      </c>
      <c r="J21" s="704">
        <v>0</v>
      </c>
      <c r="K21" s="702">
        <v>8</v>
      </c>
      <c r="L21" s="701">
        <v>6</v>
      </c>
      <c r="M21" s="704">
        <v>1128000</v>
      </c>
      <c r="N21" s="704">
        <v>0</v>
      </c>
      <c r="O21" s="704">
        <v>0</v>
      </c>
      <c r="P21" s="704">
        <v>0</v>
      </c>
      <c r="Q21" s="704">
        <v>0</v>
      </c>
      <c r="R21" s="705">
        <v>0</v>
      </c>
      <c r="S21" s="704">
        <v>0</v>
      </c>
      <c r="T21" s="700">
        <v>6</v>
      </c>
      <c r="U21" s="700">
        <v>1128000</v>
      </c>
      <c r="V21" s="142" t="s">
        <v>497</v>
      </c>
      <c r="W21" s="142" t="s">
        <v>497</v>
      </c>
      <c r="X21" s="152" t="s">
        <v>511</v>
      </c>
      <c r="Y21" s="144"/>
    </row>
    <row r="22" spans="1:25" s="145" customFormat="1" ht="24.95" customHeight="1">
      <c r="A22" s="146">
        <v>13</v>
      </c>
      <c r="B22" s="151" t="s">
        <v>513</v>
      </c>
      <c r="C22" s="148" t="s">
        <v>311</v>
      </c>
      <c r="D22" s="703">
        <v>28000</v>
      </c>
      <c r="E22" s="704">
        <v>4</v>
      </c>
      <c r="F22" s="704">
        <v>0</v>
      </c>
      <c r="G22" s="704">
        <v>0</v>
      </c>
      <c r="H22" s="704">
        <v>0</v>
      </c>
      <c r="I22" s="705">
        <v>3</v>
      </c>
      <c r="J22" s="704">
        <v>0</v>
      </c>
      <c r="K22" s="702">
        <v>7</v>
      </c>
      <c r="L22" s="701">
        <v>0</v>
      </c>
      <c r="M22" s="704">
        <v>0</v>
      </c>
      <c r="N22" s="704">
        <v>3</v>
      </c>
      <c r="O22" s="704">
        <v>84000</v>
      </c>
      <c r="P22" s="704">
        <v>0</v>
      </c>
      <c r="Q22" s="704">
        <v>0</v>
      </c>
      <c r="R22" s="705">
        <v>0</v>
      </c>
      <c r="S22" s="704">
        <v>0</v>
      </c>
      <c r="T22" s="700">
        <v>3</v>
      </c>
      <c r="U22" s="700">
        <v>84000</v>
      </c>
      <c r="V22" s="149"/>
      <c r="W22" s="149"/>
      <c r="X22" s="152" t="s">
        <v>511</v>
      </c>
      <c r="Y22" s="144"/>
    </row>
    <row r="23" spans="1:25" s="145" customFormat="1" ht="52.15" customHeight="1">
      <c r="A23" s="138">
        <v>14</v>
      </c>
      <c r="B23" s="151" t="s">
        <v>514</v>
      </c>
      <c r="C23" s="148" t="s">
        <v>311</v>
      </c>
      <c r="D23" s="703">
        <v>225800</v>
      </c>
      <c r="E23" s="704">
        <v>4</v>
      </c>
      <c r="F23" s="704">
        <v>2</v>
      </c>
      <c r="G23" s="704">
        <v>0</v>
      </c>
      <c r="H23" s="704">
        <v>0</v>
      </c>
      <c r="I23" s="705">
        <v>3</v>
      </c>
      <c r="J23" s="704">
        <v>0</v>
      </c>
      <c r="K23" s="702">
        <v>7</v>
      </c>
      <c r="L23" s="701">
        <v>0</v>
      </c>
      <c r="M23" s="704">
        <v>0</v>
      </c>
      <c r="N23" s="704">
        <v>3</v>
      </c>
      <c r="O23" s="704">
        <v>677400</v>
      </c>
      <c r="P23" s="704">
        <v>0</v>
      </c>
      <c r="Q23" s="704">
        <v>0</v>
      </c>
      <c r="R23" s="705">
        <v>0</v>
      </c>
      <c r="S23" s="704">
        <v>0</v>
      </c>
      <c r="T23" s="700">
        <v>3</v>
      </c>
      <c r="U23" s="700">
        <v>677400</v>
      </c>
      <c r="V23" s="149"/>
      <c r="W23" s="149"/>
      <c r="X23" s="152" t="s">
        <v>511</v>
      </c>
      <c r="Y23" s="144"/>
    </row>
    <row r="24" spans="1:25" s="145" customFormat="1" ht="24.95" customHeight="1">
      <c r="A24" s="138">
        <v>15</v>
      </c>
      <c r="B24" s="151" t="s">
        <v>515</v>
      </c>
      <c r="C24" s="148" t="s">
        <v>311</v>
      </c>
      <c r="D24" s="703">
        <v>285000</v>
      </c>
      <c r="E24" s="704">
        <v>4</v>
      </c>
      <c r="F24" s="704">
        <v>0</v>
      </c>
      <c r="G24" s="704">
        <v>0</v>
      </c>
      <c r="H24" s="704">
        <v>0</v>
      </c>
      <c r="I24" s="705">
        <v>3</v>
      </c>
      <c r="J24" s="704">
        <v>0</v>
      </c>
      <c r="K24" s="702">
        <v>7</v>
      </c>
      <c r="L24" s="701">
        <v>0</v>
      </c>
      <c r="M24" s="704">
        <v>0</v>
      </c>
      <c r="N24" s="704">
        <v>0</v>
      </c>
      <c r="O24" s="704">
        <v>0</v>
      </c>
      <c r="P24" s="704">
        <v>3</v>
      </c>
      <c r="Q24" s="704">
        <v>855000</v>
      </c>
      <c r="R24" s="705">
        <v>0</v>
      </c>
      <c r="S24" s="704">
        <v>0</v>
      </c>
      <c r="T24" s="700">
        <v>3</v>
      </c>
      <c r="U24" s="700">
        <v>855000</v>
      </c>
      <c r="V24" s="149"/>
      <c r="W24" s="149"/>
      <c r="X24" s="152" t="s">
        <v>511</v>
      </c>
      <c r="Y24" s="144"/>
    </row>
    <row r="25" spans="1:25" s="145" customFormat="1" ht="24.95" customHeight="1">
      <c r="A25" s="146">
        <v>16</v>
      </c>
      <c r="B25" s="151" t="s">
        <v>516</v>
      </c>
      <c r="C25" s="148" t="s">
        <v>311</v>
      </c>
      <c r="D25" s="703">
        <v>193000</v>
      </c>
      <c r="E25" s="704">
        <v>1</v>
      </c>
      <c r="F25" s="704">
        <v>0</v>
      </c>
      <c r="G25" s="704">
        <v>1</v>
      </c>
      <c r="H25" s="704">
        <v>1</v>
      </c>
      <c r="I25" s="705">
        <v>1</v>
      </c>
      <c r="J25" s="704">
        <v>0</v>
      </c>
      <c r="K25" s="702">
        <v>3</v>
      </c>
      <c r="L25" s="701">
        <v>0</v>
      </c>
      <c r="M25" s="704">
        <v>0</v>
      </c>
      <c r="N25" s="704">
        <v>0</v>
      </c>
      <c r="O25" s="704">
        <v>0</v>
      </c>
      <c r="P25" s="704">
        <v>2</v>
      </c>
      <c r="Q25" s="704">
        <v>386000</v>
      </c>
      <c r="R25" s="705">
        <v>0</v>
      </c>
      <c r="S25" s="704">
        <v>0</v>
      </c>
      <c r="T25" s="700">
        <v>2</v>
      </c>
      <c r="U25" s="700">
        <v>386000</v>
      </c>
      <c r="V25" s="149"/>
      <c r="W25" s="149"/>
      <c r="X25" s="152" t="s">
        <v>511</v>
      </c>
      <c r="Y25" s="144"/>
    </row>
    <row r="26" spans="1:25" ht="21">
      <c r="A26" s="65" t="s">
        <v>18</v>
      </c>
      <c r="B26" s="65"/>
      <c r="C26" s="42"/>
      <c r="D26" s="495"/>
      <c r="E26" s="495">
        <v>0</v>
      </c>
      <c r="F26" s="495">
        <v>0</v>
      </c>
      <c r="G26" s="495">
        <v>0</v>
      </c>
      <c r="H26" s="495">
        <v>0</v>
      </c>
      <c r="I26" s="697">
        <v>0</v>
      </c>
      <c r="J26" s="495">
        <v>0</v>
      </c>
      <c r="K26" s="698">
        <v>0</v>
      </c>
      <c r="L26" s="697">
        <f t="shared" ref="L26:T26" si="3">SUM(L27:L31)</f>
        <v>3</v>
      </c>
      <c r="M26" s="495">
        <f t="shared" si="3"/>
        <v>8698000</v>
      </c>
      <c r="N26" s="495">
        <f t="shared" si="3"/>
        <v>0</v>
      </c>
      <c r="O26" s="495">
        <f t="shared" si="3"/>
        <v>0</v>
      </c>
      <c r="P26" s="495">
        <f t="shared" si="3"/>
        <v>0</v>
      </c>
      <c r="Q26" s="495">
        <f t="shared" si="3"/>
        <v>0</v>
      </c>
      <c r="R26" s="495">
        <f t="shared" si="3"/>
        <v>0</v>
      </c>
      <c r="S26" s="495">
        <f t="shared" si="3"/>
        <v>0</v>
      </c>
      <c r="T26" s="495">
        <f t="shared" si="3"/>
        <v>3</v>
      </c>
      <c r="U26" s="495">
        <f>SUM(U27:U31)</f>
        <v>8698000</v>
      </c>
      <c r="V26" s="43"/>
      <c r="W26" s="43"/>
      <c r="X26" s="153"/>
    </row>
    <row r="27" spans="1:25" s="157" customFormat="1" ht="51.75" customHeight="1">
      <c r="A27" s="56">
        <v>1</v>
      </c>
      <c r="B27" s="154" t="s">
        <v>517</v>
      </c>
      <c r="C27" s="155" t="s">
        <v>518</v>
      </c>
      <c r="D27" s="156">
        <v>2798000</v>
      </c>
      <c r="E27" s="708">
        <v>0</v>
      </c>
      <c r="F27" s="708" t="s">
        <v>519</v>
      </c>
      <c r="G27" s="708">
        <v>0</v>
      </c>
      <c r="H27" s="708">
        <v>0</v>
      </c>
      <c r="I27" s="709">
        <v>1</v>
      </c>
      <c r="J27" s="708">
        <v>0</v>
      </c>
      <c r="K27" s="708">
        <v>1</v>
      </c>
      <c r="L27" s="709">
        <v>1</v>
      </c>
      <c r="M27" s="156">
        <v>2798000</v>
      </c>
      <c r="N27" s="708">
        <v>0</v>
      </c>
      <c r="O27" s="708">
        <v>0</v>
      </c>
      <c r="P27" s="708">
        <v>0</v>
      </c>
      <c r="Q27" s="710">
        <v>0</v>
      </c>
      <c r="R27" s="708">
        <v>0</v>
      </c>
      <c r="S27" s="708">
        <v>0</v>
      </c>
      <c r="T27" s="711">
        <v>1</v>
      </c>
      <c r="U27" s="711">
        <v>2798000</v>
      </c>
      <c r="V27" s="142" t="s">
        <v>497</v>
      </c>
      <c r="W27" s="142" t="s">
        <v>497</v>
      </c>
      <c r="X27" s="143" t="s">
        <v>498</v>
      </c>
    </row>
    <row r="28" spans="1:25" s="157" customFormat="1" ht="55.15" customHeight="1">
      <c r="A28" s="56">
        <v>2</v>
      </c>
      <c r="B28" s="154" t="s">
        <v>520</v>
      </c>
      <c r="C28" s="155" t="s">
        <v>48</v>
      </c>
      <c r="D28" s="708">
        <v>4000000</v>
      </c>
      <c r="E28" s="708">
        <v>0</v>
      </c>
      <c r="F28" s="708">
        <v>0</v>
      </c>
      <c r="G28" s="708">
        <v>0</v>
      </c>
      <c r="H28" s="708">
        <v>0</v>
      </c>
      <c r="I28" s="709">
        <v>1</v>
      </c>
      <c r="J28" s="708">
        <v>0</v>
      </c>
      <c r="K28" s="708">
        <v>1</v>
      </c>
      <c r="L28" s="709">
        <v>1</v>
      </c>
      <c r="M28" s="708">
        <v>4700000</v>
      </c>
      <c r="N28" s="708">
        <v>0</v>
      </c>
      <c r="O28" s="708">
        <v>0</v>
      </c>
      <c r="P28" s="708">
        <v>0</v>
      </c>
      <c r="Q28" s="708">
        <v>0</v>
      </c>
      <c r="R28" s="708">
        <v>0</v>
      </c>
      <c r="S28" s="708">
        <v>0</v>
      </c>
      <c r="T28" s="708">
        <v>1</v>
      </c>
      <c r="U28" s="708">
        <v>4700000</v>
      </c>
      <c r="V28" s="142" t="s">
        <v>497</v>
      </c>
      <c r="W28" s="142" t="s">
        <v>497</v>
      </c>
      <c r="X28" s="150" t="s">
        <v>498</v>
      </c>
    </row>
    <row r="29" spans="1:25" s="157" customFormat="1" ht="48.75" customHeight="1">
      <c r="A29" s="56">
        <v>3</v>
      </c>
      <c r="B29" s="154" t="s">
        <v>521</v>
      </c>
      <c r="C29" s="155" t="s">
        <v>311</v>
      </c>
      <c r="D29" s="708">
        <v>1200000</v>
      </c>
      <c r="E29" s="708">
        <v>0</v>
      </c>
      <c r="F29" s="708">
        <v>0</v>
      </c>
      <c r="G29" s="708">
        <v>0</v>
      </c>
      <c r="H29" s="708">
        <v>0</v>
      </c>
      <c r="I29" s="709">
        <v>1</v>
      </c>
      <c r="J29" s="708">
        <v>0</v>
      </c>
      <c r="K29" s="708">
        <v>1</v>
      </c>
      <c r="L29" s="709">
        <v>1</v>
      </c>
      <c r="M29" s="708">
        <v>1200000</v>
      </c>
      <c r="N29" s="708">
        <v>0</v>
      </c>
      <c r="O29" s="708">
        <v>0</v>
      </c>
      <c r="P29" s="708">
        <v>0</v>
      </c>
      <c r="Q29" s="708">
        <v>0</v>
      </c>
      <c r="R29" s="708">
        <v>0</v>
      </c>
      <c r="S29" s="708">
        <v>0</v>
      </c>
      <c r="T29" s="708">
        <v>1</v>
      </c>
      <c r="U29" s="708">
        <v>1200000</v>
      </c>
      <c r="V29" s="158"/>
      <c r="W29" s="158"/>
      <c r="X29" s="150" t="s">
        <v>522</v>
      </c>
    </row>
    <row r="30" spans="1:25" ht="37.5" customHeight="1">
      <c r="A30" s="56">
        <v>4</v>
      </c>
      <c r="B30" s="75"/>
      <c r="C30" s="32"/>
      <c r="D30" s="496"/>
      <c r="E30" s="496">
        <v>0</v>
      </c>
      <c r="F30" s="496">
        <v>0</v>
      </c>
      <c r="G30" s="496">
        <v>0</v>
      </c>
      <c r="H30" s="496">
        <v>0</v>
      </c>
      <c r="I30" s="676">
        <v>0</v>
      </c>
      <c r="J30" s="496">
        <v>0</v>
      </c>
      <c r="K30" s="712">
        <v>0</v>
      </c>
      <c r="L30" s="676">
        <v>0</v>
      </c>
      <c r="M30" s="496">
        <v>0</v>
      </c>
      <c r="N30" s="496">
        <v>0</v>
      </c>
      <c r="O30" s="496">
        <v>0</v>
      </c>
      <c r="P30" s="496">
        <v>0</v>
      </c>
      <c r="Q30" s="496">
        <v>0</v>
      </c>
      <c r="R30" s="496">
        <v>0</v>
      </c>
      <c r="S30" s="496">
        <v>0</v>
      </c>
      <c r="T30" s="496">
        <v>0</v>
      </c>
      <c r="U30" s="496">
        <v>0</v>
      </c>
      <c r="V30" s="40"/>
      <c r="W30" s="40"/>
      <c r="X30" s="150"/>
    </row>
    <row r="31" spans="1:25" ht="37.5" customHeight="1">
      <c r="A31" s="56">
        <v>5</v>
      </c>
      <c r="B31" s="127"/>
      <c r="C31" s="32"/>
      <c r="D31" s="496"/>
      <c r="E31" s="496">
        <v>0</v>
      </c>
      <c r="F31" s="496">
        <v>0</v>
      </c>
      <c r="G31" s="496">
        <v>0</v>
      </c>
      <c r="H31" s="496">
        <v>0</v>
      </c>
      <c r="I31" s="676">
        <v>0</v>
      </c>
      <c r="J31" s="496">
        <v>0</v>
      </c>
      <c r="K31" s="712">
        <v>0</v>
      </c>
      <c r="L31" s="676">
        <v>0</v>
      </c>
      <c r="M31" s="496">
        <v>0</v>
      </c>
      <c r="N31" s="496">
        <v>0</v>
      </c>
      <c r="O31" s="496">
        <v>0</v>
      </c>
      <c r="P31" s="496">
        <v>0</v>
      </c>
      <c r="Q31" s="496">
        <v>0</v>
      </c>
      <c r="R31" s="496">
        <v>0</v>
      </c>
      <c r="S31" s="496">
        <v>0</v>
      </c>
      <c r="T31" s="496">
        <v>0</v>
      </c>
      <c r="U31" s="496">
        <v>0</v>
      </c>
      <c r="V31" s="40"/>
      <c r="W31" s="40"/>
      <c r="X31" s="150"/>
    </row>
    <row r="32" spans="1:25" ht="21">
      <c r="A32" s="1030" t="s">
        <v>19</v>
      </c>
      <c r="B32" s="1031"/>
      <c r="C32" s="47"/>
      <c r="D32" s="499"/>
      <c r="E32" s="499"/>
      <c r="F32" s="499"/>
      <c r="G32" s="499"/>
      <c r="H32" s="499"/>
      <c r="I32" s="713"/>
      <c r="J32" s="499"/>
      <c r="K32" s="714"/>
      <c r="L32" s="713"/>
      <c r="M32" s="499"/>
      <c r="N32" s="499"/>
      <c r="O32" s="499"/>
      <c r="P32" s="499"/>
      <c r="Q32" s="499"/>
      <c r="R32" s="499"/>
      <c r="S32" s="499"/>
      <c r="T32" s="499"/>
      <c r="U32" s="499"/>
      <c r="V32" s="48"/>
      <c r="W32" s="48"/>
      <c r="X32" s="48"/>
    </row>
    <row r="33" spans="1:25" ht="21">
      <c r="A33" s="65" t="s">
        <v>3</v>
      </c>
      <c r="B33" s="66"/>
      <c r="C33" s="44"/>
      <c r="D33" s="500"/>
      <c r="E33" s="500"/>
      <c r="F33" s="500"/>
      <c r="G33" s="500"/>
      <c r="H33" s="500"/>
      <c r="I33" s="697"/>
      <c r="J33" s="500"/>
      <c r="K33" s="698"/>
      <c r="L33" s="699"/>
      <c r="M33" s="587"/>
      <c r="N33" s="587"/>
      <c r="O33" s="587"/>
      <c r="P33" s="587"/>
      <c r="Q33" s="587"/>
      <c r="R33" s="637"/>
      <c r="S33" s="587"/>
      <c r="T33" s="633"/>
      <c r="U33" s="588"/>
      <c r="V33" s="46"/>
      <c r="W33" s="46"/>
      <c r="X33" s="46"/>
      <c r="Y33" s="6"/>
    </row>
    <row r="34" spans="1:25" ht="21">
      <c r="A34" s="56">
        <v>1</v>
      </c>
      <c r="B34" s="127"/>
      <c r="C34" s="32"/>
      <c r="D34" s="496"/>
      <c r="E34" s="496"/>
      <c r="F34" s="496"/>
      <c r="G34" s="496"/>
      <c r="H34" s="496"/>
      <c r="I34" s="676"/>
      <c r="J34" s="496"/>
      <c r="K34" s="712"/>
      <c r="L34" s="676"/>
      <c r="M34" s="496"/>
      <c r="N34" s="496"/>
      <c r="O34" s="496"/>
      <c r="P34" s="496"/>
      <c r="Q34" s="496"/>
      <c r="R34" s="496"/>
      <c r="S34" s="496"/>
      <c r="T34" s="496"/>
      <c r="U34" s="496"/>
      <c r="V34" s="40"/>
      <c r="W34" s="40"/>
      <c r="X34" s="35"/>
    </row>
    <row r="35" spans="1:25" ht="21">
      <c r="A35" s="56">
        <v>2</v>
      </c>
      <c r="B35" s="127"/>
      <c r="C35" s="32"/>
      <c r="D35" s="496"/>
      <c r="E35" s="496"/>
      <c r="F35" s="496"/>
      <c r="G35" s="496"/>
      <c r="H35" s="496"/>
      <c r="I35" s="676"/>
      <c r="J35" s="496"/>
      <c r="K35" s="712"/>
      <c r="L35" s="676"/>
      <c r="M35" s="496"/>
      <c r="N35" s="496"/>
      <c r="O35" s="496"/>
      <c r="P35" s="496"/>
      <c r="Q35" s="496"/>
      <c r="R35" s="496"/>
      <c r="S35" s="496"/>
      <c r="T35" s="496"/>
      <c r="U35" s="496"/>
      <c r="V35" s="40"/>
      <c r="W35" s="40"/>
      <c r="X35" s="35"/>
    </row>
    <row r="36" spans="1:25" ht="21">
      <c r="A36" s="56">
        <v>3</v>
      </c>
      <c r="B36" s="127"/>
      <c r="C36" s="32"/>
      <c r="D36" s="496"/>
      <c r="E36" s="496"/>
      <c r="F36" s="496"/>
      <c r="G36" s="496"/>
      <c r="H36" s="496"/>
      <c r="I36" s="676"/>
      <c r="J36" s="496"/>
      <c r="K36" s="712"/>
      <c r="L36" s="676"/>
      <c r="M36" s="496"/>
      <c r="N36" s="496"/>
      <c r="O36" s="496"/>
      <c r="P36" s="496"/>
      <c r="Q36" s="496"/>
      <c r="R36" s="496"/>
      <c r="S36" s="496"/>
      <c r="T36" s="496"/>
      <c r="U36" s="496"/>
      <c r="V36" s="40"/>
      <c r="W36" s="40"/>
      <c r="X36" s="35"/>
    </row>
    <row r="37" spans="1:25" ht="21">
      <c r="A37" s="56">
        <v>4</v>
      </c>
      <c r="B37" s="127"/>
      <c r="C37" s="32"/>
      <c r="D37" s="496"/>
      <c r="E37" s="496"/>
      <c r="F37" s="496"/>
      <c r="G37" s="496"/>
      <c r="H37" s="496"/>
      <c r="I37" s="676"/>
      <c r="J37" s="496"/>
      <c r="K37" s="712">
        <f>SUM(H37:J37)</f>
        <v>0</v>
      </c>
      <c r="L37" s="676"/>
      <c r="M37" s="496"/>
      <c r="N37" s="496"/>
      <c r="O37" s="496"/>
      <c r="P37" s="496"/>
      <c r="Q37" s="496"/>
      <c r="R37" s="496"/>
      <c r="S37" s="496"/>
      <c r="T37" s="496"/>
      <c r="U37" s="496"/>
      <c r="V37" s="40"/>
      <c r="W37" s="40"/>
      <c r="X37" s="35"/>
    </row>
    <row r="38" spans="1:25" ht="21">
      <c r="A38" s="56">
        <v>5</v>
      </c>
      <c r="B38" s="127"/>
      <c r="C38" s="32"/>
      <c r="D38" s="496"/>
      <c r="E38" s="496"/>
      <c r="F38" s="496"/>
      <c r="G38" s="496"/>
      <c r="H38" s="496"/>
      <c r="I38" s="676"/>
      <c r="J38" s="496"/>
      <c r="K38" s="712">
        <f>SUM(H38:J38)</f>
        <v>0</v>
      </c>
      <c r="L38" s="676"/>
      <c r="M38" s="496"/>
      <c r="N38" s="496"/>
      <c r="O38" s="496"/>
      <c r="P38" s="496"/>
      <c r="Q38" s="496"/>
      <c r="R38" s="496"/>
      <c r="S38" s="496"/>
      <c r="T38" s="496"/>
      <c r="U38" s="496"/>
      <c r="V38" s="40"/>
      <c r="W38" s="40"/>
      <c r="X38" s="35"/>
    </row>
    <row r="39" spans="1:25" ht="21">
      <c r="A39" s="65" t="s">
        <v>18</v>
      </c>
      <c r="B39" s="65"/>
      <c r="C39" s="42"/>
      <c r="D39" s="495"/>
      <c r="E39" s="495"/>
      <c r="F39" s="495"/>
      <c r="G39" s="495"/>
      <c r="H39" s="495"/>
      <c r="I39" s="697"/>
      <c r="J39" s="495"/>
      <c r="K39" s="698"/>
      <c r="L39" s="697"/>
      <c r="M39" s="495"/>
      <c r="N39" s="495"/>
      <c r="O39" s="495"/>
      <c r="P39" s="495"/>
      <c r="Q39" s="495"/>
      <c r="R39" s="495"/>
      <c r="S39" s="495"/>
      <c r="T39" s="495"/>
      <c r="U39" s="495"/>
      <c r="V39" s="43"/>
      <c r="W39" s="43"/>
      <c r="X39" s="43"/>
    </row>
    <row r="40" spans="1:25" ht="21">
      <c r="A40" s="56">
        <v>1</v>
      </c>
      <c r="B40" s="127"/>
      <c r="C40" s="32"/>
      <c r="D40" s="496"/>
      <c r="E40" s="496"/>
      <c r="F40" s="496"/>
      <c r="G40" s="496"/>
      <c r="H40" s="496"/>
      <c r="I40" s="676"/>
      <c r="J40" s="496"/>
      <c r="K40" s="712">
        <f>SUM(H40:J40)</f>
        <v>0</v>
      </c>
      <c r="L40" s="676"/>
      <c r="M40" s="496"/>
      <c r="N40" s="496"/>
      <c r="O40" s="496"/>
      <c r="P40" s="496"/>
      <c r="Q40" s="496"/>
      <c r="R40" s="496"/>
      <c r="S40" s="496"/>
      <c r="T40" s="496"/>
      <c r="U40" s="496"/>
      <c r="V40" s="40"/>
      <c r="W40" s="40"/>
      <c r="X40" s="35"/>
    </row>
    <row r="41" spans="1:25" ht="21">
      <c r="A41" s="56">
        <v>2</v>
      </c>
      <c r="B41" s="127"/>
      <c r="C41" s="32"/>
      <c r="D41" s="496"/>
      <c r="E41" s="496"/>
      <c r="F41" s="496"/>
      <c r="G41" s="496"/>
      <c r="H41" s="496"/>
      <c r="I41" s="676"/>
      <c r="J41" s="496"/>
      <c r="K41" s="712">
        <f>SUM(H41:J41)</f>
        <v>0</v>
      </c>
      <c r="L41" s="676"/>
      <c r="M41" s="496"/>
      <c r="N41" s="496"/>
      <c r="O41" s="496"/>
      <c r="P41" s="496"/>
      <c r="Q41" s="496"/>
      <c r="R41" s="496"/>
      <c r="S41" s="496"/>
      <c r="T41" s="496"/>
      <c r="U41" s="496"/>
      <c r="V41" s="40"/>
      <c r="W41" s="40"/>
      <c r="X41" s="35"/>
    </row>
    <row r="42" spans="1:25" ht="21">
      <c r="A42" s="56">
        <v>3</v>
      </c>
      <c r="B42" s="127"/>
      <c r="C42" s="32"/>
      <c r="D42" s="496"/>
      <c r="E42" s="496"/>
      <c r="F42" s="496"/>
      <c r="G42" s="496"/>
      <c r="H42" s="496"/>
      <c r="I42" s="676"/>
      <c r="J42" s="496"/>
      <c r="K42" s="712">
        <f>SUM(H42:J42)</f>
        <v>0</v>
      </c>
      <c r="L42" s="676"/>
      <c r="M42" s="496"/>
      <c r="N42" s="496"/>
      <c r="O42" s="496"/>
      <c r="P42" s="496"/>
      <c r="Q42" s="496"/>
      <c r="R42" s="496"/>
      <c r="S42" s="496"/>
      <c r="T42" s="496"/>
      <c r="U42" s="496"/>
      <c r="V42" s="40"/>
      <c r="W42" s="40"/>
      <c r="X42" s="35"/>
    </row>
    <row r="43" spans="1:25" ht="21">
      <c r="A43" s="56">
        <v>4</v>
      </c>
      <c r="B43" s="127"/>
      <c r="C43" s="32"/>
      <c r="D43" s="496"/>
      <c r="E43" s="496"/>
      <c r="F43" s="496"/>
      <c r="G43" s="496"/>
      <c r="H43" s="496"/>
      <c r="I43" s="676"/>
      <c r="J43" s="496"/>
      <c r="K43" s="712">
        <f>SUM(H43:J43)</f>
        <v>0</v>
      </c>
      <c r="L43" s="676"/>
      <c r="M43" s="496"/>
      <c r="N43" s="496"/>
      <c r="O43" s="496"/>
      <c r="P43" s="496"/>
      <c r="Q43" s="496"/>
      <c r="R43" s="496"/>
      <c r="S43" s="496"/>
      <c r="T43" s="496"/>
      <c r="U43" s="496"/>
      <c r="V43" s="40"/>
      <c r="W43" s="40"/>
      <c r="X43" s="35"/>
    </row>
    <row r="44" spans="1:25" ht="21">
      <c r="A44" s="56">
        <v>5</v>
      </c>
      <c r="B44" s="127"/>
      <c r="C44" s="32"/>
      <c r="D44" s="496"/>
      <c r="E44" s="496"/>
      <c r="F44" s="496"/>
      <c r="G44" s="496"/>
      <c r="H44" s="496"/>
      <c r="I44" s="676"/>
      <c r="J44" s="496"/>
      <c r="K44" s="712">
        <f>SUM(H44:J44)</f>
        <v>0</v>
      </c>
      <c r="L44" s="676"/>
      <c r="M44" s="496"/>
      <c r="N44" s="496"/>
      <c r="O44" s="496"/>
      <c r="P44" s="496"/>
      <c r="Q44" s="496"/>
      <c r="R44" s="496"/>
      <c r="S44" s="496"/>
      <c r="T44" s="496"/>
      <c r="U44" s="496"/>
      <c r="V44" s="40"/>
      <c r="W44" s="40"/>
      <c r="X44" s="35"/>
    </row>
    <row r="45" spans="1:25" ht="21">
      <c r="A45" s="1030" t="s">
        <v>20</v>
      </c>
      <c r="B45" s="1031"/>
      <c r="C45" s="47"/>
      <c r="D45" s="499"/>
      <c r="E45" s="499"/>
      <c r="F45" s="499"/>
      <c r="G45" s="499"/>
      <c r="H45" s="499"/>
      <c r="I45" s="713"/>
      <c r="J45" s="499"/>
      <c r="K45" s="714"/>
      <c r="L45" s="713"/>
      <c r="M45" s="499"/>
      <c r="N45" s="499"/>
      <c r="O45" s="499"/>
      <c r="P45" s="499"/>
      <c r="Q45" s="499"/>
      <c r="R45" s="499"/>
      <c r="S45" s="499"/>
      <c r="T45" s="499"/>
      <c r="U45" s="499"/>
      <c r="V45" s="48"/>
      <c r="W45" s="48"/>
      <c r="X45" s="48"/>
    </row>
    <row r="46" spans="1:25" ht="21">
      <c r="A46" s="65" t="s">
        <v>3</v>
      </c>
      <c r="B46" s="66"/>
      <c r="C46" s="44"/>
      <c r="D46" s="500"/>
      <c r="E46" s="500"/>
      <c r="F46" s="500"/>
      <c r="G46" s="500"/>
      <c r="H46" s="500"/>
      <c r="I46" s="697"/>
      <c r="J46" s="500"/>
      <c r="K46" s="698"/>
      <c r="L46" s="699"/>
      <c r="M46" s="587"/>
      <c r="N46" s="587"/>
      <c r="O46" s="587"/>
      <c r="P46" s="587"/>
      <c r="Q46" s="587"/>
      <c r="R46" s="637"/>
      <c r="S46" s="587"/>
      <c r="T46" s="633"/>
      <c r="U46" s="588"/>
      <c r="V46" s="46"/>
      <c r="W46" s="46"/>
      <c r="X46" s="46"/>
      <c r="Y46" s="6"/>
    </row>
    <row r="47" spans="1:25" ht="21">
      <c r="A47" s="56">
        <v>1</v>
      </c>
      <c r="B47" s="67"/>
      <c r="C47" s="36"/>
      <c r="D47" s="501"/>
      <c r="E47" s="501"/>
      <c r="F47" s="501"/>
      <c r="G47" s="501"/>
      <c r="H47" s="501"/>
      <c r="I47" s="676"/>
      <c r="J47" s="501"/>
      <c r="K47" s="712"/>
      <c r="L47" s="639"/>
      <c r="M47" s="409"/>
      <c r="N47" s="409"/>
      <c r="O47" s="409"/>
      <c r="P47" s="409"/>
      <c r="Q47" s="409"/>
      <c r="R47" s="493"/>
      <c r="S47" s="409"/>
      <c r="T47" s="492"/>
      <c r="U47" s="669"/>
      <c r="V47" s="40"/>
      <c r="W47" s="40"/>
      <c r="X47" s="40"/>
      <c r="Y47" s="52"/>
    </row>
    <row r="48" spans="1:25" ht="21">
      <c r="A48" s="56">
        <v>2</v>
      </c>
      <c r="B48" s="67"/>
      <c r="C48" s="36"/>
      <c r="D48" s="501"/>
      <c r="E48" s="501"/>
      <c r="F48" s="501"/>
      <c r="G48" s="501"/>
      <c r="H48" s="501"/>
      <c r="I48" s="676"/>
      <c r="J48" s="501"/>
      <c r="K48" s="712"/>
      <c r="L48" s="639"/>
      <c r="M48" s="409"/>
      <c r="N48" s="409"/>
      <c r="O48" s="409"/>
      <c r="P48" s="409"/>
      <c r="Q48" s="409"/>
      <c r="R48" s="493"/>
      <c r="S48" s="409"/>
      <c r="T48" s="492"/>
      <c r="U48" s="669"/>
      <c r="V48" s="40"/>
      <c r="W48" s="40"/>
      <c r="X48" s="40"/>
      <c r="Y48" s="52"/>
    </row>
    <row r="49" spans="1:26" ht="21">
      <c r="A49" s="56">
        <v>3</v>
      </c>
      <c r="B49" s="67"/>
      <c r="C49" s="36"/>
      <c r="D49" s="501"/>
      <c r="E49" s="501"/>
      <c r="F49" s="501"/>
      <c r="G49" s="501"/>
      <c r="H49" s="501"/>
      <c r="I49" s="676"/>
      <c r="J49" s="501"/>
      <c r="K49" s="712"/>
      <c r="L49" s="639"/>
      <c r="M49" s="409"/>
      <c r="N49" s="409"/>
      <c r="O49" s="409"/>
      <c r="P49" s="409"/>
      <c r="Q49" s="409"/>
      <c r="R49" s="493"/>
      <c r="S49" s="409"/>
      <c r="T49" s="492"/>
      <c r="U49" s="669"/>
      <c r="V49" s="40"/>
      <c r="W49" s="40"/>
      <c r="X49" s="40"/>
      <c r="Y49" s="52"/>
    </row>
    <row r="50" spans="1:26" ht="21">
      <c r="A50" s="56">
        <v>4</v>
      </c>
      <c r="B50" s="67"/>
      <c r="C50" s="36"/>
      <c r="D50" s="501"/>
      <c r="E50" s="501"/>
      <c r="F50" s="501"/>
      <c r="G50" s="501"/>
      <c r="H50" s="501"/>
      <c r="I50" s="676"/>
      <c r="J50" s="501"/>
      <c r="K50" s="712"/>
      <c r="L50" s="639"/>
      <c r="M50" s="409"/>
      <c r="N50" s="409"/>
      <c r="O50" s="409"/>
      <c r="P50" s="409"/>
      <c r="Q50" s="409"/>
      <c r="R50" s="493"/>
      <c r="S50" s="409"/>
      <c r="T50" s="492"/>
      <c r="U50" s="669"/>
      <c r="V50" s="40"/>
      <c r="W50" s="40"/>
      <c r="X50" s="40"/>
      <c r="Y50" s="52"/>
    </row>
    <row r="51" spans="1:26" ht="21">
      <c r="A51" s="56">
        <v>5</v>
      </c>
      <c r="B51" s="67"/>
      <c r="C51" s="36"/>
      <c r="D51" s="501"/>
      <c r="E51" s="501"/>
      <c r="F51" s="501"/>
      <c r="G51" s="501"/>
      <c r="H51" s="501"/>
      <c r="I51" s="676"/>
      <c r="J51" s="501"/>
      <c r="K51" s="712"/>
      <c r="L51" s="639"/>
      <c r="M51" s="409"/>
      <c r="N51" s="409"/>
      <c r="O51" s="409"/>
      <c r="P51" s="409"/>
      <c r="Q51" s="409"/>
      <c r="R51" s="493"/>
      <c r="S51" s="409"/>
      <c r="T51" s="492"/>
      <c r="U51" s="669"/>
      <c r="V51" s="40"/>
      <c r="W51" s="40"/>
      <c r="X51" s="40"/>
      <c r="Y51" s="52"/>
    </row>
    <row r="52" spans="1:26" ht="21">
      <c r="A52" s="65" t="s">
        <v>18</v>
      </c>
      <c r="B52" s="65"/>
      <c r="C52" s="42"/>
      <c r="D52" s="495"/>
      <c r="E52" s="495"/>
      <c r="F52" s="495"/>
      <c r="G52" s="495"/>
      <c r="H52" s="495"/>
      <c r="I52" s="697"/>
      <c r="J52" s="495"/>
      <c r="K52" s="698"/>
      <c r="L52" s="697"/>
      <c r="M52" s="495"/>
      <c r="N52" s="495"/>
      <c r="O52" s="495"/>
      <c r="P52" s="495"/>
      <c r="Q52" s="495"/>
      <c r="R52" s="495"/>
      <c r="S52" s="495"/>
      <c r="T52" s="495"/>
      <c r="U52" s="495"/>
      <c r="V52" s="43"/>
      <c r="W52" s="43"/>
      <c r="X52" s="43"/>
    </row>
    <row r="53" spans="1:26" ht="21">
      <c r="A53" s="56">
        <v>1</v>
      </c>
      <c r="B53" s="67"/>
      <c r="C53" s="36"/>
      <c r="D53" s="501"/>
      <c r="E53" s="501"/>
      <c r="F53" s="501"/>
      <c r="G53" s="501"/>
      <c r="H53" s="501"/>
      <c r="I53" s="676"/>
      <c r="J53" s="501"/>
      <c r="K53" s="712"/>
      <c r="L53" s="639"/>
      <c r="M53" s="409"/>
      <c r="N53" s="409"/>
      <c r="O53" s="409"/>
      <c r="P53" s="409"/>
      <c r="Q53" s="409"/>
      <c r="R53" s="493"/>
      <c r="S53" s="409"/>
      <c r="T53" s="492"/>
      <c r="U53" s="669"/>
      <c r="V53" s="40"/>
      <c r="W53" s="40"/>
      <c r="X53" s="40"/>
      <c r="Y53" s="52"/>
    </row>
    <row r="54" spans="1:26" ht="21">
      <c r="A54" s="56">
        <v>2</v>
      </c>
      <c r="B54" s="67"/>
      <c r="C54" s="36"/>
      <c r="D54" s="501"/>
      <c r="E54" s="501"/>
      <c r="F54" s="501"/>
      <c r="G54" s="501"/>
      <c r="H54" s="501"/>
      <c r="I54" s="676"/>
      <c r="J54" s="501"/>
      <c r="K54" s="712"/>
      <c r="L54" s="639"/>
      <c r="M54" s="409"/>
      <c r="N54" s="409"/>
      <c r="O54" s="409"/>
      <c r="P54" s="409"/>
      <c r="Q54" s="409"/>
      <c r="R54" s="493"/>
      <c r="S54" s="409"/>
      <c r="T54" s="492"/>
      <c r="U54" s="669"/>
      <c r="V54" s="40"/>
      <c r="W54" s="40"/>
      <c r="X54" s="40"/>
      <c r="Y54" s="52"/>
    </row>
    <row r="55" spans="1:26" ht="21">
      <c r="A55" s="56">
        <v>3</v>
      </c>
      <c r="B55" s="67"/>
      <c r="C55" s="36"/>
      <c r="D55" s="501"/>
      <c r="E55" s="501"/>
      <c r="F55" s="501"/>
      <c r="G55" s="501"/>
      <c r="H55" s="501"/>
      <c r="I55" s="676"/>
      <c r="J55" s="501"/>
      <c r="K55" s="712"/>
      <c r="L55" s="639"/>
      <c r="M55" s="409"/>
      <c r="N55" s="409"/>
      <c r="O55" s="409"/>
      <c r="P55" s="409"/>
      <c r="Q55" s="409"/>
      <c r="R55" s="493"/>
      <c r="S55" s="409"/>
      <c r="T55" s="492"/>
      <c r="U55" s="669"/>
      <c r="V55" s="40"/>
      <c r="W55" s="40"/>
      <c r="X55" s="40"/>
      <c r="Y55" s="52"/>
    </row>
    <row r="56" spans="1:26" ht="21">
      <c r="A56" s="56">
        <v>4</v>
      </c>
      <c r="B56" s="67"/>
      <c r="C56" s="36"/>
      <c r="D56" s="501"/>
      <c r="E56" s="501"/>
      <c r="F56" s="501"/>
      <c r="G56" s="501"/>
      <c r="H56" s="501"/>
      <c r="I56" s="676"/>
      <c r="J56" s="501"/>
      <c r="K56" s="712"/>
      <c r="L56" s="639"/>
      <c r="M56" s="409"/>
      <c r="N56" s="409"/>
      <c r="O56" s="409"/>
      <c r="P56" s="409"/>
      <c r="Q56" s="409"/>
      <c r="R56" s="493"/>
      <c r="S56" s="409"/>
      <c r="T56" s="492"/>
      <c r="U56" s="669"/>
      <c r="V56" s="40"/>
      <c r="W56" s="40"/>
      <c r="X56" s="40"/>
      <c r="Y56" s="52"/>
    </row>
    <row r="57" spans="1:26" ht="21">
      <c r="A57" s="56">
        <v>5</v>
      </c>
      <c r="B57" s="127"/>
      <c r="C57" s="32"/>
      <c r="D57" s="496"/>
      <c r="E57" s="496"/>
      <c r="F57" s="496"/>
      <c r="G57" s="496"/>
      <c r="H57" s="496"/>
      <c r="I57" s="676"/>
      <c r="J57" s="496"/>
      <c r="K57" s="712"/>
      <c r="L57" s="676"/>
      <c r="M57" s="496"/>
      <c r="N57" s="496"/>
      <c r="O57" s="496"/>
      <c r="P57" s="496"/>
      <c r="Q57" s="496"/>
      <c r="R57" s="496"/>
      <c r="S57" s="496"/>
      <c r="T57" s="496"/>
      <c r="U57" s="496"/>
      <c r="V57" s="40"/>
      <c r="W57" s="40"/>
      <c r="X57" s="35"/>
    </row>
    <row r="58" spans="1:26" s="7" customFormat="1" ht="13.5" customHeight="1">
      <c r="A58" s="9"/>
      <c r="B58" s="28"/>
      <c r="C58" s="9"/>
      <c r="D58" s="10"/>
      <c r="E58" s="10"/>
      <c r="F58" s="10"/>
      <c r="G58" s="10"/>
      <c r="H58" s="10"/>
      <c r="I58" s="159"/>
      <c r="J58" s="10"/>
      <c r="K58" s="160"/>
      <c r="L58" s="159"/>
      <c r="M58" s="10"/>
      <c r="N58" s="10"/>
      <c r="O58" s="10"/>
      <c r="P58" s="10"/>
      <c r="Q58" s="10"/>
      <c r="R58" s="10"/>
      <c r="S58" s="10"/>
      <c r="T58" s="10"/>
      <c r="U58" s="10"/>
      <c r="V58" s="29"/>
      <c r="W58" s="29"/>
      <c r="X58" s="29"/>
      <c r="Y58" s="30"/>
      <c r="Z58" s="8"/>
    </row>
    <row r="59" spans="1:26" s="13" customFormat="1" ht="21.75" customHeight="1">
      <c r="A59" s="1006"/>
      <c r="B59" s="1052"/>
      <c r="C59" s="1052"/>
      <c r="D59" s="1053"/>
      <c r="E59" s="1053"/>
      <c r="F59" s="1053"/>
      <c r="G59" s="1053"/>
      <c r="H59" s="1053"/>
      <c r="I59" s="1053"/>
      <c r="J59" s="1053"/>
      <c r="K59" s="1053"/>
      <c r="L59" s="1053"/>
      <c r="M59" s="1053"/>
      <c r="N59" s="1053"/>
      <c r="O59" s="1053"/>
      <c r="P59" s="1053"/>
      <c r="Q59" s="1053"/>
      <c r="R59" s="1053"/>
      <c r="S59" s="1053"/>
      <c r="T59" s="1053"/>
      <c r="U59" s="1053"/>
      <c r="V59" s="1052"/>
      <c r="W59" s="1052"/>
      <c r="X59" s="1052"/>
    </row>
    <row r="60" spans="1:26" s="13" customFormat="1" ht="21">
      <c r="A60" s="1007"/>
      <c r="B60" s="1007"/>
      <c r="C60" s="1007"/>
      <c r="D60" s="1054"/>
      <c r="E60" s="1054"/>
      <c r="F60" s="1054"/>
      <c r="G60" s="1054"/>
      <c r="H60" s="1054"/>
      <c r="I60" s="1054"/>
      <c r="J60" s="1054"/>
      <c r="K60" s="1054"/>
      <c r="L60" s="1054"/>
      <c r="M60" s="1054"/>
      <c r="N60" s="1054"/>
      <c r="O60" s="1054"/>
      <c r="P60" s="1054"/>
      <c r="Q60" s="1054"/>
      <c r="R60" s="1054"/>
      <c r="S60" s="1054"/>
      <c r="T60" s="1054"/>
      <c r="U60" s="1054"/>
      <c r="V60" s="1007"/>
      <c r="W60" s="1007"/>
      <c r="X60" s="1007"/>
      <c r="Y60" s="14"/>
    </row>
    <row r="61" spans="1:26" s="13" customFormat="1" ht="21">
      <c r="A61" s="15"/>
      <c r="B61" s="16"/>
      <c r="C61" s="17"/>
      <c r="D61" s="670"/>
      <c r="E61" s="670"/>
      <c r="F61" s="670"/>
      <c r="G61" s="670"/>
      <c r="H61" s="670"/>
      <c r="I61" s="137"/>
      <c r="J61" s="670"/>
      <c r="K61" s="715"/>
      <c r="L61" s="137"/>
      <c r="M61" s="671"/>
      <c r="N61" s="670"/>
      <c r="O61" s="671"/>
      <c r="P61" s="670"/>
      <c r="Q61" s="671"/>
      <c r="R61" s="670"/>
      <c r="S61" s="671"/>
      <c r="T61" s="670"/>
      <c r="U61" s="671"/>
      <c r="V61" s="14"/>
      <c r="W61" s="14"/>
      <c r="X61" s="14"/>
      <c r="Y61" s="14"/>
    </row>
    <row r="62" spans="1:26" s="13" customFormat="1" ht="21">
      <c r="A62" s="15"/>
      <c r="B62" s="16"/>
      <c r="C62" s="17"/>
      <c r="D62" s="670"/>
      <c r="E62" s="670"/>
      <c r="F62" s="670"/>
      <c r="G62" s="670"/>
      <c r="H62" s="670"/>
      <c r="I62" s="137"/>
      <c r="J62" s="670"/>
      <c r="K62" s="715"/>
      <c r="L62" s="137"/>
      <c r="M62" s="671"/>
      <c r="N62" s="670"/>
      <c r="O62" s="671"/>
      <c r="P62" s="670"/>
      <c r="Q62" s="671"/>
      <c r="R62" s="670"/>
      <c r="S62" s="671"/>
      <c r="T62" s="670"/>
      <c r="U62" s="671"/>
      <c r="V62" s="14"/>
      <c r="W62" s="14"/>
      <c r="X62" s="14"/>
      <c r="Y62" s="14"/>
    </row>
    <row r="63" spans="1:26" s="13" customFormat="1" ht="21">
      <c r="A63" s="15"/>
      <c r="B63" s="16"/>
      <c r="C63" s="17"/>
      <c r="D63" s="670"/>
      <c r="E63" s="670"/>
      <c r="F63" s="670"/>
      <c r="G63" s="670"/>
      <c r="H63" s="670"/>
      <c r="I63" s="137"/>
      <c r="J63" s="670"/>
      <c r="K63" s="715"/>
      <c r="L63" s="137"/>
      <c r="M63" s="671"/>
      <c r="N63" s="670"/>
      <c r="O63" s="671"/>
      <c r="P63" s="670"/>
      <c r="Q63" s="671"/>
      <c r="R63" s="670"/>
      <c r="S63" s="671"/>
      <c r="T63" s="670"/>
      <c r="U63" s="671"/>
      <c r="V63" s="14"/>
      <c r="W63" s="14"/>
      <c r="X63" s="14"/>
      <c r="Y63" s="14"/>
    </row>
    <row r="64" spans="1:26" s="13" customFormat="1" ht="21">
      <c r="A64" s="15"/>
      <c r="B64" s="16"/>
      <c r="C64" s="17"/>
      <c r="D64" s="670"/>
      <c r="E64" s="670"/>
      <c r="F64" s="670"/>
      <c r="G64" s="670"/>
      <c r="H64" s="670"/>
      <c r="I64" s="137"/>
      <c r="J64" s="670"/>
      <c r="K64" s="715"/>
      <c r="L64" s="137"/>
      <c r="M64" s="671"/>
      <c r="N64" s="670"/>
      <c r="O64" s="671"/>
      <c r="P64" s="670"/>
      <c r="Q64" s="671"/>
      <c r="R64" s="670"/>
      <c r="S64" s="671"/>
      <c r="T64" s="670"/>
      <c r="U64" s="671"/>
      <c r="V64" s="14"/>
      <c r="W64" s="14"/>
      <c r="X64" s="14"/>
      <c r="Y64" s="14"/>
    </row>
    <row r="65" spans="1:25" s="13" customFormat="1" ht="21">
      <c r="A65" s="15"/>
      <c r="B65" s="16"/>
      <c r="C65" s="17"/>
      <c r="D65" s="670"/>
      <c r="E65" s="670"/>
      <c r="F65" s="670"/>
      <c r="G65" s="670"/>
      <c r="H65" s="670"/>
      <c r="I65" s="137"/>
      <c r="J65" s="670"/>
      <c r="K65" s="715"/>
      <c r="L65" s="137"/>
      <c r="M65" s="671"/>
      <c r="N65" s="670"/>
      <c r="O65" s="671"/>
      <c r="P65" s="670"/>
      <c r="Q65" s="671"/>
      <c r="R65" s="670"/>
      <c r="S65" s="671"/>
      <c r="T65" s="670"/>
      <c r="U65" s="671"/>
      <c r="V65" s="14"/>
      <c r="W65" s="14"/>
      <c r="X65" s="14"/>
      <c r="Y65" s="14"/>
    </row>
    <row r="66" spans="1:25" s="13" customFormat="1" ht="21">
      <c r="A66" s="1007"/>
      <c r="B66" s="1007"/>
      <c r="C66" s="1007"/>
      <c r="D66" s="1054"/>
      <c r="E66" s="1054"/>
      <c r="F66" s="1054"/>
      <c r="G66" s="1054"/>
      <c r="H66" s="1054"/>
      <c r="I66" s="1054"/>
      <c r="J66" s="1054"/>
      <c r="K66" s="1054"/>
      <c r="L66" s="1054"/>
      <c r="M66" s="1054"/>
      <c r="N66" s="1054"/>
      <c r="O66" s="1054"/>
      <c r="P66" s="1054"/>
      <c r="Q66" s="1054"/>
      <c r="R66" s="1054"/>
      <c r="S66" s="1054"/>
      <c r="T66" s="1054"/>
      <c r="U66" s="1054"/>
      <c r="V66" s="1007"/>
      <c r="W66" s="1007"/>
      <c r="X66" s="1007"/>
      <c r="Y66" s="19"/>
    </row>
    <row r="67" spans="1:25" s="13" customFormat="1">
      <c r="A67" s="9"/>
      <c r="B67" s="20"/>
      <c r="C67" s="9"/>
      <c r="D67" s="10"/>
      <c r="E67" s="10"/>
      <c r="F67" s="10"/>
      <c r="G67" s="10"/>
      <c r="H67" s="10"/>
      <c r="I67" s="159"/>
      <c r="J67" s="10"/>
      <c r="K67" s="160"/>
      <c r="L67" s="159"/>
      <c r="M67" s="11"/>
      <c r="N67" s="10"/>
      <c r="O67" s="11"/>
      <c r="P67" s="10"/>
      <c r="Q67" s="11"/>
      <c r="R67" s="10"/>
      <c r="S67" s="11"/>
      <c r="T67" s="10"/>
      <c r="U67" s="11"/>
      <c r="V67" s="11"/>
      <c r="W67" s="11"/>
      <c r="X67" s="11"/>
      <c r="Y67" s="2"/>
    </row>
    <row r="68" spans="1:25" ht="22.5" customHeight="1">
      <c r="A68" s="21"/>
      <c r="B68" s="3"/>
      <c r="C68" s="22"/>
      <c r="D68" s="23"/>
      <c r="E68" s="23"/>
      <c r="F68" s="23"/>
      <c r="G68" s="23"/>
      <c r="H68" s="23"/>
      <c r="I68" s="24"/>
      <c r="J68" s="23"/>
      <c r="K68" s="161"/>
      <c r="L68" s="24"/>
      <c r="M68" s="24"/>
      <c r="N68" s="23"/>
      <c r="O68" s="24"/>
      <c r="P68" s="23"/>
      <c r="Q68" s="24"/>
      <c r="R68" s="23"/>
      <c r="S68" s="24"/>
      <c r="T68" s="23"/>
      <c r="U68" s="24"/>
      <c r="V68" s="24"/>
      <c r="W68" s="24"/>
      <c r="X68" s="24"/>
      <c r="Y68" s="22"/>
    </row>
    <row r="69" spans="1:25">
      <c r="A69" s="1008"/>
      <c r="B69" s="1008"/>
      <c r="C69" s="1008"/>
      <c r="D69" s="1051"/>
      <c r="E69" s="1051"/>
      <c r="F69" s="1051"/>
      <c r="G69" s="1051"/>
      <c r="H69" s="1051"/>
      <c r="I69" s="1051"/>
      <c r="J69" s="1051"/>
      <c r="K69" s="1051"/>
      <c r="L69" s="1051"/>
      <c r="M69" s="1051"/>
      <c r="N69" s="1051"/>
      <c r="O69" s="1051"/>
      <c r="P69" s="1051"/>
      <c r="Q69" s="1051"/>
      <c r="R69" s="1051"/>
      <c r="S69" s="1051"/>
      <c r="T69" s="1051"/>
      <c r="U69" s="1051"/>
      <c r="V69" s="1008"/>
      <c r="W69" s="1008"/>
      <c r="X69" s="1008"/>
    </row>
    <row r="70" spans="1:25" ht="23.25" customHeight="1">
      <c r="A70" s="26"/>
      <c r="D70" s="672"/>
      <c r="E70" s="672"/>
      <c r="F70" s="672"/>
      <c r="G70" s="672"/>
      <c r="H70" s="672"/>
      <c r="I70" s="52"/>
      <c r="J70" s="672"/>
      <c r="K70" s="716"/>
      <c r="L70" s="52"/>
      <c r="M70" s="52"/>
      <c r="N70" s="672"/>
      <c r="O70" s="52"/>
      <c r="P70" s="672"/>
      <c r="Q70" s="52"/>
      <c r="R70" s="672"/>
      <c r="S70" s="52"/>
      <c r="T70" s="672"/>
      <c r="U70" s="52"/>
    </row>
    <row r="71" spans="1:25">
      <c r="D71" s="672"/>
      <c r="E71" s="672"/>
      <c r="F71" s="672"/>
      <c r="G71" s="672"/>
      <c r="H71" s="672"/>
      <c r="I71" s="52"/>
      <c r="J71" s="672"/>
      <c r="K71" s="716"/>
      <c r="L71" s="52"/>
      <c r="M71" s="52"/>
      <c r="N71" s="672"/>
      <c r="O71" s="52"/>
      <c r="P71" s="672"/>
      <c r="Q71" s="52"/>
      <c r="R71" s="672"/>
      <c r="S71" s="52"/>
      <c r="T71" s="672"/>
      <c r="U71" s="52"/>
    </row>
    <row r="72" spans="1:25">
      <c r="D72" s="672"/>
      <c r="E72" s="672"/>
      <c r="F72" s="672"/>
      <c r="G72" s="672"/>
      <c r="H72" s="672"/>
      <c r="I72" s="52"/>
      <c r="J72" s="672"/>
      <c r="K72" s="716"/>
      <c r="L72" s="52"/>
      <c r="M72" s="52"/>
      <c r="N72" s="672"/>
      <c r="O72" s="52"/>
      <c r="P72" s="672"/>
      <c r="Q72" s="52"/>
      <c r="R72" s="672"/>
      <c r="S72" s="52"/>
      <c r="T72" s="672"/>
      <c r="U72" s="52"/>
    </row>
    <row r="73" spans="1:25">
      <c r="D73" s="672"/>
      <c r="E73" s="672"/>
      <c r="F73" s="672"/>
      <c r="G73" s="672"/>
      <c r="H73" s="672"/>
      <c r="I73" s="52"/>
      <c r="J73" s="672"/>
      <c r="K73" s="716"/>
      <c r="L73" s="52"/>
      <c r="M73" s="52"/>
      <c r="N73" s="672"/>
      <c r="O73" s="52"/>
      <c r="P73" s="672"/>
      <c r="Q73" s="52"/>
      <c r="R73" s="672"/>
      <c r="S73" s="52"/>
      <c r="T73" s="672"/>
      <c r="U73" s="52"/>
    </row>
    <row r="74" spans="1:25">
      <c r="D74" s="672"/>
      <c r="E74" s="672"/>
      <c r="F74" s="672"/>
      <c r="G74" s="672"/>
      <c r="H74" s="672"/>
      <c r="I74" s="52"/>
      <c r="J74" s="672"/>
      <c r="K74" s="716"/>
      <c r="L74" s="52"/>
      <c r="M74" s="52"/>
      <c r="N74" s="672"/>
      <c r="O74" s="52"/>
      <c r="P74" s="672"/>
      <c r="Q74" s="52"/>
      <c r="R74" s="672"/>
      <c r="S74" s="52"/>
      <c r="T74" s="672"/>
      <c r="U74" s="52"/>
    </row>
    <row r="75" spans="1:25">
      <c r="D75" s="672"/>
      <c r="E75" s="672"/>
      <c r="F75" s="672"/>
      <c r="G75" s="672"/>
      <c r="H75" s="672"/>
      <c r="I75" s="52"/>
      <c r="J75" s="672"/>
      <c r="K75" s="716"/>
      <c r="L75" s="52"/>
      <c r="M75" s="52"/>
      <c r="N75" s="672"/>
      <c r="O75" s="52"/>
      <c r="P75" s="672"/>
      <c r="Q75" s="52"/>
      <c r="R75" s="672"/>
      <c r="S75" s="52"/>
      <c r="T75" s="672"/>
      <c r="U75" s="52"/>
    </row>
    <row r="76" spans="1:25">
      <c r="D76" s="672"/>
      <c r="E76" s="672"/>
      <c r="F76" s="672"/>
      <c r="G76" s="672"/>
      <c r="H76" s="672"/>
      <c r="I76" s="52"/>
      <c r="J76" s="672"/>
      <c r="K76" s="716"/>
      <c r="L76" s="52"/>
      <c r="M76" s="52"/>
      <c r="N76" s="672"/>
      <c r="O76" s="52"/>
      <c r="P76" s="672"/>
      <c r="Q76" s="52"/>
      <c r="R76" s="672"/>
      <c r="S76" s="52"/>
      <c r="T76" s="672"/>
      <c r="U76" s="52"/>
    </row>
    <row r="77" spans="1:25">
      <c r="D77" s="672"/>
      <c r="E77" s="672"/>
      <c r="F77" s="672"/>
      <c r="G77" s="672"/>
      <c r="H77" s="672"/>
      <c r="I77" s="52"/>
      <c r="J77" s="672"/>
      <c r="K77" s="716"/>
      <c r="L77" s="52"/>
      <c r="M77" s="52"/>
      <c r="N77" s="672"/>
      <c r="O77" s="52"/>
      <c r="P77" s="672"/>
      <c r="Q77" s="52"/>
      <c r="R77" s="672"/>
      <c r="S77" s="52"/>
      <c r="T77" s="672"/>
      <c r="U77" s="52"/>
    </row>
    <row r="78" spans="1:25">
      <c r="D78" s="672"/>
      <c r="E78" s="672"/>
      <c r="F78" s="672"/>
      <c r="G78" s="672"/>
      <c r="H78" s="672"/>
      <c r="I78" s="52"/>
      <c r="J78" s="672"/>
      <c r="K78" s="716"/>
      <c r="L78" s="52"/>
      <c r="M78" s="52"/>
      <c r="N78" s="672"/>
      <c r="O78" s="52"/>
      <c r="P78" s="672"/>
      <c r="Q78" s="52"/>
      <c r="R78" s="672"/>
      <c r="S78" s="52"/>
      <c r="T78" s="672"/>
      <c r="U78" s="52"/>
    </row>
    <row r="79" spans="1:25">
      <c r="D79" s="672"/>
      <c r="E79" s="672"/>
      <c r="F79" s="672"/>
      <c r="G79" s="672"/>
      <c r="H79" s="672"/>
      <c r="I79" s="52"/>
      <c r="J79" s="672"/>
      <c r="K79" s="716"/>
      <c r="L79" s="52"/>
      <c r="M79" s="52"/>
      <c r="N79" s="672"/>
      <c r="O79" s="52"/>
      <c r="P79" s="672"/>
      <c r="Q79" s="52"/>
      <c r="R79" s="672"/>
      <c r="S79" s="52"/>
      <c r="T79" s="672"/>
      <c r="U79" s="52"/>
    </row>
    <row r="80" spans="1:25">
      <c r="D80" s="672"/>
      <c r="E80" s="672"/>
      <c r="F80" s="672"/>
      <c r="G80" s="672"/>
      <c r="H80" s="672"/>
      <c r="I80" s="52"/>
      <c r="J80" s="672"/>
      <c r="K80" s="716"/>
      <c r="L80" s="5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52"/>
      <c r="J81" s="672"/>
      <c r="K81" s="716"/>
      <c r="L81" s="5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52"/>
      <c r="J82" s="672"/>
      <c r="K82" s="716"/>
      <c r="L82" s="5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52"/>
      <c r="J83" s="672"/>
      <c r="K83" s="716"/>
      <c r="L83" s="5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52"/>
      <c r="J84" s="672"/>
      <c r="K84" s="716"/>
      <c r="L84" s="5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52"/>
      <c r="J85" s="672"/>
      <c r="K85" s="716"/>
      <c r="L85" s="5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52"/>
      <c r="J86" s="672"/>
      <c r="K86" s="716"/>
      <c r="L86" s="5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52"/>
      <c r="J87" s="672"/>
      <c r="K87" s="716"/>
      <c r="L87" s="5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52"/>
      <c r="J88" s="672"/>
      <c r="K88" s="716"/>
      <c r="L88" s="5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52"/>
      <c r="J89" s="672"/>
      <c r="K89" s="716"/>
      <c r="L89" s="5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52"/>
      <c r="J90" s="672"/>
      <c r="K90" s="716"/>
      <c r="L90" s="5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52"/>
      <c r="J91" s="672"/>
      <c r="K91" s="716"/>
      <c r="L91" s="5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52"/>
      <c r="J92" s="672"/>
      <c r="K92" s="716"/>
      <c r="L92" s="5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52"/>
      <c r="J93" s="672"/>
      <c r="K93" s="716"/>
      <c r="L93" s="5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52"/>
      <c r="J94" s="672"/>
      <c r="K94" s="716"/>
      <c r="L94" s="5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52"/>
      <c r="J95" s="672"/>
      <c r="K95" s="716"/>
      <c r="L95" s="5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52"/>
      <c r="J96" s="672"/>
      <c r="K96" s="716"/>
      <c r="L96" s="5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52"/>
      <c r="J97" s="672"/>
      <c r="K97" s="716"/>
      <c r="L97" s="5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52"/>
      <c r="J98" s="672"/>
      <c r="K98" s="716"/>
      <c r="L98" s="5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52"/>
      <c r="J99" s="672"/>
      <c r="K99" s="716"/>
      <c r="L99" s="5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52"/>
      <c r="J100" s="672"/>
      <c r="K100" s="716"/>
      <c r="L100" s="5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52"/>
      <c r="J101" s="672"/>
      <c r="K101" s="716"/>
      <c r="L101" s="5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52"/>
      <c r="J102" s="672"/>
      <c r="K102" s="716"/>
      <c r="L102" s="5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52"/>
      <c r="J103" s="672"/>
      <c r="K103" s="716"/>
      <c r="L103" s="5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52"/>
      <c r="J104" s="672"/>
      <c r="K104" s="716"/>
      <c r="L104" s="5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52"/>
      <c r="J105" s="672"/>
      <c r="K105" s="716"/>
      <c r="L105" s="5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52"/>
      <c r="J106" s="672"/>
      <c r="K106" s="716"/>
      <c r="L106" s="5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52"/>
      <c r="J107" s="672"/>
      <c r="K107" s="716"/>
      <c r="L107" s="5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52"/>
      <c r="J108" s="672"/>
      <c r="K108" s="716"/>
      <c r="L108" s="5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52"/>
      <c r="J109" s="672"/>
      <c r="K109" s="716"/>
      <c r="L109" s="5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52"/>
      <c r="J110" s="672"/>
      <c r="K110" s="716"/>
      <c r="L110" s="5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52"/>
      <c r="J111" s="672"/>
      <c r="K111" s="716"/>
      <c r="L111" s="5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52"/>
      <c r="J112" s="672"/>
      <c r="K112" s="716"/>
      <c r="L112" s="5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52"/>
      <c r="J113" s="672"/>
      <c r="K113" s="716"/>
      <c r="L113" s="5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52"/>
      <c r="J114" s="672"/>
      <c r="K114" s="716"/>
      <c r="L114" s="5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52"/>
      <c r="J115" s="672"/>
      <c r="K115" s="716"/>
      <c r="L115" s="5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52"/>
      <c r="J116" s="672"/>
      <c r="K116" s="716"/>
      <c r="L116" s="5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52"/>
      <c r="J117" s="672"/>
      <c r="K117" s="716"/>
      <c r="L117" s="5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52"/>
      <c r="J118" s="672"/>
      <c r="K118" s="716"/>
      <c r="L118" s="5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52"/>
      <c r="J119" s="672"/>
      <c r="K119" s="716"/>
      <c r="L119" s="5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52"/>
      <c r="J120" s="672"/>
      <c r="K120" s="716"/>
      <c r="L120" s="5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52"/>
      <c r="J121" s="672"/>
      <c r="K121" s="716"/>
      <c r="L121" s="5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52"/>
      <c r="J122" s="672"/>
      <c r="K122" s="716"/>
      <c r="L122" s="5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52"/>
      <c r="J123" s="672"/>
      <c r="K123" s="716"/>
      <c r="L123" s="5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52"/>
      <c r="J124" s="672"/>
      <c r="K124" s="716"/>
      <c r="L124" s="5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52"/>
      <c r="J125" s="672"/>
      <c r="K125" s="716"/>
      <c r="L125" s="5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52"/>
      <c r="J126" s="672"/>
      <c r="K126" s="716"/>
      <c r="L126" s="5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52"/>
      <c r="J127" s="672"/>
      <c r="K127" s="716"/>
      <c r="L127" s="5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52"/>
      <c r="J128" s="672"/>
      <c r="K128" s="716"/>
      <c r="L128" s="5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52"/>
      <c r="J129" s="672"/>
      <c r="K129" s="716"/>
      <c r="L129" s="5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52"/>
      <c r="J130" s="672"/>
      <c r="K130" s="716"/>
      <c r="L130" s="5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52"/>
      <c r="J131" s="672"/>
      <c r="K131" s="716"/>
      <c r="L131" s="5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52"/>
      <c r="J132" s="672"/>
      <c r="K132" s="716"/>
      <c r="L132" s="5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52"/>
      <c r="J133" s="672"/>
      <c r="K133" s="716"/>
      <c r="L133" s="5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52"/>
      <c r="J134" s="672"/>
      <c r="K134" s="716"/>
      <c r="L134" s="5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52"/>
      <c r="J135" s="672"/>
      <c r="K135" s="716"/>
      <c r="L135" s="5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52"/>
      <c r="J136" s="672"/>
      <c r="K136" s="716"/>
      <c r="L136" s="5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52"/>
      <c r="J137" s="672"/>
      <c r="K137" s="716"/>
      <c r="L137" s="5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52"/>
      <c r="J138" s="672"/>
      <c r="K138" s="716"/>
      <c r="L138" s="5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52"/>
      <c r="J139" s="672"/>
      <c r="K139" s="716"/>
      <c r="L139" s="5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52"/>
      <c r="J140" s="672"/>
      <c r="K140" s="716"/>
      <c r="L140" s="5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52"/>
      <c r="J141" s="672"/>
      <c r="K141" s="716"/>
      <c r="L141" s="5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52"/>
      <c r="J142" s="672"/>
      <c r="K142" s="716"/>
      <c r="L142" s="5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52"/>
      <c r="J143" s="672"/>
      <c r="K143" s="716"/>
      <c r="L143" s="5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52"/>
      <c r="J144" s="672"/>
      <c r="K144" s="716"/>
      <c r="L144" s="5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52"/>
      <c r="J145" s="672"/>
      <c r="K145" s="716"/>
      <c r="L145" s="5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52"/>
      <c r="J146" s="672"/>
      <c r="K146" s="716"/>
      <c r="L146" s="5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52"/>
      <c r="J147" s="672"/>
      <c r="K147" s="716"/>
      <c r="L147" s="5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52"/>
      <c r="J148" s="672"/>
      <c r="K148" s="716"/>
      <c r="L148" s="5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52"/>
      <c r="J149" s="672"/>
      <c r="K149" s="716"/>
      <c r="L149" s="5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52"/>
      <c r="J150" s="672"/>
      <c r="K150" s="716"/>
      <c r="L150" s="5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52"/>
      <c r="J151" s="672"/>
      <c r="K151" s="716"/>
      <c r="L151" s="5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52"/>
      <c r="J152" s="672"/>
      <c r="K152" s="716"/>
      <c r="L152" s="5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52"/>
      <c r="J153" s="672"/>
      <c r="K153" s="716"/>
      <c r="L153" s="5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52"/>
      <c r="J154" s="672"/>
      <c r="K154" s="716"/>
      <c r="L154" s="5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52"/>
      <c r="J155" s="672"/>
      <c r="K155" s="716"/>
      <c r="L155" s="5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52"/>
      <c r="J156" s="672"/>
      <c r="K156" s="716"/>
      <c r="L156" s="5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52"/>
      <c r="J157" s="672"/>
      <c r="K157" s="716"/>
      <c r="L157" s="5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52"/>
      <c r="J158" s="672"/>
      <c r="K158" s="716"/>
      <c r="L158" s="5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52"/>
      <c r="J159" s="672"/>
      <c r="K159" s="716"/>
      <c r="L159" s="5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52"/>
      <c r="J160" s="672"/>
      <c r="K160" s="716"/>
      <c r="L160" s="5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52"/>
      <c r="J161" s="672"/>
      <c r="K161" s="716"/>
      <c r="L161" s="5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52"/>
      <c r="J162" s="672"/>
      <c r="K162" s="716"/>
      <c r="L162" s="5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52"/>
      <c r="J163" s="672"/>
      <c r="K163" s="716"/>
      <c r="L163" s="5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52"/>
      <c r="J164" s="672"/>
      <c r="K164" s="716"/>
      <c r="L164" s="5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52"/>
      <c r="J165" s="672"/>
      <c r="K165" s="716"/>
      <c r="L165" s="5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52"/>
      <c r="J166" s="672"/>
      <c r="K166" s="716"/>
      <c r="L166" s="5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52"/>
      <c r="J167" s="672"/>
      <c r="K167" s="716"/>
      <c r="L167" s="5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52"/>
      <c r="J168" s="672"/>
      <c r="K168" s="716"/>
      <c r="L168" s="5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52"/>
      <c r="J169" s="672"/>
      <c r="K169" s="716"/>
      <c r="L169" s="5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52"/>
      <c r="J170" s="672"/>
      <c r="K170" s="716"/>
      <c r="L170" s="5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52"/>
      <c r="J171" s="672"/>
      <c r="K171" s="716"/>
      <c r="L171" s="5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52"/>
      <c r="J172" s="672"/>
      <c r="K172" s="716"/>
      <c r="L172" s="5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52"/>
      <c r="J173" s="672"/>
      <c r="K173" s="716"/>
      <c r="L173" s="5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52"/>
      <c r="J174" s="672"/>
      <c r="K174" s="716"/>
      <c r="L174" s="5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52"/>
      <c r="J175" s="672"/>
      <c r="K175" s="716"/>
      <c r="L175" s="5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52"/>
      <c r="J176" s="672"/>
      <c r="K176" s="716"/>
      <c r="L176" s="5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52"/>
      <c r="J177" s="672"/>
      <c r="K177" s="716"/>
      <c r="L177" s="5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52"/>
      <c r="J178" s="672"/>
      <c r="K178" s="716"/>
      <c r="L178" s="5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52"/>
      <c r="J179" s="672"/>
      <c r="K179" s="716"/>
      <c r="L179" s="5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52"/>
      <c r="J180" s="672"/>
      <c r="K180" s="716"/>
      <c r="L180" s="5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52"/>
      <c r="J181" s="672"/>
      <c r="K181" s="716"/>
      <c r="L181" s="5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52"/>
      <c r="J182" s="672"/>
      <c r="K182" s="716"/>
      <c r="L182" s="5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52"/>
      <c r="J183" s="672"/>
      <c r="K183" s="716"/>
      <c r="L183" s="5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52"/>
      <c r="J184" s="672"/>
      <c r="K184" s="716"/>
      <c r="L184" s="5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52"/>
      <c r="J185" s="672"/>
      <c r="K185" s="716"/>
      <c r="L185" s="5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52"/>
      <c r="J186" s="672"/>
      <c r="K186" s="716"/>
      <c r="L186" s="5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52"/>
      <c r="J187" s="672"/>
      <c r="K187" s="716"/>
      <c r="L187" s="5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52"/>
      <c r="J188" s="672"/>
      <c r="K188" s="716"/>
      <c r="L188" s="5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52"/>
      <c r="J189" s="672"/>
      <c r="K189" s="716"/>
      <c r="L189" s="5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52"/>
      <c r="J190" s="672"/>
      <c r="K190" s="716"/>
      <c r="L190" s="5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52"/>
      <c r="J191" s="672"/>
      <c r="K191" s="716"/>
      <c r="L191" s="5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52"/>
      <c r="J192" s="672"/>
      <c r="K192" s="716"/>
      <c r="L192" s="5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52"/>
      <c r="J193" s="672"/>
      <c r="K193" s="716"/>
      <c r="L193" s="5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52"/>
      <c r="J194" s="672"/>
      <c r="K194" s="716"/>
      <c r="L194" s="5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52"/>
      <c r="J195" s="672"/>
      <c r="K195" s="716"/>
      <c r="L195" s="5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52"/>
      <c r="J196" s="672"/>
      <c r="K196" s="716"/>
      <c r="L196" s="5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52"/>
      <c r="J197" s="672"/>
      <c r="K197" s="716"/>
      <c r="L197" s="5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52"/>
      <c r="J198" s="672"/>
      <c r="K198" s="716"/>
      <c r="L198" s="5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52"/>
      <c r="J199" s="672"/>
      <c r="K199" s="716"/>
      <c r="L199" s="5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52"/>
      <c r="J200" s="672"/>
      <c r="K200" s="716"/>
      <c r="L200" s="5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52"/>
      <c r="J201" s="672"/>
      <c r="K201" s="716"/>
      <c r="L201" s="5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52"/>
      <c r="J202" s="672"/>
      <c r="K202" s="716"/>
      <c r="L202" s="5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52"/>
      <c r="J203" s="672"/>
      <c r="K203" s="716"/>
      <c r="L203" s="5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52"/>
      <c r="J204" s="672"/>
      <c r="K204" s="716"/>
      <c r="L204" s="5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52"/>
      <c r="J205" s="672"/>
      <c r="K205" s="716"/>
      <c r="L205" s="5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52"/>
      <c r="J206" s="672"/>
      <c r="K206" s="716"/>
      <c r="L206" s="5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52"/>
      <c r="J207" s="672"/>
      <c r="K207" s="716"/>
      <c r="L207" s="5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52"/>
      <c r="J208" s="672"/>
      <c r="K208" s="716"/>
      <c r="L208" s="5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52"/>
      <c r="J209" s="672"/>
      <c r="K209" s="716"/>
      <c r="L209" s="5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52"/>
      <c r="J210" s="672"/>
      <c r="K210" s="716"/>
      <c r="L210" s="5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52"/>
      <c r="J211" s="672"/>
      <c r="K211" s="716"/>
      <c r="L211" s="5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52"/>
      <c r="J212" s="672"/>
      <c r="K212" s="716"/>
      <c r="L212" s="5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52"/>
      <c r="J213" s="672"/>
      <c r="K213" s="716"/>
      <c r="L213" s="5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52"/>
      <c r="J214" s="672"/>
      <c r="K214" s="716"/>
      <c r="L214" s="5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52"/>
      <c r="J215" s="672"/>
      <c r="K215" s="716"/>
      <c r="L215" s="5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52"/>
      <c r="J216" s="672"/>
      <c r="K216" s="716"/>
      <c r="L216" s="5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52"/>
      <c r="J217" s="672"/>
      <c r="K217" s="716"/>
      <c r="L217" s="5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52"/>
      <c r="J218" s="672"/>
      <c r="K218" s="716"/>
      <c r="L218" s="5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52"/>
      <c r="J219" s="672"/>
      <c r="K219" s="716"/>
      <c r="L219" s="5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52"/>
      <c r="J220" s="672"/>
      <c r="K220" s="716"/>
      <c r="L220" s="5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52"/>
      <c r="J221" s="672"/>
      <c r="K221" s="716"/>
      <c r="L221" s="5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52"/>
      <c r="J222" s="672"/>
      <c r="K222" s="716"/>
      <c r="L222" s="5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52"/>
      <c r="J223" s="672"/>
      <c r="K223" s="716"/>
      <c r="L223" s="5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52"/>
      <c r="J224" s="672"/>
      <c r="K224" s="716"/>
      <c r="L224" s="5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52"/>
      <c r="J225" s="672"/>
      <c r="K225" s="716"/>
      <c r="L225" s="5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52"/>
      <c r="J226" s="672"/>
      <c r="K226" s="716"/>
      <c r="L226" s="5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52"/>
      <c r="J227" s="672"/>
      <c r="K227" s="716"/>
      <c r="L227" s="5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52"/>
      <c r="J228" s="672"/>
      <c r="K228" s="716"/>
      <c r="L228" s="5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52"/>
      <c r="J229" s="672"/>
      <c r="K229" s="716"/>
      <c r="L229" s="5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52"/>
      <c r="J230" s="672"/>
      <c r="K230" s="716"/>
      <c r="L230" s="5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52"/>
      <c r="J231" s="672"/>
      <c r="K231" s="716"/>
      <c r="L231" s="5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52"/>
      <c r="J232" s="672"/>
      <c r="K232" s="716"/>
      <c r="L232" s="5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52"/>
      <c r="J233" s="672"/>
      <c r="K233" s="716"/>
      <c r="L233" s="5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52"/>
      <c r="J234" s="672"/>
      <c r="K234" s="716"/>
      <c r="L234" s="5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52"/>
      <c r="J235" s="672"/>
      <c r="K235" s="716"/>
      <c r="L235" s="5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52"/>
      <c r="J236" s="672"/>
      <c r="K236" s="716"/>
      <c r="L236" s="5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52"/>
      <c r="J237" s="672"/>
      <c r="K237" s="716"/>
      <c r="L237" s="5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52"/>
      <c r="J238" s="672"/>
      <c r="K238" s="716"/>
      <c r="L238" s="5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52"/>
      <c r="J239" s="672"/>
      <c r="K239" s="716"/>
      <c r="L239" s="5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52"/>
      <c r="J240" s="672"/>
      <c r="K240" s="716"/>
      <c r="L240" s="5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52"/>
      <c r="J241" s="672"/>
      <c r="K241" s="716"/>
      <c r="L241" s="5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52"/>
      <c r="J242" s="672"/>
      <c r="K242" s="716"/>
      <c r="L242" s="5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52"/>
      <c r="J243" s="672"/>
      <c r="K243" s="716"/>
      <c r="L243" s="5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52"/>
      <c r="J244" s="672"/>
      <c r="K244" s="716"/>
      <c r="L244" s="5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52"/>
      <c r="J245" s="672"/>
      <c r="K245" s="716"/>
      <c r="L245" s="5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52"/>
      <c r="J246" s="672"/>
      <c r="K246" s="716"/>
      <c r="L246" s="5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52"/>
      <c r="J247" s="672"/>
      <c r="K247" s="716"/>
      <c r="L247" s="5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52"/>
      <c r="J248" s="672"/>
      <c r="K248" s="716"/>
      <c r="L248" s="5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52"/>
      <c r="J249" s="672"/>
      <c r="K249" s="716"/>
      <c r="L249" s="5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52"/>
      <c r="J250" s="672"/>
      <c r="K250" s="716"/>
      <c r="L250" s="5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52"/>
      <c r="J251" s="672"/>
      <c r="K251" s="716"/>
      <c r="L251" s="5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52"/>
      <c r="J252" s="672"/>
      <c r="K252" s="716"/>
      <c r="L252" s="5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52"/>
      <c r="J253" s="672"/>
      <c r="K253" s="716"/>
      <c r="L253" s="5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52"/>
      <c r="J254" s="672"/>
      <c r="K254" s="716"/>
      <c r="L254" s="5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52"/>
      <c r="J255" s="672"/>
      <c r="K255" s="716"/>
      <c r="L255" s="5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52"/>
      <c r="J256" s="672"/>
      <c r="K256" s="716"/>
      <c r="L256" s="5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52"/>
      <c r="J257" s="672"/>
      <c r="K257" s="716"/>
      <c r="L257" s="5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52"/>
      <c r="J258" s="672"/>
      <c r="K258" s="716"/>
      <c r="L258" s="5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52"/>
      <c r="J259" s="672"/>
      <c r="K259" s="716"/>
      <c r="L259" s="5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52"/>
      <c r="J260" s="672"/>
      <c r="K260" s="716"/>
      <c r="L260" s="5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52"/>
      <c r="J261" s="672"/>
      <c r="K261" s="716"/>
      <c r="L261" s="5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52"/>
      <c r="J262" s="672"/>
      <c r="K262" s="716"/>
      <c r="L262" s="5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52"/>
      <c r="J263" s="672"/>
      <c r="K263" s="716"/>
      <c r="L263" s="5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52"/>
      <c r="J264" s="672"/>
      <c r="K264" s="716"/>
      <c r="L264" s="5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52"/>
      <c r="J265" s="672"/>
      <c r="K265" s="716"/>
      <c r="L265" s="5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52"/>
      <c r="J266" s="672"/>
      <c r="K266" s="716"/>
      <c r="L266" s="5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52"/>
      <c r="J267" s="672"/>
      <c r="K267" s="716"/>
      <c r="L267" s="5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52"/>
      <c r="J268" s="672"/>
      <c r="K268" s="716"/>
      <c r="L268" s="5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52"/>
      <c r="J269" s="672"/>
      <c r="K269" s="716"/>
      <c r="L269" s="5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52"/>
      <c r="J270" s="672"/>
      <c r="K270" s="716"/>
      <c r="L270" s="5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52"/>
      <c r="J271" s="672"/>
      <c r="K271" s="716"/>
      <c r="L271" s="5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52"/>
      <c r="J272" s="672"/>
      <c r="K272" s="716"/>
      <c r="L272" s="5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52"/>
      <c r="J273" s="672"/>
      <c r="K273" s="716"/>
      <c r="L273" s="5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52"/>
      <c r="J274" s="672"/>
      <c r="K274" s="716"/>
      <c r="L274" s="5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52"/>
      <c r="J275" s="672"/>
      <c r="K275" s="716"/>
      <c r="L275" s="5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52"/>
      <c r="J276" s="672"/>
      <c r="K276" s="716"/>
      <c r="L276" s="5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52"/>
      <c r="J277" s="672"/>
      <c r="K277" s="716"/>
      <c r="L277" s="5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52"/>
      <c r="J278" s="672"/>
      <c r="K278" s="716"/>
      <c r="L278" s="5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52"/>
      <c r="J279" s="672"/>
      <c r="K279" s="716"/>
      <c r="L279" s="5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52"/>
      <c r="J280" s="672"/>
      <c r="K280" s="716"/>
      <c r="L280" s="5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52"/>
      <c r="J281" s="672"/>
      <c r="K281" s="716"/>
      <c r="L281" s="5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52"/>
      <c r="J282" s="672"/>
      <c r="K282" s="716"/>
      <c r="L282" s="5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52"/>
      <c r="J283" s="672"/>
      <c r="K283" s="716"/>
      <c r="L283" s="5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52"/>
      <c r="J284" s="672"/>
      <c r="K284" s="716"/>
      <c r="L284" s="5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52"/>
      <c r="J285" s="672"/>
      <c r="K285" s="716"/>
      <c r="L285" s="5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52"/>
      <c r="J286" s="672"/>
      <c r="K286" s="716"/>
      <c r="L286" s="5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52"/>
      <c r="J287" s="672"/>
      <c r="K287" s="716"/>
      <c r="L287" s="5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52"/>
      <c r="J288" s="672"/>
      <c r="K288" s="716"/>
      <c r="L288" s="5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52"/>
      <c r="J289" s="672"/>
      <c r="K289" s="716"/>
      <c r="L289" s="5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52"/>
      <c r="J290" s="672"/>
      <c r="K290" s="716"/>
      <c r="L290" s="5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52"/>
      <c r="J291" s="672"/>
      <c r="K291" s="716"/>
      <c r="L291" s="5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52"/>
      <c r="J292" s="672"/>
      <c r="K292" s="716"/>
      <c r="L292" s="5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52"/>
      <c r="J293" s="672"/>
      <c r="K293" s="716"/>
      <c r="L293" s="5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52"/>
      <c r="J294" s="672"/>
      <c r="K294" s="716"/>
      <c r="L294" s="5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52"/>
      <c r="J295" s="672"/>
      <c r="K295" s="716"/>
      <c r="L295" s="5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52"/>
      <c r="J296" s="672"/>
      <c r="K296" s="716"/>
      <c r="L296" s="5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52"/>
      <c r="J297" s="672"/>
      <c r="K297" s="716"/>
      <c r="L297" s="5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52"/>
      <c r="J298" s="672"/>
      <c r="K298" s="716"/>
      <c r="L298" s="5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52"/>
      <c r="J299" s="672"/>
      <c r="K299" s="716"/>
      <c r="L299" s="5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52"/>
      <c r="J300" s="672"/>
      <c r="K300" s="716"/>
      <c r="L300" s="5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52"/>
      <c r="J301" s="672"/>
      <c r="K301" s="716"/>
      <c r="L301" s="5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52"/>
      <c r="J302" s="672"/>
      <c r="K302" s="716"/>
      <c r="L302" s="5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52"/>
      <c r="J303" s="672"/>
      <c r="K303" s="716"/>
      <c r="L303" s="5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52"/>
      <c r="J304" s="672"/>
      <c r="K304" s="716"/>
      <c r="L304" s="5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52"/>
      <c r="J305" s="672"/>
      <c r="K305" s="716"/>
      <c r="L305" s="5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52"/>
      <c r="J306" s="672"/>
      <c r="K306" s="716"/>
      <c r="L306" s="5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52"/>
      <c r="J307" s="672"/>
      <c r="K307" s="716"/>
      <c r="L307" s="5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52"/>
      <c r="J308" s="672"/>
      <c r="K308" s="716"/>
      <c r="L308" s="5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52"/>
      <c r="J309" s="672"/>
      <c r="K309" s="716"/>
      <c r="L309" s="5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52"/>
      <c r="J310" s="672"/>
      <c r="K310" s="716"/>
      <c r="L310" s="5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52"/>
      <c r="J311" s="672"/>
      <c r="K311" s="716"/>
      <c r="L311" s="5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52"/>
      <c r="J312" s="672"/>
      <c r="K312" s="716"/>
      <c r="L312" s="5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52"/>
      <c r="J313" s="672"/>
      <c r="K313" s="716"/>
      <c r="L313" s="5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52"/>
      <c r="J314" s="672"/>
      <c r="K314" s="716"/>
      <c r="L314" s="5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52"/>
      <c r="J315" s="672"/>
      <c r="K315" s="716"/>
      <c r="L315" s="5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52"/>
      <c r="J316" s="672"/>
      <c r="K316" s="716"/>
      <c r="L316" s="5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52"/>
      <c r="J317" s="672"/>
      <c r="K317" s="716"/>
      <c r="L317" s="5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52"/>
      <c r="J318" s="672"/>
      <c r="K318" s="716"/>
      <c r="L318" s="5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52"/>
      <c r="J319" s="672"/>
      <c r="K319" s="716"/>
      <c r="L319" s="5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52"/>
      <c r="J320" s="672"/>
      <c r="K320" s="716"/>
      <c r="L320" s="5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52"/>
      <c r="J321" s="672"/>
      <c r="K321" s="716"/>
      <c r="L321" s="5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52"/>
      <c r="J322" s="672"/>
      <c r="K322" s="716"/>
      <c r="L322" s="5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52"/>
      <c r="J323" s="672"/>
      <c r="K323" s="716"/>
      <c r="L323" s="5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52"/>
      <c r="J324" s="672"/>
      <c r="K324" s="716"/>
      <c r="L324" s="5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52"/>
      <c r="J325" s="672"/>
      <c r="K325" s="716"/>
      <c r="L325" s="5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52"/>
      <c r="J326" s="672"/>
      <c r="K326" s="716"/>
      <c r="L326" s="5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52"/>
      <c r="J327" s="672"/>
      <c r="K327" s="716"/>
      <c r="L327" s="5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52"/>
      <c r="J328" s="672"/>
      <c r="K328" s="716"/>
      <c r="L328" s="5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52"/>
      <c r="J329" s="672"/>
      <c r="K329" s="716"/>
      <c r="L329" s="5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52"/>
      <c r="J330" s="672"/>
      <c r="K330" s="716"/>
      <c r="L330" s="5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52"/>
      <c r="J331" s="672"/>
      <c r="K331" s="716"/>
      <c r="L331" s="5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52"/>
      <c r="J332" s="672"/>
      <c r="K332" s="716"/>
      <c r="L332" s="5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52"/>
      <c r="J333" s="672"/>
      <c r="K333" s="716"/>
      <c r="L333" s="5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52"/>
      <c r="J334" s="672"/>
      <c r="K334" s="716"/>
      <c r="L334" s="5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52"/>
      <c r="J335" s="672"/>
      <c r="K335" s="716"/>
      <c r="L335" s="5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52"/>
      <c r="J336" s="672"/>
      <c r="K336" s="716"/>
      <c r="L336" s="5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52"/>
      <c r="J337" s="672"/>
      <c r="K337" s="716"/>
      <c r="L337" s="5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52"/>
      <c r="J338" s="672"/>
      <c r="K338" s="716"/>
      <c r="L338" s="5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52"/>
      <c r="J339" s="672"/>
      <c r="K339" s="716"/>
      <c r="L339" s="5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52"/>
      <c r="J340" s="672"/>
      <c r="K340" s="716"/>
      <c r="L340" s="5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52"/>
      <c r="J341" s="672"/>
      <c r="K341" s="716"/>
      <c r="L341" s="5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52"/>
      <c r="J342" s="672"/>
      <c r="K342" s="716"/>
      <c r="L342" s="5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52"/>
      <c r="J343" s="672"/>
      <c r="K343" s="716"/>
      <c r="L343" s="5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52"/>
      <c r="J344" s="672"/>
      <c r="K344" s="716"/>
      <c r="L344" s="5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52"/>
      <c r="J345" s="672"/>
      <c r="K345" s="716"/>
      <c r="L345" s="5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52"/>
      <c r="J346" s="672"/>
      <c r="K346" s="716"/>
      <c r="L346" s="5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52"/>
      <c r="J347" s="672"/>
      <c r="K347" s="716"/>
      <c r="L347" s="5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52"/>
      <c r="J348" s="672"/>
      <c r="K348" s="716"/>
      <c r="L348" s="5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52"/>
      <c r="J349" s="672"/>
      <c r="K349" s="716"/>
      <c r="L349" s="5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52"/>
      <c r="J350" s="672"/>
      <c r="K350" s="716"/>
      <c r="L350" s="5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52"/>
      <c r="J351" s="672"/>
      <c r="K351" s="716"/>
      <c r="L351" s="5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52"/>
      <c r="J352" s="672"/>
      <c r="K352" s="716"/>
      <c r="L352" s="5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52"/>
      <c r="J353" s="672"/>
      <c r="K353" s="716"/>
      <c r="L353" s="5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52"/>
      <c r="J354" s="672"/>
      <c r="K354" s="716"/>
      <c r="L354" s="5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52"/>
      <c r="J355" s="672"/>
      <c r="K355" s="716"/>
      <c r="L355" s="5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52"/>
      <c r="J356" s="672"/>
      <c r="K356" s="716"/>
      <c r="L356" s="5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52"/>
      <c r="J357" s="672"/>
      <c r="K357" s="716"/>
      <c r="L357" s="5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52"/>
      <c r="J358" s="672"/>
      <c r="K358" s="716"/>
      <c r="L358" s="5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52"/>
      <c r="J359" s="672"/>
      <c r="K359" s="716"/>
      <c r="L359" s="5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52"/>
      <c r="J360" s="672"/>
      <c r="K360" s="716"/>
      <c r="L360" s="5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52"/>
      <c r="J361" s="672"/>
      <c r="K361" s="716"/>
      <c r="L361" s="5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52"/>
      <c r="J362" s="672"/>
      <c r="K362" s="716"/>
      <c r="L362" s="5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52"/>
      <c r="J363" s="672"/>
      <c r="K363" s="716"/>
      <c r="L363" s="5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52"/>
      <c r="J364" s="672"/>
      <c r="K364" s="716"/>
      <c r="L364" s="5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52"/>
      <c r="J365" s="672"/>
      <c r="K365" s="716"/>
      <c r="L365" s="5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52"/>
      <c r="J366" s="672"/>
      <c r="K366" s="716"/>
      <c r="L366" s="5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52"/>
      <c r="J367" s="672"/>
      <c r="K367" s="716"/>
      <c r="L367" s="5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52"/>
      <c r="J368" s="672"/>
      <c r="K368" s="716"/>
      <c r="L368" s="5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52"/>
      <c r="J369" s="672"/>
      <c r="K369" s="716"/>
      <c r="L369" s="5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52"/>
      <c r="J370" s="672"/>
      <c r="K370" s="716"/>
      <c r="L370" s="5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52"/>
      <c r="J371" s="672"/>
      <c r="K371" s="716"/>
      <c r="L371" s="5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52"/>
      <c r="J372" s="672"/>
      <c r="K372" s="716"/>
      <c r="L372" s="5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52"/>
      <c r="J373" s="672"/>
      <c r="K373" s="716"/>
      <c r="L373" s="5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52"/>
      <c r="J374" s="672"/>
      <c r="K374" s="716"/>
      <c r="L374" s="5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52"/>
      <c r="J375" s="672"/>
      <c r="K375" s="716"/>
      <c r="L375" s="5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52"/>
      <c r="J376" s="672"/>
      <c r="K376" s="716"/>
      <c r="L376" s="5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52"/>
      <c r="J377" s="672"/>
      <c r="K377" s="716"/>
      <c r="L377" s="5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52"/>
      <c r="J378" s="672"/>
      <c r="K378" s="716"/>
      <c r="L378" s="5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52"/>
      <c r="J379" s="672"/>
      <c r="K379" s="716"/>
      <c r="L379" s="5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52"/>
      <c r="J380" s="672"/>
      <c r="K380" s="716"/>
      <c r="L380" s="5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52"/>
      <c r="J381" s="672"/>
      <c r="K381" s="716"/>
      <c r="L381" s="5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52"/>
      <c r="J382" s="672"/>
      <c r="K382" s="716"/>
      <c r="L382" s="5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52"/>
      <c r="J383" s="672"/>
      <c r="K383" s="716"/>
      <c r="L383" s="5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52"/>
      <c r="J384" s="672"/>
      <c r="K384" s="716"/>
      <c r="L384" s="5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52"/>
      <c r="J385" s="672"/>
      <c r="K385" s="716"/>
      <c r="L385" s="5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52"/>
      <c r="J386" s="672"/>
      <c r="K386" s="716"/>
      <c r="L386" s="5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52"/>
      <c r="J387" s="672"/>
      <c r="K387" s="716"/>
      <c r="L387" s="5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52"/>
      <c r="J388" s="672"/>
      <c r="K388" s="716"/>
      <c r="L388" s="5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52"/>
      <c r="J389" s="672"/>
      <c r="K389" s="716"/>
      <c r="L389" s="5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52"/>
      <c r="J390" s="672"/>
      <c r="K390" s="716"/>
      <c r="L390" s="5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52"/>
      <c r="J391" s="672"/>
      <c r="K391" s="716"/>
      <c r="L391" s="5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52"/>
      <c r="J392" s="672"/>
      <c r="K392" s="716"/>
      <c r="L392" s="5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52"/>
      <c r="J393" s="672"/>
      <c r="K393" s="716"/>
      <c r="L393" s="5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52"/>
      <c r="J394" s="672"/>
      <c r="K394" s="716"/>
      <c r="L394" s="5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52"/>
      <c r="J395" s="672"/>
      <c r="K395" s="716"/>
      <c r="L395" s="5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52"/>
      <c r="J396" s="672"/>
      <c r="K396" s="716"/>
      <c r="L396" s="5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52"/>
      <c r="J397" s="672"/>
      <c r="K397" s="716"/>
      <c r="L397" s="5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52"/>
      <c r="J398" s="672"/>
      <c r="K398" s="716"/>
      <c r="L398" s="5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52"/>
      <c r="J399" s="672"/>
      <c r="K399" s="716"/>
      <c r="L399" s="5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52"/>
      <c r="J400" s="672"/>
      <c r="K400" s="716"/>
      <c r="L400" s="5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52"/>
      <c r="J401" s="672"/>
      <c r="K401" s="716"/>
      <c r="L401" s="5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52"/>
      <c r="J402" s="672"/>
      <c r="K402" s="716"/>
      <c r="L402" s="5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52"/>
      <c r="J403" s="672"/>
      <c r="K403" s="716"/>
      <c r="L403" s="5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52"/>
      <c r="J404" s="672"/>
      <c r="K404" s="716"/>
      <c r="L404" s="5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52"/>
      <c r="J405" s="672"/>
      <c r="K405" s="716"/>
      <c r="L405" s="5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52"/>
      <c r="J406" s="672"/>
      <c r="K406" s="716"/>
      <c r="L406" s="5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52"/>
      <c r="J407" s="672"/>
      <c r="K407" s="716"/>
      <c r="L407" s="5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52"/>
      <c r="J408" s="672"/>
      <c r="K408" s="716"/>
      <c r="L408" s="5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52"/>
      <c r="J409" s="672"/>
      <c r="K409" s="716"/>
      <c r="L409" s="5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52"/>
      <c r="J410" s="672"/>
      <c r="K410" s="716"/>
      <c r="L410" s="5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52"/>
      <c r="J411" s="672"/>
      <c r="K411" s="716"/>
      <c r="L411" s="5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52"/>
      <c r="J412" s="672"/>
      <c r="K412" s="716"/>
      <c r="L412" s="5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52"/>
      <c r="J413" s="672"/>
      <c r="K413" s="716"/>
      <c r="L413" s="5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52"/>
      <c r="J414" s="672"/>
      <c r="K414" s="716"/>
      <c r="L414" s="5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52"/>
      <c r="J415" s="672"/>
      <c r="K415" s="716"/>
      <c r="L415" s="5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52"/>
      <c r="J416" s="672"/>
      <c r="K416" s="716"/>
      <c r="L416" s="5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52"/>
      <c r="J417" s="672"/>
      <c r="K417" s="716"/>
      <c r="L417" s="5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52"/>
      <c r="J418" s="672"/>
      <c r="K418" s="716"/>
      <c r="L418" s="5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52"/>
      <c r="J419" s="672"/>
      <c r="K419" s="716"/>
      <c r="L419" s="5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52"/>
      <c r="J420" s="672"/>
      <c r="K420" s="716"/>
      <c r="L420" s="5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52"/>
      <c r="J421" s="672"/>
      <c r="K421" s="716"/>
      <c r="L421" s="5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52"/>
      <c r="J422" s="672"/>
      <c r="K422" s="716"/>
      <c r="L422" s="5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52"/>
      <c r="J423" s="672"/>
      <c r="K423" s="716"/>
      <c r="L423" s="5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52"/>
      <c r="J424" s="672"/>
      <c r="K424" s="716"/>
      <c r="L424" s="5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52"/>
      <c r="J425" s="672"/>
      <c r="K425" s="716"/>
      <c r="L425" s="5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52"/>
      <c r="J426" s="672"/>
      <c r="K426" s="716"/>
      <c r="L426" s="5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52"/>
      <c r="J427" s="672"/>
      <c r="K427" s="716"/>
      <c r="L427" s="5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52"/>
      <c r="J428" s="672"/>
      <c r="K428" s="716"/>
      <c r="L428" s="5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52"/>
      <c r="J429" s="672"/>
      <c r="K429" s="716"/>
      <c r="L429" s="5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52"/>
      <c r="J430" s="672"/>
      <c r="K430" s="716"/>
      <c r="L430" s="5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52"/>
      <c r="J431" s="672"/>
      <c r="K431" s="716"/>
      <c r="L431" s="5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52"/>
      <c r="J432" s="672"/>
      <c r="K432" s="716"/>
      <c r="L432" s="5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52"/>
      <c r="J433" s="672"/>
      <c r="K433" s="716"/>
      <c r="L433" s="5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52"/>
      <c r="J434" s="672"/>
      <c r="K434" s="716"/>
      <c r="L434" s="5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52"/>
      <c r="J435" s="672"/>
      <c r="K435" s="716"/>
      <c r="L435" s="5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52"/>
      <c r="J436" s="672"/>
      <c r="K436" s="716"/>
      <c r="L436" s="5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52"/>
      <c r="J437" s="672"/>
      <c r="K437" s="716"/>
      <c r="L437" s="5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52"/>
      <c r="J438" s="672"/>
      <c r="K438" s="716"/>
      <c r="L438" s="5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52"/>
      <c r="J439" s="672"/>
      <c r="K439" s="716"/>
      <c r="L439" s="5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52"/>
      <c r="J440" s="672"/>
      <c r="K440" s="716"/>
      <c r="L440" s="5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52"/>
      <c r="J441" s="672"/>
      <c r="K441" s="716"/>
      <c r="L441" s="5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52"/>
      <c r="J442" s="672"/>
      <c r="K442" s="716"/>
      <c r="L442" s="5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52"/>
      <c r="J443" s="672"/>
      <c r="K443" s="716"/>
      <c r="L443" s="5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52"/>
      <c r="J444" s="672"/>
      <c r="K444" s="716"/>
      <c r="L444" s="5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52"/>
      <c r="J445" s="672"/>
      <c r="K445" s="716"/>
      <c r="L445" s="5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52"/>
      <c r="J446" s="672"/>
      <c r="K446" s="716"/>
      <c r="L446" s="5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52"/>
      <c r="J447" s="672"/>
      <c r="K447" s="716"/>
      <c r="L447" s="5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52"/>
      <c r="J448" s="672"/>
      <c r="K448" s="716"/>
      <c r="L448" s="5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52"/>
      <c r="J449" s="672"/>
      <c r="K449" s="716"/>
      <c r="L449" s="5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52"/>
      <c r="J450" s="672"/>
      <c r="K450" s="716"/>
      <c r="L450" s="5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52"/>
      <c r="J451" s="672"/>
      <c r="K451" s="716"/>
      <c r="L451" s="5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52"/>
      <c r="J452" s="672"/>
      <c r="K452" s="716"/>
      <c r="L452" s="5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52"/>
      <c r="J453" s="672"/>
      <c r="K453" s="716"/>
      <c r="L453" s="5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52"/>
      <c r="J454" s="672"/>
      <c r="K454" s="716"/>
      <c r="L454" s="5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52"/>
      <c r="J455" s="672"/>
      <c r="K455" s="716"/>
      <c r="L455" s="5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52"/>
      <c r="J456" s="672"/>
      <c r="K456" s="716"/>
      <c r="L456" s="5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52"/>
      <c r="J457" s="672"/>
      <c r="K457" s="716"/>
      <c r="L457" s="5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52"/>
      <c r="J458" s="672"/>
      <c r="K458" s="716"/>
      <c r="L458" s="5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52"/>
      <c r="J459" s="672"/>
      <c r="K459" s="716"/>
      <c r="L459" s="5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52"/>
      <c r="J460" s="672"/>
      <c r="K460" s="716"/>
      <c r="L460" s="5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52"/>
      <c r="J461" s="672"/>
      <c r="K461" s="716"/>
      <c r="L461" s="5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52"/>
      <c r="J462" s="672"/>
      <c r="K462" s="716"/>
      <c r="L462" s="5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52"/>
      <c r="J463" s="672"/>
      <c r="K463" s="716"/>
      <c r="L463" s="5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52"/>
      <c r="J464" s="672"/>
      <c r="K464" s="716"/>
      <c r="L464" s="5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52"/>
      <c r="J465" s="672"/>
      <c r="K465" s="716"/>
      <c r="L465" s="5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52"/>
      <c r="J466" s="672"/>
      <c r="K466" s="716"/>
      <c r="L466" s="5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52"/>
      <c r="J467" s="672"/>
      <c r="K467" s="716"/>
      <c r="L467" s="5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52"/>
      <c r="J468" s="672"/>
      <c r="K468" s="716"/>
      <c r="L468" s="5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52"/>
      <c r="J469" s="672"/>
      <c r="K469" s="716"/>
      <c r="L469" s="5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52"/>
      <c r="J470" s="672"/>
      <c r="K470" s="716"/>
      <c r="L470" s="5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52"/>
      <c r="J471" s="672"/>
      <c r="K471" s="716"/>
      <c r="L471" s="5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52"/>
      <c r="J472" s="672"/>
      <c r="K472" s="716"/>
      <c r="L472" s="5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52"/>
      <c r="J473" s="672"/>
      <c r="K473" s="716"/>
      <c r="L473" s="5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52"/>
      <c r="J474" s="672"/>
      <c r="K474" s="716"/>
      <c r="L474" s="5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52"/>
      <c r="J475" s="672"/>
      <c r="K475" s="716"/>
      <c r="L475" s="5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52"/>
      <c r="J476" s="672"/>
      <c r="K476" s="716"/>
      <c r="L476" s="5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52"/>
      <c r="J477" s="672"/>
      <c r="K477" s="716"/>
      <c r="L477" s="5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52"/>
      <c r="J478" s="672"/>
      <c r="K478" s="716"/>
      <c r="L478" s="5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52"/>
      <c r="J479" s="672"/>
      <c r="K479" s="716"/>
      <c r="L479" s="5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52"/>
      <c r="J480" s="672"/>
      <c r="K480" s="716"/>
      <c r="L480" s="5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52"/>
      <c r="J481" s="672"/>
      <c r="K481" s="716"/>
      <c r="L481" s="5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52"/>
      <c r="J482" s="672"/>
      <c r="K482" s="716"/>
      <c r="L482" s="5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52"/>
      <c r="J483" s="672"/>
      <c r="K483" s="716"/>
      <c r="L483" s="5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52"/>
      <c r="J484" s="672"/>
      <c r="K484" s="716"/>
      <c r="L484" s="5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52"/>
      <c r="J485" s="672"/>
      <c r="K485" s="716"/>
      <c r="L485" s="5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52"/>
      <c r="J486" s="672"/>
      <c r="K486" s="716"/>
      <c r="L486" s="5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52"/>
      <c r="J487" s="672"/>
      <c r="K487" s="716"/>
      <c r="L487" s="5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52"/>
      <c r="J488" s="672"/>
      <c r="K488" s="716"/>
      <c r="L488" s="5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52"/>
      <c r="J489" s="672"/>
      <c r="K489" s="716"/>
      <c r="L489" s="5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52"/>
      <c r="J490" s="672"/>
      <c r="K490" s="716"/>
      <c r="L490" s="5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52"/>
      <c r="J491" s="672"/>
      <c r="K491" s="716"/>
      <c r="L491" s="5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52"/>
      <c r="J492" s="672"/>
      <c r="K492" s="716"/>
      <c r="L492" s="5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52"/>
      <c r="J493" s="672"/>
      <c r="K493" s="716"/>
      <c r="L493" s="5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52"/>
      <c r="J494" s="672"/>
      <c r="K494" s="716"/>
      <c r="L494" s="5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52"/>
      <c r="J495" s="672"/>
      <c r="K495" s="716"/>
      <c r="L495" s="5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52"/>
      <c r="J496" s="672"/>
      <c r="K496" s="716"/>
      <c r="L496" s="5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52"/>
      <c r="J497" s="672"/>
      <c r="K497" s="716"/>
      <c r="L497" s="5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52"/>
      <c r="J498" s="672"/>
      <c r="K498" s="716"/>
      <c r="L498" s="5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52"/>
      <c r="J499" s="672"/>
      <c r="K499" s="716"/>
      <c r="L499" s="5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52"/>
      <c r="J500" s="672"/>
      <c r="K500" s="716"/>
      <c r="L500" s="5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52"/>
      <c r="J501" s="672"/>
      <c r="K501" s="716"/>
      <c r="L501" s="5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52"/>
      <c r="J502" s="672"/>
      <c r="K502" s="716"/>
      <c r="L502" s="5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52"/>
      <c r="J503" s="672"/>
      <c r="K503" s="716"/>
      <c r="L503" s="5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52"/>
      <c r="J504" s="672"/>
      <c r="K504" s="716"/>
      <c r="L504" s="5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52"/>
      <c r="J505" s="672"/>
      <c r="K505" s="716"/>
      <c r="L505" s="5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52"/>
      <c r="J506" s="672"/>
      <c r="K506" s="716"/>
      <c r="L506" s="5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52"/>
      <c r="J507" s="672"/>
      <c r="K507" s="716"/>
      <c r="L507" s="5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52"/>
      <c r="J508" s="672"/>
      <c r="K508" s="716"/>
      <c r="L508" s="5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52"/>
      <c r="J509" s="672"/>
      <c r="K509" s="716"/>
      <c r="L509" s="5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52"/>
      <c r="J510" s="672"/>
      <c r="K510" s="716"/>
      <c r="L510" s="5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52"/>
      <c r="J511" s="672"/>
      <c r="K511" s="716"/>
      <c r="L511" s="5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52"/>
      <c r="J512" s="672"/>
      <c r="K512" s="716"/>
      <c r="L512" s="5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52"/>
      <c r="J513" s="672"/>
      <c r="K513" s="716"/>
      <c r="L513" s="5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52"/>
      <c r="J514" s="672"/>
      <c r="K514" s="716"/>
      <c r="L514" s="5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52"/>
      <c r="J515" s="672"/>
      <c r="K515" s="716"/>
      <c r="L515" s="5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52"/>
      <c r="J516" s="672"/>
      <c r="K516" s="716"/>
      <c r="L516" s="5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52"/>
      <c r="J517" s="672"/>
      <c r="K517" s="716"/>
      <c r="L517" s="5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52"/>
      <c r="J518" s="672"/>
      <c r="K518" s="716"/>
      <c r="L518" s="5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52"/>
      <c r="J519" s="672"/>
      <c r="K519" s="716"/>
      <c r="L519" s="5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52"/>
      <c r="J520" s="672"/>
      <c r="K520" s="716"/>
      <c r="L520" s="5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52"/>
      <c r="J521" s="672"/>
      <c r="K521" s="716"/>
      <c r="L521" s="5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52"/>
      <c r="J522" s="672"/>
      <c r="K522" s="716"/>
      <c r="L522" s="5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52"/>
      <c r="J523" s="672"/>
      <c r="K523" s="716"/>
      <c r="L523" s="5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52"/>
      <c r="J524" s="672"/>
      <c r="K524" s="716"/>
      <c r="L524" s="5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52"/>
      <c r="J525" s="672"/>
      <c r="K525" s="716"/>
      <c r="L525" s="5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52"/>
      <c r="J526" s="672"/>
      <c r="K526" s="716"/>
      <c r="L526" s="5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52"/>
      <c r="J527" s="672"/>
      <c r="K527" s="716"/>
      <c r="L527" s="5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52"/>
      <c r="J528" s="672"/>
      <c r="K528" s="716"/>
      <c r="L528" s="5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52"/>
      <c r="J529" s="672"/>
      <c r="K529" s="716"/>
      <c r="L529" s="5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52"/>
      <c r="J530" s="672"/>
      <c r="K530" s="716"/>
      <c r="L530" s="5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52"/>
      <c r="J531" s="672"/>
      <c r="K531" s="716"/>
      <c r="L531" s="5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52"/>
      <c r="J532" s="672"/>
      <c r="K532" s="716"/>
      <c r="L532" s="5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52"/>
      <c r="J533" s="672"/>
      <c r="K533" s="716"/>
      <c r="L533" s="5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52"/>
      <c r="J534" s="672"/>
      <c r="K534" s="716"/>
      <c r="L534" s="5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52"/>
      <c r="J535" s="672"/>
      <c r="K535" s="716"/>
      <c r="L535" s="5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52"/>
      <c r="J536" s="672"/>
      <c r="K536" s="716"/>
      <c r="L536" s="5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52"/>
      <c r="J537" s="672"/>
      <c r="K537" s="716"/>
      <c r="L537" s="5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52"/>
      <c r="J538" s="672"/>
      <c r="K538" s="716"/>
      <c r="L538" s="5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52"/>
      <c r="J539" s="672"/>
      <c r="K539" s="716"/>
      <c r="L539" s="5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52"/>
      <c r="J540" s="672"/>
      <c r="K540" s="716"/>
      <c r="L540" s="5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52"/>
      <c r="J541" s="672"/>
      <c r="K541" s="716"/>
      <c r="L541" s="5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52"/>
      <c r="J542" s="672"/>
      <c r="K542" s="716"/>
      <c r="L542" s="5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52"/>
      <c r="J543" s="672"/>
      <c r="K543" s="716"/>
      <c r="L543" s="5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52"/>
      <c r="J544" s="672"/>
      <c r="K544" s="716"/>
      <c r="L544" s="5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52"/>
      <c r="J545" s="672"/>
      <c r="K545" s="716"/>
      <c r="L545" s="5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52"/>
      <c r="J546" s="672"/>
      <c r="K546" s="716"/>
      <c r="L546" s="5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52"/>
      <c r="J547" s="672"/>
      <c r="K547" s="716"/>
      <c r="L547" s="5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52"/>
      <c r="J548" s="672"/>
      <c r="K548" s="716"/>
      <c r="L548" s="5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52"/>
      <c r="J549" s="672"/>
      <c r="K549" s="716"/>
      <c r="L549" s="5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52"/>
      <c r="J550" s="672"/>
      <c r="K550" s="716"/>
      <c r="L550" s="5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52"/>
      <c r="J551" s="672"/>
      <c r="K551" s="716"/>
      <c r="L551" s="5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52"/>
      <c r="J552" s="672"/>
      <c r="K552" s="716"/>
      <c r="L552" s="5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52"/>
      <c r="J553" s="672"/>
      <c r="K553" s="716"/>
      <c r="L553" s="5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52"/>
      <c r="J554" s="672"/>
      <c r="K554" s="716"/>
      <c r="L554" s="5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52"/>
      <c r="J555" s="672"/>
      <c r="K555" s="716"/>
      <c r="L555" s="5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52"/>
      <c r="J556" s="672"/>
      <c r="K556" s="716"/>
      <c r="L556" s="5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52"/>
      <c r="J557" s="672"/>
      <c r="K557" s="716"/>
      <c r="L557" s="5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52"/>
      <c r="J558" s="672"/>
      <c r="K558" s="716"/>
      <c r="L558" s="5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52"/>
      <c r="J559" s="672"/>
      <c r="K559" s="716"/>
      <c r="L559" s="5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52"/>
      <c r="J560" s="672"/>
      <c r="K560" s="716"/>
      <c r="L560" s="5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52"/>
      <c r="J561" s="672"/>
      <c r="K561" s="716"/>
      <c r="L561" s="5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52"/>
      <c r="J562" s="672"/>
      <c r="K562" s="716"/>
      <c r="L562" s="5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52"/>
      <c r="J563" s="672"/>
      <c r="K563" s="716"/>
      <c r="L563" s="5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52"/>
      <c r="J564" s="672"/>
      <c r="K564" s="716"/>
      <c r="L564" s="5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52"/>
      <c r="J565" s="672"/>
      <c r="K565" s="716"/>
      <c r="L565" s="5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52"/>
      <c r="J566" s="672"/>
      <c r="K566" s="716"/>
      <c r="L566" s="5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52"/>
      <c r="J567" s="672"/>
      <c r="K567" s="716"/>
      <c r="L567" s="5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52"/>
      <c r="J568" s="672"/>
      <c r="K568" s="716"/>
      <c r="L568" s="5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52"/>
      <c r="J569" s="672"/>
      <c r="K569" s="716"/>
      <c r="L569" s="5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52"/>
      <c r="J570" s="672"/>
      <c r="K570" s="716"/>
      <c r="L570" s="5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52"/>
      <c r="J571" s="672"/>
      <c r="K571" s="716"/>
      <c r="L571" s="5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52"/>
      <c r="J572" s="672"/>
      <c r="K572" s="716"/>
      <c r="L572" s="5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52"/>
      <c r="J573" s="672"/>
      <c r="K573" s="716"/>
      <c r="L573" s="5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52"/>
      <c r="J574" s="672"/>
      <c r="K574" s="716"/>
      <c r="L574" s="5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52"/>
      <c r="J575" s="672"/>
      <c r="K575" s="716"/>
      <c r="L575" s="5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52"/>
      <c r="J576" s="672"/>
      <c r="K576" s="716"/>
      <c r="L576" s="5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52"/>
      <c r="J577" s="672"/>
      <c r="K577" s="716"/>
      <c r="L577" s="5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52"/>
      <c r="J578" s="672"/>
      <c r="K578" s="716"/>
      <c r="L578" s="5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52"/>
      <c r="J579" s="672"/>
      <c r="K579" s="716"/>
      <c r="L579" s="5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52"/>
      <c r="J580" s="672"/>
      <c r="K580" s="716"/>
      <c r="L580" s="5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52"/>
      <c r="J581" s="672"/>
      <c r="K581" s="716"/>
      <c r="L581" s="5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52"/>
      <c r="J582" s="672"/>
      <c r="K582" s="716"/>
      <c r="L582" s="5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52"/>
      <c r="J583" s="672"/>
      <c r="K583" s="716"/>
      <c r="L583" s="5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52"/>
      <c r="J584" s="672"/>
      <c r="K584" s="716"/>
      <c r="L584" s="5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52"/>
      <c r="J585" s="672"/>
      <c r="K585" s="716"/>
      <c r="L585" s="5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52"/>
      <c r="J586" s="672"/>
      <c r="K586" s="716"/>
      <c r="L586" s="5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52"/>
      <c r="J587" s="672"/>
      <c r="K587" s="716"/>
      <c r="L587" s="5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52"/>
      <c r="J588" s="672"/>
      <c r="K588" s="716"/>
      <c r="L588" s="5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52"/>
      <c r="J589" s="672"/>
      <c r="K589" s="716"/>
      <c r="L589" s="5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52"/>
      <c r="J590" s="672"/>
      <c r="K590" s="716"/>
      <c r="L590" s="5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52"/>
      <c r="J591" s="672"/>
      <c r="K591" s="716"/>
      <c r="L591" s="5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52"/>
      <c r="J592" s="672"/>
      <c r="K592" s="716"/>
      <c r="L592" s="5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52"/>
      <c r="J593" s="672"/>
      <c r="K593" s="716"/>
      <c r="L593" s="5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52"/>
      <c r="J594" s="672"/>
      <c r="K594" s="716"/>
      <c r="L594" s="5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52"/>
      <c r="J595" s="672"/>
      <c r="K595" s="716"/>
      <c r="L595" s="5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52"/>
      <c r="J596" s="672"/>
      <c r="K596" s="716"/>
      <c r="L596" s="5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52"/>
      <c r="J597" s="672"/>
      <c r="K597" s="716"/>
      <c r="L597" s="5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52"/>
      <c r="J598" s="672"/>
      <c r="K598" s="716"/>
      <c r="L598" s="5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52"/>
      <c r="J599" s="672"/>
      <c r="K599" s="716"/>
      <c r="L599" s="5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52"/>
      <c r="J600" s="672"/>
      <c r="K600" s="716"/>
      <c r="L600" s="5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52"/>
      <c r="J601" s="672"/>
      <c r="K601" s="716"/>
      <c r="L601" s="5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52"/>
      <c r="J602" s="672"/>
      <c r="K602" s="716"/>
      <c r="L602" s="5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52"/>
      <c r="J603" s="672"/>
      <c r="K603" s="716"/>
      <c r="L603" s="5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52"/>
      <c r="J604" s="672"/>
      <c r="K604" s="716"/>
      <c r="L604" s="5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52"/>
      <c r="J605" s="672"/>
      <c r="K605" s="716"/>
      <c r="L605" s="5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52"/>
      <c r="J606" s="672"/>
      <c r="K606" s="716"/>
      <c r="L606" s="5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52"/>
      <c r="J607" s="672"/>
      <c r="K607" s="716"/>
      <c r="L607" s="5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52"/>
      <c r="J608" s="672"/>
      <c r="K608" s="716"/>
      <c r="L608" s="5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52"/>
      <c r="J609" s="672"/>
      <c r="K609" s="716"/>
      <c r="L609" s="5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52"/>
      <c r="J610" s="672"/>
      <c r="K610" s="716"/>
      <c r="L610" s="5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52"/>
      <c r="J611" s="672"/>
      <c r="K611" s="716"/>
      <c r="L611" s="5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52"/>
      <c r="J612" s="672"/>
      <c r="K612" s="716"/>
      <c r="L612" s="5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52"/>
      <c r="J613" s="672"/>
      <c r="K613" s="716"/>
      <c r="L613" s="5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52"/>
      <c r="J614" s="672"/>
      <c r="K614" s="716"/>
      <c r="L614" s="5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52"/>
      <c r="J615" s="672"/>
      <c r="K615" s="716"/>
      <c r="L615" s="5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52"/>
      <c r="J616" s="672"/>
      <c r="K616" s="716"/>
      <c r="L616" s="5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52"/>
      <c r="J617" s="672"/>
      <c r="K617" s="716"/>
      <c r="L617" s="5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52"/>
      <c r="J618" s="672"/>
      <c r="K618" s="716"/>
      <c r="L618" s="5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52"/>
      <c r="J619" s="672"/>
      <c r="K619" s="716"/>
      <c r="L619" s="5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52"/>
      <c r="J620" s="672"/>
      <c r="K620" s="716"/>
      <c r="L620" s="5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52"/>
      <c r="J621" s="672"/>
      <c r="K621" s="716"/>
      <c r="L621" s="5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52"/>
      <c r="J622" s="672"/>
      <c r="K622" s="716"/>
      <c r="L622" s="5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52"/>
      <c r="J623" s="672"/>
      <c r="K623" s="716"/>
      <c r="L623" s="5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52"/>
      <c r="J624" s="672"/>
      <c r="K624" s="716"/>
      <c r="L624" s="5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52"/>
      <c r="J625" s="672"/>
      <c r="K625" s="716"/>
      <c r="L625" s="5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52"/>
      <c r="J626" s="672"/>
      <c r="K626" s="716"/>
      <c r="L626" s="5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52"/>
      <c r="J627" s="672"/>
      <c r="K627" s="716"/>
      <c r="L627" s="5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52"/>
      <c r="J628" s="672"/>
      <c r="K628" s="716"/>
      <c r="L628" s="5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52"/>
      <c r="J629" s="672"/>
      <c r="K629" s="716"/>
      <c r="L629" s="5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52"/>
      <c r="J630" s="672"/>
      <c r="K630" s="716"/>
      <c r="L630" s="5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52"/>
      <c r="J631" s="672"/>
      <c r="K631" s="716"/>
      <c r="L631" s="5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52"/>
      <c r="J632" s="672"/>
      <c r="K632" s="716"/>
      <c r="L632" s="5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52"/>
      <c r="J633" s="672"/>
      <c r="K633" s="716"/>
      <c r="L633" s="5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52"/>
      <c r="J634" s="672"/>
      <c r="K634" s="716"/>
      <c r="L634" s="5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52"/>
      <c r="J635" s="672"/>
      <c r="K635" s="716"/>
      <c r="L635" s="5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52"/>
      <c r="J636" s="672"/>
      <c r="K636" s="716"/>
      <c r="L636" s="5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52"/>
      <c r="J637" s="672"/>
      <c r="K637" s="716"/>
      <c r="L637" s="5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52"/>
      <c r="J638" s="672"/>
      <c r="K638" s="716"/>
      <c r="L638" s="5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52"/>
      <c r="J639" s="672"/>
      <c r="K639" s="716"/>
      <c r="L639" s="5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52"/>
      <c r="J640" s="672"/>
      <c r="K640" s="716"/>
      <c r="L640" s="5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52"/>
      <c r="J641" s="672"/>
      <c r="K641" s="716"/>
      <c r="L641" s="5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52"/>
      <c r="J642" s="672"/>
      <c r="K642" s="716"/>
      <c r="L642" s="5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52"/>
      <c r="J643" s="672"/>
      <c r="K643" s="716"/>
      <c r="L643" s="5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52"/>
      <c r="J644" s="672"/>
      <c r="K644" s="716"/>
      <c r="L644" s="5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52"/>
      <c r="J645" s="672"/>
      <c r="K645" s="716"/>
      <c r="L645" s="5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52"/>
      <c r="J646" s="672"/>
      <c r="K646" s="716"/>
      <c r="L646" s="5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52"/>
      <c r="J647" s="672"/>
      <c r="K647" s="716"/>
      <c r="L647" s="5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52"/>
      <c r="J648" s="672"/>
      <c r="K648" s="716"/>
      <c r="L648" s="5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52"/>
      <c r="J649" s="672"/>
      <c r="K649" s="716"/>
      <c r="L649" s="5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52"/>
      <c r="J650" s="672"/>
      <c r="K650" s="716"/>
      <c r="L650" s="5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52"/>
      <c r="J651" s="672"/>
      <c r="K651" s="716"/>
      <c r="L651" s="5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52"/>
      <c r="J652" s="672"/>
      <c r="K652" s="716"/>
      <c r="L652" s="5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52"/>
      <c r="J653" s="672"/>
      <c r="K653" s="716"/>
      <c r="L653" s="5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52"/>
      <c r="J654" s="672"/>
      <c r="K654" s="716"/>
      <c r="L654" s="5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52"/>
      <c r="J655" s="672"/>
      <c r="K655" s="716"/>
      <c r="L655" s="5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52"/>
      <c r="J656" s="672"/>
      <c r="K656" s="716"/>
      <c r="L656" s="5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52"/>
      <c r="J657" s="672"/>
      <c r="K657" s="716"/>
      <c r="L657" s="5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52"/>
      <c r="J658" s="672"/>
      <c r="K658" s="716"/>
      <c r="L658" s="5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52"/>
      <c r="J659" s="672"/>
      <c r="K659" s="716"/>
      <c r="L659" s="5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52"/>
      <c r="J660" s="672"/>
      <c r="K660" s="716"/>
      <c r="L660" s="5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52"/>
      <c r="J661" s="672"/>
      <c r="K661" s="716"/>
      <c r="L661" s="5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52"/>
      <c r="J662" s="672"/>
      <c r="K662" s="716"/>
      <c r="L662" s="5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52"/>
      <c r="J663" s="672"/>
      <c r="K663" s="716"/>
      <c r="L663" s="5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52"/>
      <c r="J664" s="672"/>
      <c r="K664" s="716"/>
      <c r="L664" s="5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52"/>
      <c r="J665" s="672"/>
      <c r="K665" s="716"/>
      <c r="L665" s="5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52"/>
      <c r="J666" s="672"/>
      <c r="K666" s="716"/>
      <c r="L666" s="5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52"/>
      <c r="J667" s="672"/>
      <c r="K667" s="716"/>
      <c r="L667" s="5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52"/>
      <c r="J668" s="672"/>
      <c r="K668" s="716"/>
      <c r="L668" s="5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52"/>
      <c r="J669" s="672"/>
      <c r="K669" s="716"/>
      <c r="L669" s="5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52"/>
      <c r="J670" s="672"/>
      <c r="K670" s="716"/>
      <c r="L670" s="5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52"/>
      <c r="J671" s="672"/>
      <c r="K671" s="716"/>
      <c r="L671" s="5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52"/>
      <c r="J672" s="672"/>
      <c r="K672" s="716"/>
      <c r="L672" s="5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52"/>
      <c r="J673" s="672"/>
      <c r="K673" s="716"/>
      <c r="L673" s="5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52"/>
      <c r="J674" s="672"/>
      <c r="K674" s="716"/>
      <c r="L674" s="5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52"/>
      <c r="J675" s="672"/>
      <c r="K675" s="716"/>
      <c r="L675" s="5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52"/>
      <c r="J676" s="672"/>
      <c r="K676" s="716"/>
      <c r="L676" s="5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52"/>
      <c r="J677" s="672"/>
      <c r="K677" s="716"/>
      <c r="L677" s="5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52"/>
      <c r="J678" s="672"/>
      <c r="K678" s="716"/>
      <c r="L678" s="5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52"/>
      <c r="J679" s="672"/>
      <c r="K679" s="716"/>
      <c r="L679" s="5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52"/>
      <c r="J680" s="672"/>
      <c r="K680" s="716"/>
      <c r="L680" s="5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52"/>
      <c r="J681" s="672"/>
      <c r="K681" s="716"/>
      <c r="L681" s="5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52"/>
      <c r="J682" s="672"/>
      <c r="K682" s="716"/>
      <c r="L682" s="5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52"/>
      <c r="J683" s="672"/>
      <c r="K683" s="716"/>
      <c r="L683" s="5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52"/>
      <c r="J684" s="672"/>
      <c r="K684" s="716"/>
      <c r="L684" s="5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52"/>
      <c r="J685" s="672"/>
      <c r="K685" s="716"/>
      <c r="L685" s="5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52"/>
      <c r="J686" s="672"/>
      <c r="K686" s="716"/>
      <c r="L686" s="5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52"/>
      <c r="J687" s="672"/>
      <c r="K687" s="716"/>
      <c r="L687" s="5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52"/>
      <c r="J688" s="672"/>
      <c r="K688" s="716"/>
      <c r="L688" s="5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52"/>
      <c r="J689" s="672"/>
      <c r="K689" s="716"/>
      <c r="L689" s="5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52"/>
      <c r="J690" s="672"/>
      <c r="K690" s="716"/>
      <c r="L690" s="5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52"/>
      <c r="J691" s="672"/>
      <c r="K691" s="716"/>
      <c r="L691" s="5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52"/>
      <c r="J692" s="672"/>
      <c r="K692" s="716"/>
      <c r="L692" s="5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52"/>
      <c r="J693" s="672"/>
      <c r="K693" s="716"/>
      <c r="L693" s="5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52"/>
      <c r="J694" s="672"/>
      <c r="K694" s="716"/>
      <c r="L694" s="5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52"/>
      <c r="J695" s="672"/>
      <c r="K695" s="716"/>
      <c r="L695" s="5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52"/>
      <c r="J696" s="672"/>
      <c r="K696" s="716"/>
      <c r="L696" s="5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52"/>
      <c r="J697" s="672"/>
      <c r="K697" s="716"/>
      <c r="L697" s="5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52"/>
      <c r="J698" s="672"/>
      <c r="K698" s="716"/>
      <c r="L698" s="5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52"/>
      <c r="J699" s="672"/>
      <c r="K699" s="716"/>
      <c r="L699" s="5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52"/>
      <c r="J700" s="672"/>
      <c r="K700" s="716"/>
      <c r="L700" s="5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52"/>
      <c r="J701" s="672"/>
      <c r="K701" s="716"/>
      <c r="L701" s="5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52"/>
      <c r="J702" s="672"/>
      <c r="K702" s="716"/>
      <c r="L702" s="5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52"/>
      <c r="J703" s="672"/>
      <c r="K703" s="716"/>
      <c r="L703" s="5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52"/>
      <c r="J704" s="672"/>
      <c r="K704" s="716"/>
      <c r="L704" s="5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52"/>
      <c r="J705" s="672"/>
      <c r="K705" s="716"/>
      <c r="L705" s="5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52"/>
      <c r="J706" s="672"/>
      <c r="K706" s="716"/>
      <c r="L706" s="5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52"/>
      <c r="J707" s="672"/>
      <c r="K707" s="716"/>
      <c r="L707" s="5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52"/>
      <c r="J708" s="672"/>
      <c r="K708" s="716"/>
      <c r="L708" s="5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52"/>
      <c r="J709" s="672"/>
      <c r="K709" s="716"/>
      <c r="L709" s="5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52"/>
      <c r="J710" s="672"/>
      <c r="K710" s="716"/>
      <c r="L710" s="5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52"/>
      <c r="J711" s="672"/>
      <c r="K711" s="716"/>
      <c r="L711" s="5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52"/>
      <c r="J712" s="672"/>
      <c r="K712" s="716"/>
      <c r="L712" s="5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52"/>
      <c r="J713" s="672"/>
      <c r="K713" s="716"/>
      <c r="L713" s="5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52"/>
      <c r="J714" s="672"/>
      <c r="K714" s="716"/>
      <c r="L714" s="5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52"/>
      <c r="J715" s="672"/>
      <c r="K715" s="716"/>
      <c r="L715" s="5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52"/>
      <c r="J716" s="672"/>
      <c r="K716" s="716"/>
      <c r="L716" s="5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52"/>
      <c r="J717" s="672"/>
      <c r="K717" s="716"/>
      <c r="L717" s="5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52"/>
      <c r="J718" s="672"/>
      <c r="K718" s="716"/>
      <c r="L718" s="5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52"/>
      <c r="J719" s="672"/>
      <c r="K719" s="716"/>
      <c r="L719" s="5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52"/>
      <c r="J720" s="672"/>
      <c r="K720" s="716"/>
      <c r="L720" s="5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52"/>
      <c r="J721" s="672"/>
      <c r="K721" s="716"/>
      <c r="L721" s="5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52"/>
      <c r="J722" s="672"/>
      <c r="K722" s="716"/>
      <c r="L722" s="5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52"/>
      <c r="J723" s="672"/>
      <c r="K723" s="716"/>
      <c r="L723" s="5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52"/>
      <c r="J724" s="672"/>
      <c r="K724" s="716"/>
      <c r="L724" s="5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52"/>
      <c r="J725" s="672"/>
      <c r="K725" s="716"/>
      <c r="L725" s="5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52"/>
      <c r="J726" s="672"/>
      <c r="K726" s="716"/>
      <c r="L726" s="5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52"/>
      <c r="J727" s="672"/>
      <c r="K727" s="716"/>
      <c r="L727" s="5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52"/>
      <c r="J728" s="672"/>
      <c r="K728" s="716"/>
      <c r="L728" s="5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52"/>
      <c r="J729" s="672"/>
      <c r="K729" s="716"/>
      <c r="L729" s="5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52"/>
      <c r="J730" s="672"/>
      <c r="K730" s="716"/>
      <c r="L730" s="5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52"/>
      <c r="J731" s="672"/>
      <c r="K731" s="716"/>
      <c r="L731" s="5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52"/>
      <c r="J732" s="672"/>
      <c r="K732" s="716"/>
      <c r="L732" s="5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52"/>
      <c r="J733" s="672"/>
      <c r="K733" s="716"/>
      <c r="L733" s="5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52"/>
      <c r="J734" s="672"/>
      <c r="K734" s="716"/>
      <c r="L734" s="5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52"/>
      <c r="J735" s="672"/>
      <c r="K735" s="716"/>
      <c r="L735" s="5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52"/>
      <c r="J736" s="672"/>
      <c r="K736" s="716"/>
      <c r="L736" s="5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52"/>
      <c r="J737" s="672"/>
      <c r="K737" s="716"/>
      <c r="L737" s="5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52"/>
      <c r="J738" s="672"/>
      <c r="K738" s="716"/>
      <c r="L738" s="5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52"/>
      <c r="J739" s="672"/>
      <c r="K739" s="716"/>
      <c r="L739" s="5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52"/>
      <c r="J740" s="672"/>
      <c r="K740" s="716"/>
      <c r="L740" s="5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52"/>
      <c r="J741" s="672"/>
      <c r="K741" s="716"/>
      <c r="L741" s="5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52"/>
      <c r="J742" s="672"/>
      <c r="K742" s="716"/>
      <c r="L742" s="5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52"/>
      <c r="J743" s="672"/>
      <c r="K743" s="716"/>
      <c r="L743" s="5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52"/>
      <c r="J744" s="672"/>
      <c r="K744" s="716"/>
      <c r="L744" s="5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52"/>
      <c r="J745" s="672"/>
      <c r="K745" s="716"/>
      <c r="L745" s="5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52"/>
      <c r="J746" s="672"/>
      <c r="K746" s="716"/>
      <c r="L746" s="5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52"/>
      <c r="J747" s="672"/>
      <c r="K747" s="716"/>
      <c r="L747" s="5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52"/>
      <c r="J748" s="672"/>
      <c r="K748" s="716"/>
      <c r="L748" s="5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52"/>
      <c r="J749" s="672"/>
      <c r="K749" s="716"/>
      <c r="L749" s="5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52"/>
      <c r="J750" s="672"/>
      <c r="K750" s="716"/>
      <c r="L750" s="5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52"/>
      <c r="J751" s="672"/>
      <c r="K751" s="716"/>
      <c r="L751" s="5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52"/>
      <c r="J752" s="672"/>
      <c r="K752" s="716"/>
      <c r="L752" s="5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52"/>
      <c r="J753" s="672"/>
      <c r="K753" s="716"/>
      <c r="L753" s="5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52"/>
      <c r="J754" s="672"/>
      <c r="K754" s="716"/>
      <c r="L754" s="5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52"/>
      <c r="J755" s="672"/>
      <c r="K755" s="716"/>
      <c r="L755" s="5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52"/>
      <c r="J756" s="672"/>
      <c r="K756" s="716"/>
      <c r="L756" s="5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52"/>
      <c r="J757" s="672"/>
      <c r="K757" s="716"/>
      <c r="L757" s="5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52"/>
      <c r="J758" s="672"/>
      <c r="K758" s="716"/>
      <c r="L758" s="5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52"/>
      <c r="J759" s="672"/>
      <c r="K759" s="716"/>
      <c r="L759" s="5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52"/>
      <c r="J760" s="672"/>
      <c r="K760" s="716"/>
      <c r="L760" s="5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52"/>
      <c r="J761" s="672"/>
      <c r="K761" s="716"/>
      <c r="L761" s="5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52"/>
      <c r="J762" s="672"/>
      <c r="K762" s="716"/>
      <c r="L762" s="5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52"/>
      <c r="J763" s="672"/>
      <c r="K763" s="716"/>
      <c r="L763" s="5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52"/>
      <c r="J764" s="672"/>
      <c r="K764" s="716"/>
      <c r="L764" s="5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52"/>
      <c r="J765" s="672"/>
      <c r="K765" s="716"/>
      <c r="L765" s="5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52"/>
      <c r="J766" s="672"/>
      <c r="K766" s="716"/>
      <c r="L766" s="5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52"/>
      <c r="J767" s="672"/>
      <c r="K767" s="716"/>
      <c r="L767" s="5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52"/>
      <c r="J768" s="672"/>
      <c r="K768" s="716"/>
      <c r="L768" s="5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52"/>
      <c r="J769" s="672"/>
      <c r="K769" s="716"/>
      <c r="L769" s="5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52"/>
      <c r="J770" s="672"/>
      <c r="K770" s="716"/>
      <c r="L770" s="5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52"/>
      <c r="J771" s="672"/>
      <c r="K771" s="716"/>
      <c r="L771" s="5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52"/>
      <c r="J772" s="672"/>
      <c r="K772" s="716"/>
      <c r="L772" s="5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52"/>
      <c r="J773" s="672"/>
      <c r="K773" s="716"/>
      <c r="L773" s="5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52"/>
      <c r="J774" s="672"/>
      <c r="K774" s="716"/>
      <c r="L774" s="5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52"/>
      <c r="J775" s="672"/>
      <c r="K775" s="716"/>
      <c r="L775" s="5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52"/>
      <c r="J776" s="672"/>
      <c r="K776" s="716"/>
      <c r="L776" s="5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52"/>
      <c r="J777" s="672"/>
      <c r="K777" s="716"/>
      <c r="L777" s="5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52"/>
      <c r="J778" s="672"/>
      <c r="K778" s="716"/>
      <c r="L778" s="5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52"/>
      <c r="J779" s="672"/>
      <c r="K779" s="716"/>
      <c r="L779" s="5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52"/>
      <c r="J780" s="672"/>
      <c r="K780" s="716"/>
      <c r="L780" s="5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52"/>
      <c r="J781" s="672"/>
      <c r="K781" s="716"/>
      <c r="L781" s="5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52"/>
      <c r="J782" s="672"/>
      <c r="K782" s="716"/>
      <c r="L782" s="5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52"/>
      <c r="J783" s="672"/>
      <c r="K783" s="716"/>
      <c r="L783" s="5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52"/>
      <c r="J784" s="672"/>
      <c r="K784" s="716"/>
      <c r="L784" s="5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52"/>
      <c r="J785" s="672"/>
      <c r="K785" s="716"/>
      <c r="L785" s="5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52"/>
      <c r="J786" s="672"/>
      <c r="K786" s="716"/>
      <c r="L786" s="5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52"/>
      <c r="J787" s="672"/>
      <c r="K787" s="716"/>
      <c r="L787" s="5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52"/>
      <c r="J788" s="672"/>
      <c r="K788" s="716"/>
      <c r="L788" s="5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52"/>
      <c r="J789" s="672"/>
      <c r="K789" s="716"/>
      <c r="L789" s="5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52"/>
      <c r="J790" s="672"/>
      <c r="K790" s="716"/>
      <c r="L790" s="5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52"/>
      <c r="J791" s="672"/>
      <c r="K791" s="716"/>
      <c r="L791" s="5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52"/>
      <c r="J792" s="672"/>
      <c r="K792" s="716"/>
      <c r="L792" s="5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52"/>
      <c r="J793" s="672"/>
      <c r="K793" s="716"/>
      <c r="L793" s="5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52"/>
      <c r="J794" s="672"/>
      <c r="K794" s="716"/>
      <c r="L794" s="5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52"/>
      <c r="J795" s="672"/>
      <c r="K795" s="716"/>
      <c r="L795" s="5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52"/>
      <c r="J796" s="672"/>
      <c r="K796" s="716"/>
      <c r="L796" s="5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52"/>
      <c r="J797" s="672"/>
      <c r="K797" s="716"/>
      <c r="L797" s="5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52"/>
      <c r="J798" s="672"/>
      <c r="K798" s="716"/>
      <c r="L798" s="5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52"/>
      <c r="J799" s="672"/>
      <c r="K799" s="716"/>
      <c r="L799" s="5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52"/>
      <c r="J800" s="672"/>
      <c r="K800" s="716"/>
      <c r="L800" s="5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52"/>
      <c r="J801" s="672"/>
      <c r="K801" s="716"/>
      <c r="L801" s="5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52"/>
      <c r="J802" s="672"/>
      <c r="K802" s="716"/>
      <c r="L802" s="5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52"/>
      <c r="J803" s="672"/>
      <c r="K803" s="716"/>
      <c r="L803" s="5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52"/>
      <c r="J804" s="672"/>
      <c r="K804" s="716"/>
      <c r="L804" s="5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52"/>
      <c r="J805" s="672"/>
      <c r="K805" s="716"/>
      <c r="L805" s="5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52"/>
      <c r="J806" s="672"/>
      <c r="K806" s="716"/>
      <c r="L806" s="5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52"/>
      <c r="J807" s="672"/>
      <c r="K807" s="716"/>
      <c r="L807" s="5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52"/>
      <c r="J808" s="672"/>
      <c r="K808" s="716"/>
      <c r="L808" s="5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52"/>
      <c r="J809" s="672"/>
      <c r="K809" s="716"/>
      <c r="L809" s="5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52"/>
      <c r="J810" s="672"/>
      <c r="K810" s="716"/>
      <c r="L810" s="5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52"/>
      <c r="J811" s="672"/>
      <c r="K811" s="716"/>
      <c r="L811" s="5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52"/>
      <c r="J812" s="672"/>
      <c r="K812" s="716"/>
      <c r="L812" s="5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52"/>
      <c r="J813" s="672"/>
      <c r="K813" s="716"/>
      <c r="L813" s="5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52"/>
      <c r="J814" s="672"/>
      <c r="K814" s="716"/>
      <c r="L814" s="5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52"/>
      <c r="J815" s="672"/>
      <c r="K815" s="716"/>
      <c r="L815" s="5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52"/>
      <c r="J816" s="672"/>
      <c r="K816" s="716"/>
      <c r="L816" s="5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52"/>
      <c r="J817" s="672"/>
      <c r="K817" s="716"/>
      <c r="L817" s="5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52"/>
      <c r="J818" s="672"/>
      <c r="K818" s="716"/>
      <c r="L818" s="5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52"/>
      <c r="J819" s="672"/>
      <c r="K819" s="716"/>
      <c r="L819" s="5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52"/>
      <c r="J820" s="672"/>
      <c r="K820" s="716"/>
      <c r="L820" s="5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52"/>
      <c r="J821" s="672"/>
      <c r="K821" s="716"/>
      <c r="L821" s="5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52"/>
      <c r="J822" s="672"/>
      <c r="K822" s="716"/>
      <c r="L822" s="5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52"/>
      <c r="J823" s="672"/>
      <c r="K823" s="716"/>
      <c r="L823" s="5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52"/>
      <c r="J824" s="672"/>
      <c r="K824" s="716"/>
      <c r="L824" s="5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52"/>
      <c r="J825" s="672"/>
      <c r="K825" s="716"/>
      <c r="L825" s="5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52"/>
      <c r="J826" s="672"/>
      <c r="K826" s="716"/>
      <c r="L826" s="5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52"/>
      <c r="J827" s="672"/>
      <c r="K827" s="716"/>
      <c r="L827" s="5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52"/>
      <c r="J828" s="672"/>
      <c r="K828" s="716"/>
      <c r="L828" s="5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52"/>
      <c r="J829" s="672"/>
      <c r="K829" s="716"/>
      <c r="L829" s="5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52"/>
      <c r="J830" s="672"/>
      <c r="K830" s="716"/>
      <c r="L830" s="5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52"/>
      <c r="J831" s="672"/>
      <c r="K831" s="716"/>
      <c r="L831" s="5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52"/>
      <c r="J832" s="672"/>
      <c r="K832" s="716"/>
      <c r="L832" s="5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52"/>
      <c r="J833" s="672"/>
      <c r="K833" s="716"/>
      <c r="L833" s="5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52"/>
      <c r="J834" s="672"/>
      <c r="K834" s="716"/>
      <c r="L834" s="5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52"/>
      <c r="J835" s="672"/>
      <c r="K835" s="716"/>
      <c r="L835" s="5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52"/>
      <c r="J836" s="672"/>
      <c r="K836" s="716"/>
      <c r="L836" s="5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52"/>
      <c r="J837" s="672"/>
      <c r="K837" s="716"/>
      <c r="L837" s="5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52"/>
      <c r="J838" s="672"/>
      <c r="K838" s="716"/>
      <c r="L838" s="5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52"/>
      <c r="J839" s="672"/>
      <c r="K839" s="716"/>
      <c r="L839" s="5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52"/>
      <c r="J840" s="672"/>
      <c r="K840" s="716"/>
      <c r="L840" s="5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52"/>
      <c r="J841" s="672"/>
      <c r="K841" s="716"/>
      <c r="L841" s="5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52"/>
      <c r="J842" s="672"/>
      <c r="K842" s="716"/>
      <c r="L842" s="5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52"/>
      <c r="J843" s="672"/>
      <c r="K843" s="716"/>
      <c r="L843" s="5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52"/>
      <c r="J844" s="672"/>
      <c r="K844" s="716"/>
      <c r="L844" s="5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52"/>
      <c r="J845" s="672"/>
      <c r="K845" s="716"/>
      <c r="L845" s="5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52"/>
      <c r="J846" s="672"/>
      <c r="K846" s="716"/>
      <c r="L846" s="5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52"/>
      <c r="J847" s="672"/>
      <c r="K847" s="716"/>
      <c r="L847" s="5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52"/>
      <c r="J848" s="672"/>
      <c r="K848" s="716"/>
      <c r="L848" s="5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52"/>
      <c r="J849" s="672"/>
      <c r="K849" s="716"/>
      <c r="L849" s="5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52"/>
      <c r="J850" s="672"/>
      <c r="K850" s="716"/>
      <c r="L850" s="5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52"/>
      <c r="J851" s="672"/>
      <c r="K851" s="716"/>
      <c r="L851" s="5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52"/>
      <c r="J852" s="672"/>
      <c r="K852" s="716"/>
      <c r="L852" s="5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52"/>
      <c r="J853" s="672"/>
      <c r="K853" s="716"/>
      <c r="L853" s="5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52"/>
      <c r="J854" s="672"/>
      <c r="K854" s="716"/>
      <c r="L854" s="5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52"/>
      <c r="J855" s="672"/>
      <c r="K855" s="716"/>
      <c r="L855" s="5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52"/>
      <c r="J856" s="672"/>
      <c r="K856" s="716"/>
      <c r="L856" s="5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52"/>
      <c r="J857" s="672"/>
      <c r="K857" s="716"/>
      <c r="L857" s="5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52"/>
      <c r="J858" s="672"/>
      <c r="K858" s="716"/>
      <c r="L858" s="5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52"/>
      <c r="J859" s="672"/>
      <c r="K859" s="716"/>
      <c r="L859" s="5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52"/>
      <c r="J860" s="672"/>
      <c r="K860" s="716"/>
      <c r="L860" s="5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52"/>
      <c r="J861" s="672"/>
      <c r="K861" s="716"/>
      <c r="L861" s="5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52"/>
      <c r="J862" s="672"/>
      <c r="K862" s="716"/>
      <c r="L862" s="5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52"/>
      <c r="J863" s="672"/>
      <c r="K863" s="716"/>
      <c r="L863" s="5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52"/>
      <c r="J864" s="672"/>
      <c r="K864" s="716"/>
      <c r="L864" s="5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52"/>
      <c r="J865" s="672"/>
      <c r="K865" s="716"/>
      <c r="L865" s="5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52"/>
      <c r="J866" s="672"/>
      <c r="K866" s="716"/>
      <c r="L866" s="5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52"/>
      <c r="J867" s="672"/>
      <c r="K867" s="716"/>
      <c r="L867" s="5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52"/>
      <c r="J868" s="672"/>
      <c r="K868" s="716"/>
      <c r="L868" s="5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52"/>
      <c r="J869" s="672"/>
      <c r="K869" s="716"/>
      <c r="L869" s="5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52"/>
      <c r="J870" s="672"/>
      <c r="K870" s="716"/>
      <c r="L870" s="5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52"/>
      <c r="J871" s="672"/>
      <c r="K871" s="716"/>
      <c r="L871" s="5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52"/>
      <c r="J872" s="672"/>
      <c r="K872" s="716"/>
      <c r="L872" s="5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52"/>
      <c r="J873" s="672"/>
      <c r="K873" s="716"/>
      <c r="L873" s="5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52"/>
      <c r="J874" s="672"/>
      <c r="K874" s="716"/>
      <c r="L874" s="5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52"/>
      <c r="J875" s="672"/>
      <c r="K875" s="716"/>
      <c r="L875" s="5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52"/>
      <c r="J876" s="672"/>
      <c r="K876" s="716"/>
      <c r="L876" s="5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52"/>
      <c r="J877" s="672"/>
      <c r="K877" s="716"/>
      <c r="L877" s="5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52"/>
      <c r="J878" s="672"/>
      <c r="K878" s="716"/>
      <c r="L878" s="5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52"/>
      <c r="J879" s="672"/>
      <c r="K879" s="716"/>
      <c r="L879" s="5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52"/>
      <c r="J880" s="672"/>
      <c r="K880" s="716"/>
      <c r="L880" s="5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52"/>
      <c r="J881" s="672"/>
      <c r="K881" s="716"/>
      <c r="L881" s="5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52"/>
      <c r="J882" s="672"/>
      <c r="K882" s="716"/>
      <c r="L882" s="5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52"/>
      <c r="J883" s="672"/>
      <c r="K883" s="716"/>
      <c r="L883" s="5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52"/>
      <c r="J884" s="672"/>
      <c r="K884" s="716"/>
      <c r="L884" s="5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52"/>
      <c r="J885" s="672"/>
      <c r="K885" s="716"/>
      <c r="L885" s="5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52"/>
      <c r="J886" s="672"/>
      <c r="K886" s="716"/>
      <c r="L886" s="5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52"/>
      <c r="J887" s="672"/>
      <c r="K887" s="716"/>
      <c r="L887" s="5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52"/>
      <c r="J888" s="672"/>
      <c r="K888" s="716"/>
      <c r="L888" s="5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52"/>
      <c r="J889" s="672"/>
      <c r="K889" s="716"/>
      <c r="L889" s="5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52"/>
      <c r="J890" s="672"/>
      <c r="K890" s="716"/>
      <c r="L890" s="5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52"/>
      <c r="J891" s="672"/>
      <c r="K891" s="716"/>
      <c r="L891" s="5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52"/>
      <c r="J892" s="672"/>
      <c r="K892" s="716"/>
      <c r="L892" s="5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52"/>
      <c r="J893" s="672"/>
      <c r="K893" s="716"/>
      <c r="L893" s="5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52"/>
      <c r="J894" s="672"/>
      <c r="K894" s="716"/>
      <c r="L894" s="5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52"/>
      <c r="J895" s="672"/>
      <c r="K895" s="716"/>
      <c r="L895" s="5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52"/>
      <c r="J896" s="672"/>
      <c r="K896" s="716"/>
      <c r="L896" s="5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52"/>
      <c r="J897" s="672"/>
      <c r="K897" s="716"/>
      <c r="L897" s="5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52"/>
      <c r="J898" s="672"/>
      <c r="K898" s="716"/>
      <c r="L898" s="5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52"/>
      <c r="J899" s="672"/>
      <c r="K899" s="716"/>
      <c r="L899" s="5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52"/>
      <c r="J900" s="672"/>
      <c r="K900" s="716"/>
      <c r="L900" s="5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52"/>
      <c r="J901" s="672"/>
      <c r="K901" s="716"/>
      <c r="L901" s="5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52"/>
      <c r="J902" s="672"/>
      <c r="K902" s="716"/>
      <c r="L902" s="5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52"/>
      <c r="J903" s="672"/>
      <c r="K903" s="716"/>
      <c r="L903" s="5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52"/>
      <c r="J904" s="672"/>
      <c r="K904" s="716"/>
      <c r="L904" s="5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52"/>
      <c r="J905" s="672"/>
      <c r="K905" s="716"/>
      <c r="L905" s="5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52"/>
      <c r="J906" s="672"/>
      <c r="K906" s="716"/>
      <c r="L906" s="5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52"/>
      <c r="J907" s="672"/>
      <c r="K907" s="716"/>
      <c r="L907" s="5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52"/>
      <c r="J908" s="672"/>
      <c r="K908" s="716"/>
      <c r="L908" s="5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52"/>
      <c r="J909" s="672"/>
      <c r="K909" s="716"/>
      <c r="L909" s="5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52"/>
      <c r="J910" s="672"/>
      <c r="K910" s="716"/>
      <c r="L910" s="5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52"/>
      <c r="J911" s="672"/>
      <c r="K911" s="716"/>
      <c r="L911" s="5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52"/>
      <c r="J912" s="672"/>
      <c r="K912" s="716"/>
      <c r="L912" s="5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52"/>
      <c r="J913" s="672"/>
      <c r="K913" s="716"/>
      <c r="L913" s="5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52"/>
      <c r="J914" s="672"/>
      <c r="K914" s="716"/>
      <c r="L914" s="5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52"/>
      <c r="J915" s="672"/>
      <c r="K915" s="716"/>
      <c r="L915" s="5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52"/>
      <c r="J916" s="672"/>
      <c r="K916" s="716"/>
      <c r="L916" s="5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52"/>
      <c r="J917" s="672"/>
      <c r="K917" s="716"/>
      <c r="L917" s="5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52"/>
      <c r="J918" s="672"/>
      <c r="K918" s="716"/>
      <c r="L918" s="5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52"/>
      <c r="J919" s="672"/>
      <c r="K919" s="716"/>
      <c r="L919" s="5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52"/>
      <c r="J920" s="672"/>
      <c r="K920" s="716"/>
      <c r="L920" s="5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52"/>
      <c r="J921" s="672"/>
      <c r="K921" s="716"/>
      <c r="L921" s="5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52"/>
      <c r="J922" s="672"/>
      <c r="K922" s="716"/>
      <c r="L922" s="5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52"/>
      <c r="J923" s="672"/>
      <c r="K923" s="716"/>
      <c r="L923" s="5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52"/>
      <c r="J924" s="672"/>
      <c r="K924" s="716"/>
      <c r="L924" s="5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52"/>
      <c r="J925" s="672"/>
      <c r="K925" s="716"/>
      <c r="L925" s="5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52"/>
      <c r="J926" s="672"/>
      <c r="K926" s="716"/>
      <c r="L926" s="5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52"/>
      <c r="J927" s="672"/>
      <c r="K927" s="716"/>
      <c r="L927" s="5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52"/>
      <c r="J928" s="672"/>
      <c r="K928" s="716"/>
      <c r="L928" s="5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52"/>
      <c r="J929" s="672"/>
      <c r="K929" s="716"/>
      <c r="L929" s="5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52"/>
      <c r="J930" s="672"/>
      <c r="K930" s="716"/>
      <c r="L930" s="5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52"/>
      <c r="J931" s="672"/>
      <c r="K931" s="716"/>
      <c r="L931" s="5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52"/>
      <c r="J932" s="672"/>
      <c r="K932" s="716"/>
      <c r="L932" s="5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52"/>
      <c r="J933" s="672"/>
      <c r="K933" s="716"/>
      <c r="L933" s="5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52"/>
      <c r="J934" s="672"/>
      <c r="K934" s="716"/>
      <c r="L934" s="5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52"/>
      <c r="J935" s="672"/>
      <c r="K935" s="716"/>
      <c r="L935" s="5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52"/>
      <c r="J936" s="672"/>
      <c r="K936" s="716"/>
      <c r="L936" s="5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52"/>
      <c r="J937" s="672"/>
      <c r="K937" s="716"/>
      <c r="L937" s="5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52"/>
      <c r="J938" s="672"/>
      <c r="K938" s="716"/>
      <c r="L938" s="5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52"/>
      <c r="J939" s="672"/>
      <c r="K939" s="716"/>
      <c r="L939" s="5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52"/>
      <c r="J940" s="672"/>
      <c r="K940" s="716"/>
      <c r="L940" s="5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52"/>
      <c r="J941" s="672"/>
      <c r="K941" s="716"/>
      <c r="L941" s="5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52"/>
      <c r="J942" s="672"/>
      <c r="K942" s="716"/>
      <c r="L942" s="5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52"/>
      <c r="J943" s="672"/>
      <c r="K943" s="716"/>
      <c r="L943" s="5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52"/>
      <c r="J944" s="672"/>
      <c r="K944" s="716"/>
      <c r="L944" s="5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52"/>
      <c r="J945" s="672"/>
      <c r="K945" s="716"/>
      <c r="L945" s="5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52"/>
      <c r="J946" s="672"/>
      <c r="K946" s="716"/>
      <c r="L946" s="5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52"/>
      <c r="J947" s="672"/>
      <c r="K947" s="716"/>
      <c r="L947" s="5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52"/>
      <c r="J948" s="672"/>
      <c r="K948" s="716"/>
      <c r="L948" s="5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52"/>
      <c r="J949" s="672"/>
      <c r="K949" s="716"/>
      <c r="L949" s="5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52"/>
      <c r="J950" s="672"/>
      <c r="K950" s="716"/>
      <c r="L950" s="5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52"/>
      <c r="J951" s="672"/>
      <c r="K951" s="716"/>
      <c r="L951" s="5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52"/>
      <c r="J952" s="672"/>
      <c r="K952" s="716"/>
      <c r="L952" s="5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52"/>
      <c r="J953" s="672"/>
      <c r="K953" s="716"/>
      <c r="L953" s="5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52"/>
      <c r="J954" s="672"/>
      <c r="K954" s="716"/>
      <c r="L954" s="5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52"/>
      <c r="J955" s="672"/>
      <c r="K955" s="716"/>
      <c r="L955" s="5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52"/>
      <c r="J956" s="672"/>
      <c r="K956" s="716"/>
      <c r="L956" s="5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52"/>
      <c r="J957" s="672"/>
      <c r="K957" s="716"/>
      <c r="L957" s="5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52"/>
      <c r="J958" s="672"/>
      <c r="K958" s="716"/>
      <c r="L958" s="5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52"/>
      <c r="J959" s="672"/>
      <c r="K959" s="716"/>
      <c r="L959" s="5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52"/>
      <c r="J960" s="672"/>
      <c r="K960" s="716"/>
      <c r="L960" s="5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52"/>
      <c r="J961" s="672"/>
      <c r="K961" s="716"/>
      <c r="L961" s="5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52"/>
      <c r="J962" s="672"/>
      <c r="K962" s="716"/>
      <c r="L962" s="5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52"/>
      <c r="J963" s="672"/>
      <c r="K963" s="716"/>
      <c r="L963" s="5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52"/>
      <c r="J964" s="672"/>
      <c r="K964" s="716"/>
      <c r="L964" s="5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52"/>
      <c r="J965" s="672"/>
      <c r="K965" s="716"/>
      <c r="L965" s="5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52"/>
      <c r="J966" s="672"/>
      <c r="K966" s="716"/>
      <c r="L966" s="5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52"/>
      <c r="J967" s="672"/>
      <c r="K967" s="716"/>
      <c r="L967" s="5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52"/>
      <c r="J968" s="672"/>
      <c r="K968" s="716"/>
      <c r="L968" s="5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52"/>
      <c r="J969" s="672"/>
      <c r="K969" s="716"/>
      <c r="L969" s="5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52"/>
      <c r="J970" s="672"/>
      <c r="K970" s="716"/>
      <c r="L970" s="5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52"/>
      <c r="J971" s="672"/>
      <c r="K971" s="716"/>
      <c r="L971" s="5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52"/>
      <c r="J972" s="672"/>
      <c r="K972" s="716"/>
      <c r="L972" s="5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52"/>
      <c r="J973" s="672"/>
      <c r="K973" s="716"/>
      <c r="L973" s="5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52"/>
      <c r="J974" s="672"/>
      <c r="K974" s="716"/>
      <c r="L974" s="5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52"/>
      <c r="J975" s="672"/>
      <c r="K975" s="716"/>
      <c r="L975" s="5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52"/>
      <c r="J976" s="672"/>
      <c r="K976" s="716"/>
      <c r="L976" s="5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52"/>
      <c r="J977" s="672"/>
      <c r="K977" s="716"/>
      <c r="L977" s="5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52"/>
      <c r="J978" s="672"/>
      <c r="K978" s="716"/>
      <c r="L978" s="5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52"/>
      <c r="J979" s="672"/>
      <c r="K979" s="716"/>
      <c r="L979" s="5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52"/>
      <c r="J980" s="672"/>
      <c r="K980" s="716"/>
      <c r="L980" s="5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52"/>
      <c r="J981" s="672"/>
      <c r="K981" s="716"/>
      <c r="L981" s="5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52"/>
      <c r="J982" s="672"/>
      <c r="K982" s="716"/>
      <c r="L982" s="5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52"/>
      <c r="J983" s="672"/>
      <c r="K983" s="716"/>
      <c r="L983" s="5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52"/>
      <c r="J984" s="672"/>
      <c r="K984" s="716"/>
      <c r="L984" s="5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52"/>
      <c r="J985" s="672"/>
      <c r="K985" s="716"/>
      <c r="L985" s="5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52"/>
      <c r="J986" s="672"/>
      <c r="K986" s="716"/>
      <c r="L986" s="5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52"/>
      <c r="J987" s="672"/>
      <c r="K987" s="716"/>
      <c r="L987" s="5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52"/>
      <c r="J988" s="672"/>
      <c r="K988" s="716"/>
      <c r="L988" s="5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52"/>
      <c r="J989" s="672"/>
      <c r="K989" s="716"/>
      <c r="L989" s="5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52"/>
      <c r="J990" s="672"/>
      <c r="K990" s="716"/>
      <c r="L990" s="5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52"/>
      <c r="J991" s="672"/>
      <c r="K991" s="716"/>
      <c r="L991" s="5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52"/>
      <c r="J992" s="672"/>
      <c r="K992" s="716"/>
      <c r="L992" s="5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52"/>
      <c r="J993" s="672"/>
      <c r="K993" s="716"/>
      <c r="L993" s="5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52"/>
      <c r="J994" s="672"/>
      <c r="K994" s="716"/>
      <c r="L994" s="5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52"/>
      <c r="J995" s="672"/>
      <c r="K995" s="716"/>
      <c r="L995" s="5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52"/>
      <c r="J996" s="672"/>
      <c r="K996" s="716"/>
      <c r="L996" s="5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52"/>
      <c r="J997" s="672"/>
      <c r="K997" s="716"/>
      <c r="L997" s="5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52"/>
      <c r="J998" s="672"/>
      <c r="K998" s="716"/>
      <c r="L998" s="5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52"/>
      <c r="J999" s="672"/>
      <c r="K999" s="716"/>
      <c r="L999" s="5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52"/>
      <c r="J1000" s="672"/>
      <c r="K1000" s="716"/>
      <c r="L1000" s="5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52"/>
      <c r="J1001" s="672"/>
      <c r="K1001" s="716"/>
      <c r="L1001" s="5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52"/>
      <c r="J1002" s="672"/>
      <c r="K1002" s="716"/>
      <c r="L1002" s="5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52"/>
      <c r="J1003" s="672"/>
      <c r="K1003" s="716"/>
      <c r="L1003" s="5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52"/>
      <c r="J1004" s="672"/>
      <c r="K1004" s="716"/>
      <c r="L1004" s="5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52"/>
      <c r="J1005" s="672"/>
      <c r="K1005" s="716"/>
      <c r="L1005" s="5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52"/>
      <c r="J1006" s="672"/>
      <c r="K1006" s="716"/>
      <c r="L1006" s="5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52"/>
      <c r="J1007" s="672"/>
      <c r="K1007" s="716"/>
      <c r="L1007" s="5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52"/>
      <c r="J1008" s="672"/>
      <c r="K1008" s="716"/>
      <c r="L1008" s="5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52"/>
      <c r="J1009" s="672"/>
      <c r="K1009" s="716"/>
      <c r="L1009" s="5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52"/>
      <c r="J1010" s="672"/>
      <c r="K1010" s="716"/>
      <c r="L1010" s="5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52"/>
      <c r="J1011" s="672"/>
      <c r="K1011" s="716"/>
      <c r="L1011" s="5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52"/>
      <c r="J1012" s="672"/>
      <c r="K1012" s="716"/>
      <c r="L1012" s="5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52"/>
      <c r="J1013" s="672"/>
      <c r="K1013" s="716"/>
      <c r="L1013" s="5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52"/>
      <c r="J1014" s="672"/>
      <c r="K1014" s="716"/>
      <c r="L1014" s="5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52"/>
      <c r="J1015" s="672"/>
      <c r="K1015" s="716"/>
      <c r="L1015" s="5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52"/>
      <c r="J1016" s="672"/>
      <c r="K1016" s="716"/>
      <c r="L1016" s="5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52"/>
      <c r="J1017" s="672"/>
      <c r="K1017" s="716"/>
      <c r="L1017" s="5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52"/>
      <c r="J1018" s="672"/>
      <c r="K1018" s="716"/>
      <c r="L1018" s="5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52"/>
      <c r="J1019" s="672"/>
      <c r="K1019" s="716"/>
      <c r="L1019" s="5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52"/>
      <c r="J1020" s="672"/>
      <c r="K1020" s="716"/>
      <c r="L1020" s="5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52"/>
      <c r="J1021" s="672"/>
      <c r="K1021" s="716"/>
      <c r="L1021" s="5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52"/>
      <c r="J1022" s="672"/>
      <c r="K1022" s="716"/>
      <c r="L1022" s="5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52"/>
      <c r="J1023" s="672"/>
      <c r="K1023" s="716"/>
      <c r="L1023" s="5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52"/>
      <c r="J1024" s="672"/>
      <c r="K1024" s="716"/>
      <c r="L1024" s="5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52"/>
      <c r="J1025" s="672"/>
      <c r="K1025" s="716"/>
      <c r="L1025" s="5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52"/>
      <c r="J1026" s="672"/>
      <c r="K1026" s="716"/>
      <c r="L1026" s="5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52"/>
      <c r="J1027" s="672"/>
      <c r="K1027" s="716"/>
      <c r="L1027" s="5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52"/>
      <c r="J1028" s="672"/>
      <c r="K1028" s="716"/>
      <c r="L1028" s="5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52"/>
      <c r="J1029" s="672"/>
      <c r="K1029" s="716"/>
      <c r="L1029" s="5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52"/>
      <c r="J1030" s="672"/>
      <c r="K1030" s="716"/>
      <c r="L1030" s="5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52"/>
      <c r="J1031" s="672"/>
      <c r="K1031" s="716"/>
      <c r="L1031" s="5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52"/>
      <c r="J1032" s="672"/>
      <c r="K1032" s="716"/>
      <c r="L1032" s="5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52"/>
      <c r="J1033" s="672"/>
      <c r="K1033" s="716"/>
      <c r="L1033" s="5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52"/>
      <c r="J1034" s="672"/>
      <c r="K1034" s="716"/>
      <c r="L1034" s="5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52"/>
      <c r="J1035" s="672"/>
      <c r="K1035" s="716"/>
      <c r="L1035" s="5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52"/>
      <c r="J1036" s="672"/>
      <c r="K1036" s="716"/>
      <c r="L1036" s="5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52"/>
      <c r="J1037" s="672"/>
      <c r="K1037" s="716"/>
      <c r="L1037" s="5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52"/>
      <c r="J1038" s="672"/>
      <c r="K1038" s="716"/>
      <c r="L1038" s="5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52"/>
      <c r="J1039" s="672"/>
      <c r="K1039" s="716"/>
      <c r="L1039" s="5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52"/>
      <c r="J1040" s="672"/>
      <c r="K1040" s="716"/>
      <c r="L1040" s="5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52"/>
      <c r="J1041" s="672"/>
      <c r="K1041" s="716"/>
      <c r="L1041" s="5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52"/>
      <c r="J1042" s="672"/>
      <c r="K1042" s="716"/>
      <c r="L1042" s="5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52"/>
      <c r="J1043" s="672"/>
      <c r="K1043" s="716"/>
      <c r="L1043" s="5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52"/>
      <c r="J1044" s="672"/>
      <c r="K1044" s="716"/>
      <c r="L1044" s="5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52"/>
      <c r="J1045" s="672"/>
      <c r="K1045" s="716"/>
      <c r="L1045" s="5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52"/>
      <c r="J1046" s="672"/>
      <c r="K1046" s="716"/>
      <c r="L1046" s="5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B1047" s="2" t="s">
        <v>428</v>
      </c>
      <c r="D1047" s="672"/>
      <c r="E1047" s="672"/>
      <c r="F1047" s="672"/>
      <c r="G1047" s="672"/>
      <c r="H1047" s="672"/>
      <c r="I1047" s="52"/>
      <c r="J1047" s="672"/>
      <c r="K1047" s="716"/>
      <c r="L1047" s="5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D1048" s="672"/>
      <c r="E1048" s="672"/>
      <c r="F1048" s="672"/>
      <c r="G1048" s="672"/>
      <c r="H1048" s="672"/>
      <c r="I1048" s="52"/>
      <c r="J1048" s="672"/>
      <c r="K1048" s="716"/>
      <c r="L1048" s="5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52"/>
      <c r="J1049" s="672"/>
      <c r="K1049" s="716"/>
      <c r="L1049" s="5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52"/>
      <c r="J1050" s="672"/>
      <c r="K1050" s="716"/>
      <c r="L1050" s="5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52"/>
      <c r="J1051" s="672"/>
      <c r="K1051" s="716"/>
      <c r="L1051" s="5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52"/>
      <c r="J1052" s="672"/>
      <c r="K1052" s="716"/>
      <c r="L1052" s="5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52"/>
      <c r="J1053" s="672"/>
      <c r="K1053" s="716"/>
      <c r="L1053" s="5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52"/>
      <c r="J1054" s="672"/>
      <c r="K1054" s="716"/>
      <c r="L1054" s="5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52"/>
      <c r="J1055" s="672"/>
      <c r="K1055" s="716"/>
      <c r="L1055" s="5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52"/>
      <c r="J1056" s="672"/>
      <c r="K1056" s="716"/>
      <c r="L1056" s="5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52"/>
      <c r="J1057" s="672"/>
      <c r="K1057" s="716"/>
      <c r="L1057" s="5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52"/>
      <c r="J1058" s="672"/>
      <c r="K1058" s="716"/>
      <c r="L1058" s="5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52"/>
      <c r="J1059" s="672"/>
      <c r="K1059" s="716"/>
      <c r="L1059" s="5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52"/>
      <c r="J1060" s="672"/>
      <c r="K1060" s="716"/>
      <c r="L1060" s="5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52"/>
      <c r="J1061" s="672"/>
      <c r="K1061" s="716"/>
      <c r="L1061" s="5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52"/>
      <c r="J1062" s="672"/>
      <c r="K1062" s="716"/>
      <c r="L1062" s="5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52"/>
      <c r="J1063" s="672"/>
      <c r="K1063" s="716"/>
      <c r="L1063" s="5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52"/>
      <c r="J1064" s="672"/>
      <c r="K1064" s="716"/>
      <c r="L1064" s="5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52"/>
      <c r="J1065" s="672"/>
      <c r="K1065" s="716"/>
      <c r="L1065" s="5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52"/>
      <c r="J1066" s="672"/>
      <c r="K1066" s="716"/>
      <c r="L1066" s="5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52"/>
      <c r="J1067" s="672"/>
      <c r="K1067" s="716"/>
      <c r="L1067" s="5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52"/>
      <c r="J1068" s="672"/>
      <c r="K1068" s="716"/>
      <c r="L1068" s="5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52"/>
      <c r="J1069" s="672"/>
      <c r="K1069" s="716"/>
      <c r="L1069" s="5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52"/>
      <c r="J1070" s="672"/>
      <c r="K1070" s="716"/>
      <c r="L1070" s="5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52"/>
      <c r="J1071" s="672"/>
      <c r="K1071" s="716"/>
      <c r="L1071" s="5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52"/>
      <c r="J1072" s="672"/>
      <c r="K1072" s="716"/>
      <c r="L1072" s="5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52"/>
      <c r="J1073" s="672"/>
      <c r="K1073" s="716"/>
      <c r="L1073" s="5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52"/>
      <c r="J1074" s="672"/>
      <c r="K1074" s="716"/>
      <c r="L1074" s="5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52"/>
      <c r="J1075" s="672"/>
      <c r="K1075" s="716"/>
      <c r="L1075" s="5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52"/>
      <c r="J1076" s="672"/>
      <c r="K1076" s="716"/>
      <c r="L1076" s="5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52"/>
      <c r="J1077" s="672"/>
      <c r="K1077" s="716"/>
      <c r="L1077" s="5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52"/>
      <c r="J1078" s="672"/>
      <c r="K1078" s="716"/>
      <c r="L1078" s="5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52"/>
      <c r="J1079" s="672"/>
      <c r="K1079" s="716"/>
      <c r="L1079" s="5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52"/>
      <c r="J1080" s="672"/>
      <c r="K1080" s="716"/>
      <c r="L1080" s="5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52"/>
      <c r="J1081" s="672"/>
      <c r="K1081" s="716"/>
      <c r="L1081" s="5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52"/>
      <c r="J1082" s="672"/>
      <c r="K1082" s="716"/>
      <c r="L1082" s="5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52"/>
      <c r="J1083" s="672"/>
      <c r="K1083" s="716"/>
      <c r="L1083" s="5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52"/>
      <c r="J1084" s="672"/>
      <c r="K1084" s="716"/>
      <c r="L1084" s="5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52"/>
      <c r="J1085" s="672"/>
      <c r="K1085" s="716"/>
      <c r="L1085" s="5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52"/>
      <c r="J1086" s="672"/>
      <c r="K1086" s="716"/>
      <c r="L1086" s="5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52"/>
      <c r="J1087" s="672"/>
      <c r="K1087" s="716"/>
      <c r="L1087" s="5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52"/>
      <c r="J1088" s="672"/>
      <c r="K1088" s="716"/>
      <c r="L1088" s="5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52"/>
      <c r="J1089" s="672"/>
      <c r="K1089" s="716"/>
      <c r="L1089" s="5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52"/>
      <c r="J1090" s="672"/>
      <c r="K1090" s="716"/>
      <c r="L1090" s="5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52"/>
      <c r="J1091" s="672"/>
      <c r="K1091" s="716"/>
      <c r="L1091" s="5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52"/>
      <c r="J1092" s="672"/>
      <c r="K1092" s="716"/>
      <c r="L1092" s="5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52"/>
      <c r="J1093" s="672"/>
      <c r="K1093" s="716"/>
      <c r="L1093" s="5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52"/>
      <c r="J1094" s="672"/>
      <c r="K1094" s="716"/>
      <c r="L1094" s="5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52"/>
      <c r="J1095" s="672"/>
      <c r="K1095" s="716"/>
      <c r="L1095" s="5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52"/>
      <c r="J1096" s="672"/>
      <c r="K1096" s="716"/>
      <c r="L1096" s="5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52"/>
      <c r="J1097" s="672"/>
      <c r="K1097" s="716"/>
      <c r="L1097" s="5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52"/>
      <c r="J1098" s="672"/>
      <c r="K1098" s="716"/>
      <c r="L1098" s="5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52"/>
      <c r="J1099" s="672"/>
      <c r="K1099" s="716"/>
      <c r="L1099" s="5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52"/>
      <c r="J1100" s="672"/>
      <c r="K1100" s="716"/>
      <c r="L1100" s="5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52"/>
      <c r="J1101" s="672"/>
      <c r="K1101" s="716"/>
      <c r="L1101" s="5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52"/>
      <c r="J1102" s="672"/>
      <c r="K1102" s="716"/>
      <c r="L1102" s="5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52"/>
      <c r="J1103" s="672"/>
      <c r="K1103" s="716"/>
      <c r="L1103" s="5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52"/>
      <c r="J1104" s="672"/>
      <c r="K1104" s="716"/>
      <c r="L1104" s="5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52"/>
      <c r="J1105" s="672"/>
      <c r="K1105" s="716"/>
      <c r="L1105" s="5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52"/>
      <c r="J1106" s="672"/>
      <c r="K1106" s="716"/>
      <c r="L1106" s="5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52"/>
      <c r="J1107" s="672"/>
      <c r="K1107" s="716"/>
      <c r="L1107" s="5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52"/>
      <c r="J1108" s="672"/>
      <c r="K1108" s="716"/>
      <c r="L1108" s="5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52"/>
      <c r="J1109" s="672"/>
      <c r="K1109" s="716"/>
      <c r="L1109" s="5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52"/>
      <c r="J1110" s="672"/>
      <c r="K1110" s="716"/>
      <c r="L1110" s="5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52"/>
      <c r="J1111" s="672"/>
      <c r="K1111" s="716"/>
      <c r="L1111" s="5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52"/>
      <c r="J1112" s="672"/>
      <c r="K1112" s="716"/>
      <c r="L1112" s="5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52"/>
      <c r="J1113" s="672"/>
      <c r="K1113" s="716"/>
      <c r="L1113" s="5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52"/>
      <c r="J1114" s="672"/>
      <c r="K1114" s="716"/>
      <c r="L1114" s="5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52"/>
      <c r="J1115" s="672"/>
      <c r="K1115" s="716"/>
      <c r="L1115" s="5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52"/>
      <c r="J1116" s="672"/>
      <c r="K1116" s="716"/>
      <c r="L1116" s="5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52"/>
      <c r="J1117" s="672"/>
      <c r="K1117" s="716"/>
      <c r="L1117" s="5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52"/>
      <c r="J1118" s="672"/>
      <c r="K1118" s="716"/>
      <c r="L1118" s="5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52"/>
      <c r="J1119" s="672"/>
      <c r="K1119" s="716"/>
      <c r="L1119" s="5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52"/>
      <c r="J1120" s="672"/>
      <c r="K1120" s="716"/>
      <c r="L1120" s="5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52"/>
      <c r="J1121" s="672"/>
      <c r="K1121" s="716"/>
      <c r="L1121" s="5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52"/>
      <c r="J1122" s="672"/>
      <c r="K1122" s="716"/>
      <c r="L1122" s="5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52"/>
      <c r="J1123" s="672"/>
      <c r="K1123" s="716"/>
      <c r="L1123" s="5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52"/>
      <c r="J1124" s="672"/>
      <c r="K1124" s="716"/>
      <c r="L1124" s="5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52"/>
      <c r="J1125" s="672"/>
      <c r="K1125" s="716"/>
      <c r="L1125" s="5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52"/>
      <c r="J1126" s="672"/>
      <c r="K1126" s="716"/>
      <c r="L1126" s="5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52"/>
      <c r="J1127" s="672"/>
      <c r="K1127" s="716"/>
      <c r="L1127" s="5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52"/>
      <c r="J1128" s="672"/>
      <c r="K1128" s="716"/>
      <c r="L1128" s="5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52"/>
      <c r="J1129" s="672"/>
      <c r="K1129" s="716"/>
      <c r="L1129" s="5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52"/>
      <c r="J1130" s="672"/>
      <c r="K1130" s="716"/>
      <c r="L1130" s="5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52"/>
      <c r="J1131" s="672"/>
      <c r="K1131" s="716"/>
      <c r="L1131" s="5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52"/>
      <c r="J1132" s="672"/>
      <c r="K1132" s="716"/>
      <c r="L1132" s="5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52"/>
      <c r="J1133" s="672"/>
      <c r="K1133" s="716"/>
      <c r="L1133" s="5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52"/>
      <c r="J1134" s="672"/>
      <c r="K1134" s="716"/>
      <c r="L1134" s="5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52"/>
      <c r="J1135" s="672"/>
      <c r="K1135" s="716"/>
      <c r="L1135" s="5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52"/>
      <c r="J1136" s="672"/>
      <c r="K1136" s="716"/>
      <c r="L1136" s="5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52"/>
      <c r="J1137" s="672"/>
      <c r="K1137" s="716"/>
      <c r="L1137" s="5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52"/>
      <c r="J1138" s="672"/>
      <c r="K1138" s="716"/>
      <c r="L1138" s="5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52"/>
      <c r="J1139" s="672"/>
      <c r="K1139" s="716"/>
      <c r="L1139" s="5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52"/>
      <c r="J1140" s="672"/>
      <c r="K1140" s="716"/>
      <c r="L1140" s="5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52"/>
      <c r="J1141" s="672"/>
      <c r="K1141" s="716"/>
      <c r="L1141" s="5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52"/>
      <c r="J1142" s="672"/>
      <c r="K1142" s="716"/>
      <c r="L1142" s="5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52"/>
      <c r="J1143" s="672"/>
      <c r="K1143" s="716"/>
      <c r="L1143" s="5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52"/>
      <c r="J1144" s="672"/>
      <c r="K1144" s="716"/>
      <c r="L1144" s="5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52"/>
      <c r="J1145" s="672"/>
      <c r="K1145" s="716"/>
      <c r="L1145" s="5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52"/>
      <c r="J1146" s="672"/>
      <c r="K1146" s="716"/>
      <c r="L1146" s="5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52"/>
      <c r="J1147" s="672"/>
      <c r="K1147" s="716"/>
      <c r="L1147" s="5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52"/>
      <c r="J1148" s="672"/>
      <c r="K1148" s="716"/>
      <c r="L1148" s="5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52"/>
      <c r="J1149" s="672"/>
      <c r="K1149" s="716"/>
      <c r="L1149" s="5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52"/>
      <c r="J1150" s="672"/>
      <c r="K1150" s="716"/>
      <c r="L1150" s="5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52"/>
      <c r="J1151" s="672"/>
      <c r="K1151" s="716"/>
      <c r="L1151" s="5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52"/>
      <c r="J1152" s="672"/>
      <c r="K1152" s="716"/>
      <c r="L1152" s="5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52"/>
      <c r="J1153" s="672"/>
      <c r="K1153" s="716"/>
      <c r="L1153" s="5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52"/>
      <c r="J1154" s="672"/>
      <c r="K1154" s="716"/>
      <c r="L1154" s="5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52"/>
      <c r="J1155" s="672"/>
      <c r="K1155" s="716"/>
      <c r="L1155" s="5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52"/>
      <c r="J1156" s="672"/>
      <c r="K1156" s="716"/>
      <c r="L1156" s="5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52"/>
      <c r="J1157" s="672"/>
      <c r="K1157" s="716"/>
      <c r="L1157" s="5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52"/>
      <c r="J1158" s="672"/>
      <c r="K1158" s="716"/>
      <c r="L1158" s="5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52"/>
      <c r="J1159" s="672"/>
      <c r="K1159" s="716"/>
      <c r="L1159" s="5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52"/>
      <c r="J1160" s="672"/>
      <c r="K1160" s="716"/>
      <c r="L1160" s="5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52"/>
      <c r="J1161" s="672"/>
      <c r="K1161" s="716"/>
      <c r="L1161" s="5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52"/>
      <c r="J1162" s="672"/>
      <c r="K1162" s="716"/>
      <c r="L1162" s="5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52"/>
      <c r="J1163" s="672"/>
      <c r="K1163" s="716"/>
      <c r="L1163" s="5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52"/>
      <c r="J1164" s="672"/>
      <c r="K1164" s="716"/>
      <c r="L1164" s="5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52"/>
      <c r="J1165" s="672"/>
      <c r="K1165" s="716"/>
      <c r="L1165" s="5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52"/>
      <c r="J1166" s="672"/>
      <c r="K1166" s="716"/>
      <c r="L1166" s="5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52"/>
      <c r="J1167" s="672"/>
      <c r="K1167" s="716"/>
      <c r="L1167" s="5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52"/>
      <c r="J1168" s="672"/>
      <c r="K1168" s="716"/>
      <c r="L1168" s="5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52"/>
      <c r="J1169" s="672"/>
      <c r="K1169" s="716"/>
      <c r="L1169" s="5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52"/>
      <c r="J1170" s="672"/>
      <c r="K1170" s="716"/>
      <c r="L1170" s="5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52"/>
      <c r="J1171" s="672"/>
      <c r="K1171" s="716"/>
      <c r="L1171" s="5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52"/>
      <c r="J1172" s="672"/>
      <c r="K1172" s="716"/>
      <c r="L1172" s="5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52"/>
      <c r="J1173" s="672"/>
      <c r="K1173" s="716"/>
      <c r="L1173" s="5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52"/>
      <c r="J1174" s="672"/>
      <c r="K1174" s="716"/>
      <c r="L1174" s="5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52"/>
      <c r="J1175" s="672"/>
      <c r="K1175" s="716"/>
      <c r="L1175" s="5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52"/>
      <c r="J1176" s="672"/>
      <c r="K1176" s="716"/>
      <c r="L1176" s="5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52"/>
      <c r="J1177" s="672"/>
      <c r="K1177" s="716"/>
      <c r="L1177" s="5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52"/>
      <c r="J1178" s="672"/>
      <c r="K1178" s="716"/>
      <c r="L1178" s="5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52"/>
      <c r="J1179" s="672"/>
      <c r="K1179" s="716"/>
      <c r="L1179" s="5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52"/>
      <c r="J1180" s="672"/>
      <c r="K1180" s="716"/>
      <c r="L1180" s="5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52"/>
      <c r="J1181" s="672"/>
      <c r="K1181" s="716"/>
      <c r="L1181" s="5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52"/>
      <c r="J1182" s="672"/>
      <c r="K1182" s="716"/>
      <c r="L1182" s="5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0">
    <mergeCell ref="A1:U1"/>
    <mergeCell ref="A2:U2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A69:X69"/>
    <mergeCell ref="R5:S5"/>
    <mergeCell ref="T5:U5"/>
    <mergeCell ref="A8:B8"/>
    <mergeCell ref="A32:B32"/>
    <mergeCell ref="A45:B45"/>
    <mergeCell ref="A59:X59"/>
    <mergeCell ref="V4:X5"/>
    <mergeCell ref="L5:M5"/>
    <mergeCell ref="N5:O5"/>
    <mergeCell ref="P5:Q5"/>
    <mergeCell ref="A60:X60"/>
    <mergeCell ref="A66:X66"/>
    <mergeCell ref="A7:B7"/>
  </mergeCells>
  <dataValidations count="1">
    <dataValidation errorStyle="warning" allowBlank="1" showInputMessage="1" showErrorMessage="1" error="ตรวจสอบ _x000a_" sqref="K27:K31 K34:K38 K40:K44 K10:K25 L15:L19" xr:uid="{00000000-0002-0000-03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2" fitToHeight="0" orientation="landscape" r:id="rId1"/>
  <headerFooter scaleWithDoc="0" alignWithMargins="0"/>
  <rowBreaks count="1" manualBreakCount="1">
    <brk id="25" max="20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982E4-4B21-4397-8FD1-3832B81B8A9D}">
  <sheetPr>
    <pageSetUpPr fitToPage="1"/>
  </sheetPr>
  <dimension ref="A1:Z1182"/>
  <sheetViews>
    <sheetView showGridLines="0" topLeftCell="S27" zoomScale="70" zoomScaleNormal="70" zoomScaleSheetLayoutView="85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5.85546875" style="27" bestFit="1" customWidth="1"/>
    <col min="5" max="7" width="13.140625" style="27" hidden="1" customWidth="1"/>
    <col min="8" max="11" width="12.710937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256" width="9.140625" style="2"/>
    <col min="257" max="257" width="10" style="2" customWidth="1"/>
    <col min="258" max="258" width="46.42578125" style="2" bestFit="1" customWidth="1"/>
    <col min="259" max="259" width="11" style="2" customWidth="1"/>
    <col min="260" max="260" width="12.5703125" style="2" customWidth="1"/>
    <col min="261" max="263" width="13.140625" style="2" customWidth="1"/>
    <col min="264" max="264" width="17" style="2" customWidth="1"/>
    <col min="265" max="265" width="17.28515625" style="2" customWidth="1"/>
    <col min="266" max="267" width="15.42578125" style="2" customWidth="1"/>
    <col min="268" max="268" width="12" style="2" customWidth="1"/>
    <col min="269" max="269" width="16.28515625" style="2" customWidth="1"/>
    <col min="270" max="270" width="11.5703125" style="2" customWidth="1"/>
    <col min="271" max="271" width="16.28515625" style="2" customWidth="1"/>
    <col min="272" max="272" width="11.85546875" style="2" customWidth="1"/>
    <col min="273" max="273" width="16.28515625" style="2" customWidth="1"/>
    <col min="274" max="274" width="12.28515625" style="2" customWidth="1"/>
    <col min="275" max="275" width="16.28515625" style="2" customWidth="1"/>
    <col min="276" max="276" width="12.85546875" style="2" customWidth="1"/>
    <col min="277" max="277" width="16.28515625" style="2" customWidth="1"/>
    <col min="278" max="278" width="18.7109375" style="2" customWidth="1"/>
    <col min="279" max="279" width="14.5703125" style="2" customWidth="1"/>
    <col min="280" max="280" width="61.28515625" style="2" customWidth="1"/>
    <col min="281" max="281" width="0" style="2" hidden="1" customWidth="1"/>
    <col min="282" max="512" width="9.140625" style="2"/>
    <col min="513" max="513" width="10" style="2" customWidth="1"/>
    <col min="514" max="514" width="46.42578125" style="2" bestFit="1" customWidth="1"/>
    <col min="515" max="515" width="11" style="2" customWidth="1"/>
    <col min="516" max="516" width="12.5703125" style="2" customWidth="1"/>
    <col min="517" max="519" width="13.140625" style="2" customWidth="1"/>
    <col min="520" max="520" width="17" style="2" customWidth="1"/>
    <col min="521" max="521" width="17.28515625" style="2" customWidth="1"/>
    <col min="522" max="523" width="15.42578125" style="2" customWidth="1"/>
    <col min="524" max="524" width="12" style="2" customWidth="1"/>
    <col min="525" max="525" width="16.28515625" style="2" customWidth="1"/>
    <col min="526" max="526" width="11.5703125" style="2" customWidth="1"/>
    <col min="527" max="527" width="16.28515625" style="2" customWidth="1"/>
    <col min="528" max="528" width="11.85546875" style="2" customWidth="1"/>
    <col min="529" max="529" width="16.28515625" style="2" customWidth="1"/>
    <col min="530" max="530" width="12.28515625" style="2" customWidth="1"/>
    <col min="531" max="531" width="16.28515625" style="2" customWidth="1"/>
    <col min="532" max="532" width="12.85546875" style="2" customWidth="1"/>
    <col min="533" max="533" width="16.28515625" style="2" customWidth="1"/>
    <col min="534" max="534" width="18.7109375" style="2" customWidth="1"/>
    <col min="535" max="535" width="14.5703125" style="2" customWidth="1"/>
    <col min="536" max="536" width="61.28515625" style="2" customWidth="1"/>
    <col min="537" max="537" width="0" style="2" hidden="1" customWidth="1"/>
    <col min="538" max="768" width="9.140625" style="2"/>
    <col min="769" max="769" width="10" style="2" customWidth="1"/>
    <col min="770" max="770" width="46.42578125" style="2" bestFit="1" customWidth="1"/>
    <col min="771" max="771" width="11" style="2" customWidth="1"/>
    <col min="772" max="772" width="12.5703125" style="2" customWidth="1"/>
    <col min="773" max="775" width="13.140625" style="2" customWidth="1"/>
    <col min="776" max="776" width="17" style="2" customWidth="1"/>
    <col min="777" max="777" width="17.28515625" style="2" customWidth="1"/>
    <col min="778" max="779" width="15.42578125" style="2" customWidth="1"/>
    <col min="780" max="780" width="12" style="2" customWidth="1"/>
    <col min="781" max="781" width="16.28515625" style="2" customWidth="1"/>
    <col min="782" max="782" width="11.5703125" style="2" customWidth="1"/>
    <col min="783" max="783" width="16.28515625" style="2" customWidth="1"/>
    <col min="784" max="784" width="11.85546875" style="2" customWidth="1"/>
    <col min="785" max="785" width="16.28515625" style="2" customWidth="1"/>
    <col min="786" max="786" width="12.28515625" style="2" customWidth="1"/>
    <col min="787" max="787" width="16.28515625" style="2" customWidth="1"/>
    <col min="788" max="788" width="12.85546875" style="2" customWidth="1"/>
    <col min="789" max="789" width="16.28515625" style="2" customWidth="1"/>
    <col min="790" max="790" width="18.7109375" style="2" customWidth="1"/>
    <col min="791" max="791" width="14.5703125" style="2" customWidth="1"/>
    <col min="792" max="792" width="61.28515625" style="2" customWidth="1"/>
    <col min="793" max="793" width="0" style="2" hidden="1" customWidth="1"/>
    <col min="794" max="1024" width="9.140625" style="2"/>
    <col min="1025" max="1025" width="10" style="2" customWidth="1"/>
    <col min="1026" max="1026" width="46.42578125" style="2" bestFit="1" customWidth="1"/>
    <col min="1027" max="1027" width="11" style="2" customWidth="1"/>
    <col min="1028" max="1028" width="12.5703125" style="2" customWidth="1"/>
    <col min="1029" max="1031" width="13.140625" style="2" customWidth="1"/>
    <col min="1032" max="1032" width="17" style="2" customWidth="1"/>
    <col min="1033" max="1033" width="17.28515625" style="2" customWidth="1"/>
    <col min="1034" max="1035" width="15.42578125" style="2" customWidth="1"/>
    <col min="1036" max="1036" width="12" style="2" customWidth="1"/>
    <col min="1037" max="1037" width="16.28515625" style="2" customWidth="1"/>
    <col min="1038" max="1038" width="11.5703125" style="2" customWidth="1"/>
    <col min="1039" max="1039" width="16.28515625" style="2" customWidth="1"/>
    <col min="1040" max="1040" width="11.85546875" style="2" customWidth="1"/>
    <col min="1041" max="1041" width="16.28515625" style="2" customWidth="1"/>
    <col min="1042" max="1042" width="12.28515625" style="2" customWidth="1"/>
    <col min="1043" max="1043" width="16.28515625" style="2" customWidth="1"/>
    <col min="1044" max="1044" width="12.85546875" style="2" customWidth="1"/>
    <col min="1045" max="1045" width="16.28515625" style="2" customWidth="1"/>
    <col min="1046" max="1046" width="18.7109375" style="2" customWidth="1"/>
    <col min="1047" max="1047" width="14.5703125" style="2" customWidth="1"/>
    <col min="1048" max="1048" width="61.28515625" style="2" customWidth="1"/>
    <col min="1049" max="1049" width="0" style="2" hidden="1" customWidth="1"/>
    <col min="1050" max="1280" width="9.140625" style="2"/>
    <col min="1281" max="1281" width="10" style="2" customWidth="1"/>
    <col min="1282" max="1282" width="46.42578125" style="2" bestFit="1" customWidth="1"/>
    <col min="1283" max="1283" width="11" style="2" customWidth="1"/>
    <col min="1284" max="1284" width="12.5703125" style="2" customWidth="1"/>
    <col min="1285" max="1287" width="13.140625" style="2" customWidth="1"/>
    <col min="1288" max="1288" width="17" style="2" customWidth="1"/>
    <col min="1289" max="1289" width="17.28515625" style="2" customWidth="1"/>
    <col min="1290" max="1291" width="15.42578125" style="2" customWidth="1"/>
    <col min="1292" max="1292" width="12" style="2" customWidth="1"/>
    <col min="1293" max="1293" width="16.28515625" style="2" customWidth="1"/>
    <col min="1294" max="1294" width="11.5703125" style="2" customWidth="1"/>
    <col min="1295" max="1295" width="16.28515625" style="2" customWidth="1"/>
    <col min="1296" max="1296" width="11.85546875" style="2" customWidth="1"/>
    <col min="1297" max="1297" width="16.28515625" style="2" customWidth="1"/>
    <col min="1298" max="1298" width="12.28515625" style="2" customWidth="1"/>
    <col min="1299" max="1299" width="16.28515625" style="2" customWidth="1"/>
    <col min="1300" max="1300" width="12.85546875" style="2" customWidth="1"/>
    <col min="1301" max="1301" width="16.28515625" style="2" customWidth="1"/>
    <col min="1302" max="1302" width="18.7109375" style="2" customWidth="1"/>
    <col min="1303" max="1303" width="14.5703125" style="2" customWidth="1"/>
    <col min="1304" max="1304" width="61.28515625" style="2" customWidth="1"/>
    <col min="1305" max="1305" width="0" style="2" hidden="1" customWidth="1"/>
    <col min="1306" max="1536" width="9.140625" style="2"/>
    <col min="1537" max="1537" width="10" style="2" customWidth="1"/>
    <col min="1538" max="1538" width="46.42578125" style="2" bestFit="1" customWidth="1"/>
    <col min="1539" max="1539" width="11" style="2" customWidth="1"/>
    <col min="1540" max="1540" width="12.5703125" style="2" customWidth="1"/>
    <col min="1541" max="1543" width="13.140625" style="2" customWidth="1"/>
    <col min="1544" max="1544" width="17" style="2" customWidth="1"/>
    <col min="1545" max="1545" width="17.28515625" style="2" customWidth="1"/>
    <col min="1546" max="1547" width="15.42578125" style="2" customWidth="1"/>
    <col min="1548" max="1548" width="12" style="2" customWidth="1"/>
    <col min="1549" max="1549" width="16.28515625" style="2" customWidth="1"/>
    <col min="1550" max="1550" width="11.5703125" style="2" customWidth="1"/>
    <col min="1551" max="1551" width="16.28515625" style="2" customWidth="1"/>
    <col min="1552" max="1552" width="11.85546875" style="2" customWidth="1"/>
    <col min="1553" max="1553" width="16.28515625" style="2" customWidth="1"/>
    <col min="1554" max="1554" width="12.28515625" style="2" customWidth="1"/>
    <col min="1555" max="1555" width="16.28515625" style="2" customWidth="1"/>
    <col min="1556" max="1556" width="12.85546875" style="2" customWidth="1"/>
    <col min="1557" max="1557" width="16.28515625" style="2" customWidth="1"/>
    <col min="1558" max="1558" width="18.7109375" style="2" customWidth="1"/>
    <col min="1559" max="1559" width="14.5703125" style="2" customWidth="1"/>
    <col min="1560" max="1560" width="61.28515625" style="2" customWidth="1"/>
    <col min="1561" max="1561" width="0" style="2" hidden="1" customWidth="1"/>
    <col min="1562" max="1792" width="9.140625" style="2"/>
    <col min="1793" max="1793" width="10" style="2" customWidth="1"/>
    <col min="1794" max="1794" width="46.42578125" style="2" bestFit="1" customWidth="1"/>
    <col min="1795" max="1795" width="11" style="2" customWidth="1"/>
    <col min="1796" max="1796" width="12.5703125" style="2" customWidth="1"/>
    <col min="1797" max="1799" width="13.140625" style="2" customWidth="1"/>
    <col min="1800" max="1800" width="17" style="2" customWidth="1"/>
    <col min="1801" max="1801" width="17.28515625" style="2" customWidth="1"/>
    <col min="1802" max="1803" width="15.42578125" style="2" customWidth="1"/>
    <col min="1804" max="1804" width="12" style="2" customWidth="1"/>
    <col min="1805" max="1805" width="16.28515625" style="2" customWidth="1"/>
    <col min="1806" max="1806" width="11.5703125" style="2" customWidth="1"/>
    <col min="1807" max="1807" width="16.28515625" style="2" customWidth="1"/>
    <col min="1808" max="1808" width="11.85546875" style="2" customWidth="1"/>
    <col min="1809" max="1809" width="16.28515625" style="2" customWidth="1"/>
    <col min="1810" max="1810" width="12.28515625" style="2" customWidth="1"/>
    <col min="1811" max="1811" width="16.28515625" style="2" customWidth="1"/>
    <col min="1812" max="1812" width="12.85546875" style="2" customWidth="1"/>
    <col min="1813" max="1813" width="16.28515625" style="2" customWidth="1"/>
    <col min="1814" max="1814" width="18.7109375" style="2" customWidth="1"/>
    <col min="1815" max="1815" width="14.5703125" style="2" customWidth="1"/>
    <col min="1816" max="1816" width="61.28515625" style="2" customWidth="1"/>
    <col min="1817" max="1817" width="0" style="2" hidden="1" customWidth="1"/>
    <col min="1818" max="2048" width="9.140625" style="2"/>
    <col min="2049" max="2049" width="10" style="2" customWidth="1"/>
    <col min="2050" max="2050" width="46.42578125" style="2" bestFit="1" customWidth="1"/>
    <col min="2051" max="2051" width="11" style="2" customWidth="1"/>
    <col min="2052" max="2052" width="12.5703125" style="2" customWidth="1"/>
    <col min="2053" max="2055" width="13.140625" style="2" customWidth="1"/>
    <col min="2056" max="2056" width="17" style="2" customWidth="1"/>
    <col min="2057" max="2057" width="17.28515625" style="2" customWidth="1"/>
    <col min="2058" max="2059" width="15.42578125" style="2" customWidth="1"/>
    <col min="2060" max="2060" width="12" style="2" customWidth="1"/>
    <col min="2061" max="2061" width="16.28515625" style="2" customWidth="1"/>
    <col min="2062" max="2062" width="11.5703125" style="2" customWidth="1"/>
    <col min="2063" max="2063" width="16.28515625" style="2" customWidth="1"/>
    <col min="2064" max="2064" width="11.85546875" style="2" customWidth="1"/>
    <col min="2065" max="2065" width="16.28515625" style="2" customWidth="1"/>
    <col min="2066" max="2066" width="12.28515625" style="2" customWidth="1"/>
    <col min="2067" max="2067" width="16.28515625" style="2" customWidth="1"/>
    <col min="2068" max="2068" width="12.85546875" style="2" customWidth="1"/>
    <col min="2069" max="2069" width="16.28515625" style="2" customWidth="1"/>
    <col min="2070" max="2070" width="18.7109375" style="2" customWidth="1"/>
    <col min="2071" max="2071" width="14.5703125" style="2" customWidth="1"/>
    <col min="2072" max="2072" width="61.28515625" style="2" customWidth="1"/>
    <col min="2073" max="2073" width="0" style="2" hidden="1" customWidth="1"/>
    <col min="2074" max="2304" width="9.140625" style="2"/>
    <col min="2305" max="2305" width="10" style="2" customWidth="1"/>
    <col min="2306" max="2306" width="46.42578125" style="2" bestFit="1" customWidth="1"/>
    <col min="2307" max="2307" width="11" style="2" customWidth="1"/>
    <col min="2308" max="2308" width="12.5703125" style="2" customWidth="1"/>
    <col min="2309" max="2311" width="13.140625" style="2" customWidth="1"/>
    <col min="2312" max="2312" width="17" style="2" customWidth="1"/>
    <col min="2313" max="2313" width="17.28515625" style="2" customWidth="1"/>
    <col min="2314" max="2315" width="15.42578125" style="2" customWidth="1"/>
    <col min="2316" max="2316" width="12" style="2" customWidth="1"/>
    <col min="2317" max="2317" width="16.28515625" style="2" customWidth="1"/>
    <col min="2318" max="2318" width="11.5703125" style="2" customWidth="1"/>
    <col min="2319" max="2319" width="16.28515625" style="2" customWidth="1"/>
    <col min="2320" max="2320" width="11.85546875" style="2" customWidth="1"/>
    <col min="2321" max="2321" width="16.28515625" style="2" customWidth="1"/>
    <col min="2322" max="2322" width="12.28515625" style="2" customWidth="1"/>
    <col min="2323" max="2323" width="16.28515625" style="2" customWidth="1"/>
    <col min="2324" max="2324" width="12.85546875" style="2" customWidth="1"/>
    <col min="2325" max="2325" width="16.28515625" style="2" customWidth="1"/>
    <col min="2326" max="2326" width="18.7109375" style="2" customWidth="1"/>
    <col min="2327" max="2327" width="14.5703125" style="2" customWidth="1"/>
    <col min="2328" max="2328" width="61.28515625" style="2" customWidth="1"/>
    <col min="2329" max="2329" width="0" style="2" hidden="1" customWidth="1"/>
    <col min="2330" max="2560" width="9.140625" style="2"/>
    <col min="2561" max="2561" width="10" style="2" customWidth="1"/>
    <col min="2562" max="2562" width="46.42578125" style="2" bestFit="1" customWidth="1"/>
    <col min="2563" max="2563" width="11" style="2" customWidth="1"/>
    <col min="2564" max="2564" width="12.5703125" style="2" customWidth="1"/>
    <col min="2565" max="2567" width="13.140625" style="2" customWidth="1"/>
    <col min="2568" max="2568" width="17" style="2" customWidth="1"/>
    <col min="2569" max="2569" width="17.28515625" style="2" customWidth="1"/>
    <col min="2570" max="2571" width="15.42578125" style="2" customWidth="1"/>
    <col min="2572" max="2572" width="12" style="2" customWidth="1"/>
    <col min="2573" max="2573" width="16.28515625" style="2" customWidth="1"/>
    <col min="2574" max="2574" width="11.5703125" style="2" customWidth="1"/>
    <col min="2575" max="2575" width="16.28515625" style="2" customWidth="1"/>
    <col min="2576" max="2576" width="11.85546875" style="2" customWidth="1"/>
    <col min="2577" max="2577" width="16.28515625" style="2" customWidth="1"/>
    <col min="2578" max="2578" width="12.28515625" style="2" customWidth="1"/>
    <col min="2579" max="2579" width="16.28515625" style="2" customWidth="1"/>
    <col min="2580" max="2580" width="12.85546875" style="2" customWidth="1"/>
    <col min="2581" max="2581" width="16.28515625" style="2" customWidth="1"/>
    <col min="2582" max="2582" width="18.7109375" style="2" customWidth="1"/>
    <col min="2583" max="2583" width="14.5703125" style="2" customWidth="1"/>
    <col min="2584" max="2584" width="61.28515625" style="2" customWidth="1"/>
    <col min="2585" max="2585" width="0" style="2" hidden="1" customWidth="1"/>
    <col min="2586" max="2816" width="9.140625" style="2"/>
    <col min="2817" max="2817" width="10" style="2" customWidth="1"/>
    <col min="2818" max="2818" width="46.42578125" style="2" bestFit="1" customWidth="1"/>
    <col min="2819" max="2819" width="11" style="2" customWidth="1"/>
    <col min="2820" max="2820" width="12.5703125" style="2" customWidth="1"/>
    <col min="2821" max="2823" width="13.140625" style="2" customWidth="1"/>
    <col min="2824" max="2824" width="17" style="2" customWidth="1"/>
    <col min="2825" max="2825" width="17.28515625" style="2" customWidth="1"/>
    <col min="2826" max="2827" width="15.42578125" style="2" customWidth="1"/>
    <col min="2828" max="2828" width="12" style="2" customWidth="1"/>
    <col min="2829" max="2829" width="16.28515625" style="2" customWidth="1"/>
    <col min="2830" max="2830" width="11.5703125" style="2" customWidth="1"/>
    <col min="2831" max="2831" width="16.28515625" style="2" customWidth="1"/>
    <col min="2832" max="2832" width="11.85546875" style="2" customWidth="1"/>
    <col min="2833" max="2833" width="16.28515625" style="2" customWidth="1"/>
    <col min="2834" max="2834" width="12.28515625" style="2" customWidth="1"/>
    <col min="2835" max="2835" width="16.28515625" style="2" customWidth="1"/>
    <col min="2836" max="2836" width="12.85546875" style="2" customWidth="1"/>
    <col min="2837" max="2837" width="16.28515625" style="2" customWidth="1"/>
    <col min="2838" max="2838" width="18.7109375" style="2" customWidth="1"/>
    <col min="2839" max="2839" width="14.5703125" style="2" customWidth="1"/>
    <col min="2840" max="2840" width="61.28515625" style="2" customWidth="1"/>
    <col min="2841" max="2841" width="0" style="2" hidden="1" customWidth="1"/>
    <col min="2842" max="3072" width="9.140625" style="2"/>
    <col min="3073" max="3073" width="10" style="2" customWidth="1"/>
    <col min="3074" max="3074" width="46.42578125" style="2" bestFit="1" customWidth="1"/>
    <col min="3075" max="3075" width="11" style="2" customWidth="1"/>
    <col min="3076" max="3076" width="12.5703125" style="2" customWidth="1"/>
    <col min="3077" max="3079" width="13.140625" style="2" customWidth="1"/>
    <col min="3080" max="3080" width="17" style="2" customWidth="1"/>
    <col min="3081" max="3081" width="17.28515625" style="2" customWidth="1"/>
    <col min="3082" max="3083" width="15.42578125" style="2" customWidth="1"/>
    <col min="3084" max="3084" width="12" style="2" customWidth="1"/>
    <col min="3085" max="3085" width="16.28515625" style="2" customWidth="1"/>
    <col min="3086" max="3086" width="11.5703125" style="2" customWidth="1"/>
    <col min="3087" max="3087" width="16.28515625" style="2" customWidth="1"/>
    <col min="3088" max="3088" width="11.85546875" style="2" customWidth="1"/>
    <col min="3089" max="3089" width="16.28515625" style="2" customWidth="1"/>
    <col min="3090" max="3090" width="12.28515625" style="2" customWidth="1"/>
    <col min="3091" max="3091" width="16.28515625" style="2" customWidth="1"/>
    <col min="3092" max="3092" width="12.85546875" style="2" customWidth="1"/>
    <col min="3093" max="3093" width="16.28515625" style="2" customWidth="1"/>
    <col min="3094" max="3094" width="18.7109375" style="2" customWidth="1"/>
    <col min="3095" max="3095" width="14.5703125" style="2" customWidth="1"/>
    <col min="3096" max="3096" width="61.28515625" style="2" customWidth="1"/>
    <col min="3097" max="3097" width="0" style="2" hidden="1" customWidth="1"/>
    <col min="3098" max="3328" width="9.140625" style="2"/>
    <col min="3329" max="3329" width="10" style="2" customWidth="1"/>
    <col min="3330" max="3330" width="46.42578125" style="2" bestFit="1" customWidth="1"/>
    <col min="3331" max="3331" width="11" style="2" customWidth="1"/>
    <col min="3332" max="3332" width="12.5703125" style="2" customWidth="1"/>
    <col min="3333" max="3335" width="13.140625" style="2" customWidth="1"/>
    <col min="3336" max="3336" width="17" style="2" customWidth="1"/>
    <col min="3337" max="3337" width="17.28515625" style="2" customWidth="1"/>
    <col min="3338" max="3339" width="15.42578125" style="2" customWidth="1"/>
    <col min="3340" max="3340" width="12" style="2" customWidth="1"/>
    <col min="3341" max="3341" width="16.28515625" style="2" customWidth="1"/>
    <col min="3342" max="3342" width="11.5703125" style="2" customWidth="1"/>
    <col min="3343" max="3343" width="16.28515625" style="2" customWidth="1"/>
    <col min="3344" max="3344" width="11.85546875" style="2" customWidth="1"/>
    <col min="3345" max="3345" width="16.28515625" style="2" customWidth="1"/>
    <col min="3346" max="3346" width="12.28515625" style="2" customWidth="1"/>
    <col min="3347" max="3347" width="16.28515625" style="2" customWidth="1"/>
    <col min="3348" max="3348" width="12.85546875" style="2" customWidth="1"/>
    <col min="3349" max="3349" width="16.28515625" style="2" customWidth="1"/>
    <col min="3350" max="3350" width="18.7109375" style="2" customWidth="1"/>
    <col min="3351" max="3351" width="14.5703125" style="2" customWidth="1"/>
    <col min="3352" max="3352" width="61.28515625" style="2" customWidth="1"/>
    <col min="3353" max="3353" width="0" style="2" hidden="1" customWidth="1"/>
    <col min="3354" max="3584" width="9.140625" style="2"/>
    <col min="3585" max="3585" width="10" style="2" customWidth="1"/>
    <col min="3586" max="3586" width="46.42578125" style="2" bestFit="1" customWidth="1"/>
    <col min="3587" max="3587" width="11" style="2" customWidth="1"/>
    <col min="3588" max="3588" width="12.5703125" style="2" customWidth="1"/>
    <col min="3589" max="3591" width="13.140625" style="2" customWidth="1"/>
    <col min="3592" max="3592" width="17" style="2" customWidth="1"/>
    <col min="3593" max="3593" width="17.28515625" style="2" customWidth="1"/>
    <col min="3594" max="3595" width="15.42578125" style="2" customWidth="1"/>
    <col min="3596" max="3596" width="12" style="2" customWidth="1"/>
    <col min="3597" max="3597" width="16.28515625" style="2" customWidth="1"/>
    <col min="3598" max="3598" width="11.5703125" style="2" customWidth="1"/>
    <col min="3599" max="3599" width="16.28515625" style="2" customWidth="1"/>
    <col min="3600" max="3600" width="11.85546875" style="2" customWidth="1"/>
    <col min="3601" max="3601" width="16.28515625" style="2" customWidth="1"/>
    <col min="3602" max="3602" width="12.28515625" style="2" customWidth="1"/>
    <col min="3603" max="3603" width="16.28515625" style="2" customWidth="1"/>
    <col min="3604" max="3604" width="12.85546875" style="2" customWidth="1"/>
    <col min="3605" max="3605" width="16.28515625" style="2" customWidth="1"/>
    <col min="3606" max="3606" width="18.7109375" style="2" customWidth="1"/>
    <col min="3607" max="3607" width="14.5703125" style="2" customWidth="1"/>
    <col min="3608" max="3608" width="61.28515625" style="2" customWidth="1"/>
    <col min="3609" max="3609" width="0" style="2" hidden="1" customWidth="1"/>
    <col min="3610" max="3840" width="9.140625" style="2"/>
    <col min="3841" max="3841" width="10" style="2" customWidth="1"/>
    <col min="3842" max="3842" width="46.42578125" style="2" bestFit="1" customWidth="1"/>
    <col min="3843" max="3843" width="11" style="2" customWidth="1"/>
    <col min="3844" max="3844" width="12.5703125" style="2" customWidth="1"/>
    <col min="3845" max="3847" width="13.140625" style="2" customWidth="1"/>
    <col min="3848" max="3848" width="17" style="2" customWidth="1"/>
    <col min="3849" max="3849" width="17.28515625" style="2" customWidth="1"/>
    <col min="3850" max="3851" width="15.42578125" style="2" customWidth="1"/>
    <col min="3852" max="3852" width="12" style="2" customWidth="1"/>
    <col min="3853" max="3853" width="16.28515625" style="2" customWidth="1"/>
    <col min="3854" max="3854" width="11.5703125" style="2" customWidth="1"/>
    <col min="3855" max="3855" width="16.28515625" style="2" customWidth="1"/>
    <col min="3856" max="3856" width="11.85546875" style="2" customWidth="1"/>
    <col min="3857" max="3857" width="16.28515625" style="2" customWidth="1"/>
    <col min="3858" max="3858" width="12.28515625" style="2" customWidth="1"/>
    <col min="3859" max="3859" width="16.28515625" style="2" customWidth="1"/>
    <col min="3860" max="3860" width="12.85546875" style="2" customWidth="1"/>
    <col min="3861" max="3861" width="16.28515625" style="2" customWidth="1"/>
    <col min="3862" max="3862" width="18.7109375" style="2" customWidth="1"/>
    <col min="3863" max="3863" width="14.5703125" style="2" customWidth="1"/>
    <col min="3864" max="3864" width="61.28515625" style="2" customWidth="1"/>
    <col min="3865" max="3865" width="0" style="2" hidden="1" customWidth="1"/>
    <col min="3866" max="4096" width="9.140625" style="2"/>
    <col min="4097" max="4097" width="10" style="2" customWidth="1"/>
    <col min="4098" max="4098" width="46.42578125" style="2" bestFit="1" customWidth="1"/>
    <col min="4099" max="4099" width="11" style="2" customWidth="1"/>
    <col min="4100" max="4100" width="12.5703125" style="2" customWidth="1"/>
    <col min="4101" max="4103" width="13.140625" style="2" customWidth="1"/>
    <col min="4104" max="4104" width="17" style="2" customWidth="1"/>
    <col min="4105" max="4105" width="17.28515625" style="2" customWidth="1"/>
    <col min="4106" max="4107" width="15.42578125" style="2" customWidth="1"/>
    <col min="4108" max="4108" width="12" style="2" customWidth="1"/>
    <col min="4109" max="4109" width="16.28515625" style="2" customWidth="1"/>
    <col min="4110" max="4110" width="11.5703125" style="2" customWidth="1"/>
    <col min="4111" max="4111" width="16.28515625" style="2" customWidth="1"/>
    <col min="4112" max="4112" width="11.85546875" style="2" customWidth="1"/>
    <col min="4113" max="4113" width="16.28515625" style="2" customWidth="1"/>
    <col min="4114" max="4114" width="12.28515625" style="2" customWidth="1"/>
    <col min="4115" max="4115" width="16.28515625" style="2" customWidth="1"/>
    <col min="4116" max="4116" width="12.85546875" style="2" customWidth="1"/>
    <col min="4117" max="4117" width="16.28515625" style="2" customWidth="1"/>
    <col min="4118" max="4118" width="18.7109375" style="2" customWidth="1"/>
    <col min="4119" max="4119" width="14.5703125" style="2" customWidth="1"/>
    <col min="4120" max="4120" width="61.28515625" style="2" customWidth="1"/>
    <col min="4121" max="4121" width="0" style="2" hidden="1" customWidth="1"/>
    <col min="4122" max="4352" width="9.140625" style="2"/>
    <col min="4353" max="4353" width="10" style="2" customWidth="1"/>
    <col min="4354" max="4354" width="46.42578125" style="2" bestFit="1" customWidth="1"/>
    <col min="4355" max="4355" width="11" style="2" customWidth="1"/>
    <col min="4356" max="4356" width="12.5703125" style="2" customWidth="1"/>
    <col min="4357" max="4359" width="13.140625" style="2" customWidth="1"/>
    <col min="4360" max="4360" width="17" style="2" customWidth="1"/>
    <col min="4361" max="4361" width="17.28515625" style="2" customWidth="1"/>
    <col min="4362" max="4363" width="15.42578125" style="2" customWidth="1"/>
    <col min="4364" max="4364" width="12" style="2" customWidth="1"/>
    <col min="4365" max="4365" width="16.28515625" style="2" customWidth="1"/>
    <col min="4366" max="4366" width="11.5703125" style="2" customWidth="1"/>
    <col min="4367" max="4367" width="16.28515625" style="2" customWidth="1"/>
    <col min="4368" max="4368" width="11.85546875" style="2" customWidth="1"/>
    <col min="4369" max="4369" width="16.28515625" style="2" customWidth="1"/>
    <col min="4370" max="4370" width="12.28515625" style="2" customWidth="1"/>
    <col min="4371" max="4371" width="16.28515625" style="2" customWidth="1"/>
    <col min="4372" max="4372" width="12.85546875" style="2" customWidth="1"/>
    <col min="4373" max="4373" width="16.28515625" style="2" customWidth="1"/>
    <col min="4374" max="4374" width="18.7109375" style="2" customWidth="1"/>
    <col min="4375" max="4375" width="14.5703125" style="2" customWidth="1"/>
    <col min="4376" max="4376" width="61.28515625" style="2" customWidth="1"/>
    <col min="4377" max="4377" width="0" style="2" hidden="1" customWidth="1"/>
    <col min="4378" max="4608" width="9.140625" style="2"/>
    <col min="4609" max="4609" width="10" style="2" customWidth="1"/>
    <col min="4610" max="4610" width="46.42578125" style="2" bestFit="1" customWidth="1"/>
    <col min="4611" max="4611" width="11" style="2" customWidth="1"/>
    <col min="4612" max="4612" width="12.5703125" style="2" customWidth="1"/>
    <col min="4613" max="4615" width="13.140625" style="2" customWidth="1"/>
    <col min="4616" max="4616" width="17" style="2" customWidth="1"/>
    <col min="4617" max="4617" width="17.28515625" style="2" customWidth="1"/>
    <col min="4618" max="4619" width="15.42578125" style="2" customWidth="1"/>
    <col min="4620" max="4620" width="12" style="2" customWidth="1"/>
    <col min="4621" max="4621" width="16.28515625" style="2" customWidth="1"/>
    <col min="4622" max="4622" width="11.5703125" style="2" customWidth="1"/>
    <col min="4623" max="4623" width="16.28515625" style="2" customWidth="1"/>
    <col min="4624" max="4624" width="11.85546875" style="2" customWidth="1"/>
    <col min="4625" max="4625" width="16.28515625" style="2" customWidth="1"/>
    <col min="4626" max="4626" width="12.28515625" style="2" customWidth="1"/>
    <col min="4627" max="4627" width="16.28515625" style="2" customWidth="1"/>
    <col min="4628" max="4628" width="12.85546875" style="2" customWidth="1"/>
    <col min="4629" max="4629" width="16.28515625" style="2" customWidth="1"/>
    <col min="4630" max="4630" width="18.7109375" style="2" customWidth="1"/>
    <col min="4631" max="4631" width="14.5703125" style="2" customWidth="1"/>
    <col min="4632" max="4632" width="61.28515625" style="2" customWidth="1"/>
    <col min="4633" max="4633" width="0" style="2" hidden="1" customWidth="1"/>
    <col min="4634" max="4864" width="9.140625" style="2"/>
    <col min="4865" max="4865" width="10" style="2" customWidth="1"/>
    <col min="4866" max="4866" width="46.42578125" style="2" bestFit="1" customWidth="1"/>
    <col min="4867" max="4867" width="11" style="2" customWidth="1"/>
    <col min="4868" max="4868" width="12.5703125" style="2" customWidth="1"/>
    <col min="4869" max="4871" width="13.140625" style="2" customWidth="1"/>
    <col min="4872" max="4872" width="17" style="2" customWidth="1"/>
    <col min="4873" max="4873" width="17.28515625" style="2" customWidth="1"/>
    <col min="4874" max="4875" width="15.42578125" style="2" customWidth="1"/>
    <col min="4876" max="4876" width="12" style="2" customWidth="1"/>
    <col min="4877" max="4877" width="16.28515625" style="2" customWidth="1"/>
    <col min="4878" max="4878" width="11.5703125" style="2" customWidth="1"/>
    <col min="4879" max="4879" width="16.28515625" style="2" customWidth="1"/>
    <col min="4880" max="4880" width="11.85546875" style="2" customWidth="1"/>
    <col min="4881" max="4881" width="16.28515625" style="2" customWidth="1"/>
    <col min="4882" max="4882" width="12.28515625" style="2" customWidth="1"/>
    <col min="4883" max="4883" width="16.28515625" style="2" customWidth="1"/>
    <col min="4884" max="4884" width="12.85546875" style="2" customWidth="1"/>
    <col min="4885" max="4885" width="16.28515625" style="2" customWidth="1"/>
    <col min="4886" max="4886" width="18.7109375" style="2" customWidth="1"/>
    <col min="4887" max="4887" width="14.5703125" style="2" customWidth="1"/>
    <col min="4888" max="4888" width="61.28515625" style="2" customWidth="1"/>
    <col min="4889" max="4889" width="0" style="2" hidden="1" customWidth="1"/>
    <col min="4890" max="5120" width="9.140625" style="2"/>
    <col min="5121" max="5121" width="10" style="2" customWidth="1"/>
    <col min="5122" max="5122" width="46.42578125" style="2" bestFit="1" customWidth="1"/>
    <col min="5123" max="5123" width="11" style="2" customWidth="1"/>
    <col min="5124" max="5124" width="12.5703125" style="2" customWidth="1"/>
    <col min="5125" max="5127" width="13.140625" style="2" customWidth="1"/>
    <col min="5128" max="5128" width="17" style="2" customWidth="1"/>
    <col min="5129" max="5129" width="17.28515625" style="2" customWidth="1"/>
    <col min="5130" max="5131" width="15.42578125" style="2" customWidth="1"/>
    <col min="5132" max="5132" width="12" style="2" customWidth="1"/>
    <col min="5133" max="5133" width="16.28515625" style="2" customWidth="1"/>
    <col min="5134" max="5134" width="11.5703125" style="2" customWidth="1"/>
    <col min="5135" max="5135" width="16.28515625" style="2" customWidth="1"/>
    <col min="5136" max="5136" width="11.85546875" style="2" customWidth="1"/>
    <col min="5137" max="5137" width="16.28515625" style="2" customWidth="1"/>
    <col min="5138" max="5138" width="12.28515625" style="2" customWidth="1"/>
    <col min="5139" max="5139" width="16.28515625" style="2" customWidth="1"/>
    <col min="5140" max="5140" width="12.85546875" style="2" customWidth="1"/>
    <col min="5141" max="5141" width="16.28515625" style="2" customWidth="1"/>
    <col min="5142" max="5142" width="18.7109375" style="2" customWidth="1"/>
    <col min="5143" max="5143" width="14.5703125" style="2" customWidth="1"/>
    <col min="5144" max="5144" width="61.28515625" style="2" customWidth="1"/>
    <col min="5145" max="5145" width="0" style="2" hidden="1" customWidth="1"/>
    <col min="5146" max="5376" width="9.140625" style="2"/>
    <col min="5377" max="5377" width="10" style="2" customWidth="1"/>
    <col min="5378" max="5378" width="46.42578125" style="2" bestFit="1" customWidth="1"/>
    <col min="5379" max="5379" width="11" style="2" customWidth="1"/>
    <col min="5380" max="5380" width="12.5703125" style="2" customWidth="1"/>
    <col min="5381" max="5383" width="13.140625" style="2" customWidth="1"/>
    <col min="5384" max="5384" width="17" style="2" customWidth="1"/>
    <col min="5385" max="5385" width="17.28515625" style="2" customWidth="1"/>
    <col min="5386" max="5387" width="15.42578125" style="2" customWidth="1"/>
    <col min="5388" max="5388" width="12" style="2" customWidth="1"/>
    <col min="5389" max="5389" width="16.28515625" style="2" customWidth="1"/>
    <col min="5390" max="5390" width="11.5703125" style="2" customWidth="1"/>
    <col min="5391" max="5391" width="16.28515625" style="2" customWidth="1"/>
    <col min="5392" max="5392" width="11.85546875" style="2" customWidth="1"/>
    <col min="5393" max="5393" width="16.28515625" style="2" customWidth="1"/>
    <col min="5394" max="5394" width="12.28515625" style="2" customWidth="1"/>
    <col min="5395" max="5395" width="16.28515625" style="2" customWidth="1"/>
    <col min="5396" max="5396" width="12.85546875" style="2" customWidth="1"/>
    <col min="5397" max="5397" width="16.28515625" style="2" customWidth="1"/>
    <col min="5398" max="5398" width="18.7109375" style="2" customWidth="1"/>
    <col min="5399" max="5399" width="14.5703125" style="2" customWidth="1"/>
    <col min="5400" max="5400" width="61.28515625" style="2" customWidth="1"/>
    <col min="5401" max="5401" width="0" style="2" hidden="1" customWidth="1"/>
    <col min="5402" max="5632" width="9.140625" style="2"/>
    <col min="5633" max="5633" width="10" style="2" customWidth="1"/>
    <col min="5634" max="5634" width="46.42578125" style="2" bestFit="1" customWidth="1"/>
    <col min="5635" max="5635" width="11" style="2" customWidth="1"/>
    <col min="5636" max="5636" width="12.5703125" style="2" customWidth="1"/>
    <col min="5637" max="5639" width="13.140625" style="2" customWidth="1"/>
    <col min="5640" max="5640" width="17" style="2" customWidth="1"/>
    <col min="5641" max="5641" width="17.28515625" style="2" customWidth="1"/>
    <col min="5642" max="5643" width="15.42578125" style="2" customWidth="1"/>
    <col min="5644" max="5644" width="12" style="2" customWidth="1"/>
    <col min="5645" max="5645" width="16.28515625" style="2" customWidth="1"/>
    <col min="5646" max="5646" width="11.5703125" style="2" customWidth="1"/>
    <col min="5647" max="5647" width="16.28515625" style="2" customWidth="1"/>
    <col min="5648" max="5648" width="11.85546875" style="2" customWidth="1"/>
    <col min="5649" max="5649" width="16.28515625" style="2" customWidth="1"/>
    <col min="5650" max="5650" width="12.28515625" style="2" customWidth="1"/>
    <col min="5651" max="5651" width="16.28515625" style="2" customWidth="1"/>
    <col min="5652" max="5652" width="12.85546875" style="2" customWidth="1"/>
    <col min="5653" max="5653" width="16.28515625" style="2" customWidth="1"/>
    <col min="5654" max="5654" width="18.7109375" style="2" customWidth="1"/>
    <col min="5655" max="5655" width="14.5703125" style="2" customWidth="1"/>
    <col min="5656" max="5656" width="61.28515625" style="2" customWidth="1"/>
    <col min="5657" max="5657" width="0" style="2" hidden="1" customWidth="1"/>
    <col min="5658" max="5888" width="9.140625" style="2"/>
    <col min="5889" max="5889" width="10" style="2" customWidth="1"/>
    <col min="5890" max="5890" width="46.42578125" style="2" bestFit="1" customWidth="1"/>
    <col min="5891" max="5891" width="11" style="2" customWidth="1"/>
    <col min="5892" max="5892" width="12.5703125" style="2" customWidth="1"/>
    <col min="5893" max="5895" width="13.140625" style="2" customWidth="1"/>
    <col min="5896" max="5896" width="17" style="2" customWidth="1"/>
    <col min="5897" max="5897" width="17.28515625" style="2" customWidth="1"/>
    <col min="5898" max="5899" width="15.42578125" style="2" customWidth="1"/>
    <col min="5900" max="5900" width="12" style="2" customWidth="1"/>
    <col min="5901" max="5901" width="16.28515625" style="2" customWidth="1"/>
    <col min="5902" max="5902" width="11.5703125" style="2" customWidth="1"/>
    <col min="5903" max="5903" width="16.28515625" style="2" customWidth="1"/>
    <col min="5904" max="5904" width="11.85546875" style="2" customWidth="1"/>
    <col min="5905" max="5905" width="16.28515625" style="2" customWidth="1"/>
    <col min="5906" max="5906" width="12.28515625" style="2" customWidth="1"/>
    <col min="5907" max="5907" width="16.28515625" style="2" customWidth="1"/>
    <col min="5908" max="5908" width="12.85546875" style="2" customWidth="1"/>
    <col min="5909" max="5909" width="16.28515625" style="2" customWidth="1"/>
    <col min="5910" max="5910" width="18.7109375" style="2" customWidth="1"/>
    <col min="5911" max="5911" width="14.5703125" style="2" customWidth="1"/>
    <col min="5912" max="5912" width="61.28515625" style="2" customWidth="1"/>
    <col min="5913" max="5913" width="0" style="2" hidden="1" customWidth="1"/>
    <col min="5914" max="6144" width="9.140625" style="2"/>
    <col min="6145" max="6145" width="10" style="2" customWidth="1"/>
    <col min="6146" max="6146" width="46.42578125" style="2" bestFit="1" customWidth="1"/>
    <col min="6147" max="6147" width="11" style="2" customWidth="1"/>
    <col min="6148" max="6148" width="12.5703125" style="2" customWidth="1"/>
    <col min="6149" max="6151" width="13.140625" style="2" customWidth="1"/>
    <col min="6152" max="6152" width="17" style="2" customWidth="1"/>
    <col min="6153" max="6153" width="17.28515625" style="2" customWidth="1"/>
    <col min="6154" max="6155" width="15.42578125" style="2" customWidth="1"/>
    <col min="6156" max="6156" width="12" style="2" customWidth="1"/>
    <col min="6157" max="6157" width="16.28515625" style="2" customWidth="1"/>
    <col min="6158" max="6158" width="11.5703125" style="2" customWidth="1"/>
    <col min="6159" max="6159" width="16.28515625" style="2" customWidth="1"/>
    <col min="6160" max="6160" width="11.85546875" style="2" customWidth="1"/>
    <col min="6161" max="6161" width="16.28515625" style="2" customWidth="1"/>
    <col min="6162" max="6162" width="12.28515625" style="2" customWidth="1"/>
    <col min="6163" max="6163" width="16.28515625" style="2" customWidth="1"/>
    <col min="6164" max="6164" width="12.85546875" style="2" customWidth="1"/>
    <col min="6165" max="6165" width="16.28515625" style="2" customWidth="1"/>
    <col min="6166" max="6166" width="18.7109375" style="2" customWidth="1"/>
    <col min="6167" max="6167" width="14.5703125" style="2" customWidth="1"/>
    <col min="6168" max="6168" width="61.28515625" style="2" customWidth="1"/>
    <col min="6169" max="6169" width="0" style="2" hidden="1" customWidth="1"/>
    <col min="6170" max="6400" width="9.140625" style="2"/>
    <col min="6401" max="6401" width="10" style="2" customWidth="1"/>
    <col min="6402" max="6402" width="46.42578125" style="2" bestFit="1" customWidth="1"/>
    <col min="6403" max="6403" width="11" style="2" customWidth="1"/>
    <col min="6404" max="6404" width="12.5703125" style="2" customWidth="1"/>
    <col min="6405" max="6407" width="13.140625" style="2" customWidth="1"/>
    <col min="6408" max="6408" width="17" style="2" customWidth="1"/>
    <col min="6409" max="6409" width="17.28515625" style="2" customWidth="1"/>
    <col min="6410" max="6411" width="15.42578125" style="2" customWidth="1"/>
    <col min="6412" max="6412" width="12" style="2" customWidth="1"/>
    <col min="6413" max="6413" width="16.28515625" style="2" customWidth="1"/>
    <col min="6414" max="6414" width="11.5703125" style="2" customWidth="1"/>
    <col min="6415" max="6415" width="16.28515625" style="2" customWidth="1"/>
    <col min="6416" max="6416" width="11.85546875" style="2" customWidth="1"/>
    <col min="6417" max="6417" width="16.28515625" style="2" customWidth="1"/>
    <col min="6418" max="6418" width="12.28515625" style="2" customWidth="1"/>
    <col min="6419" max="6419" width="16.28515625" style="2" customWidth="1"/>
    <col min="6420" max="6420" width="12.85546875" style="2" customWidth="1"/>
    <col min="6421" max="6421" width="16.28515625" style="2" customWidth="1"/>
    <col min="6422" max="6422" width="18.7109375" style="2" customWidth="1"/>
    <col min="6423" max="6423" width="14.5703125" style="2" customWidth="1"/>
    <col min="6424" max="6424" width="61.28515625" style="2" customWidth="1"/>
    <col min="6425" max="6425" width="0" style="2" hidden="1" customWidth="1"/>
    <col min="6426" max="6656" width="9.140625" style="2"/>
    <col min="6657" max="6657" width="10" style="2" customWidth="1"/>
    <col min="6658" max="6658" width="46.42578125" style="2" bestFit="1" customWidth="1"/>
    <col min="6659" max="6659" width="11" style="2" customWidth="1"/>
    <col min="6660" max="6660" width="12.5703125" style="2" customWidth="1"/>
    <col min="6661" max="6663" width="13.140625" style="2" customWidth="1"/>
    <col min="6664" max="6664" width="17" style="2" customWidth="1"/>
    <col min="6665" max="6665" width="17.28515625" style="2" customWidth="1"/>
    <col min="6666" max="6667" width="15.42578125" style="2" customWidth="1"/>
    <col min="6668" max="6668" width="12" style="2" customWidth="1"/>
    <col min="6669" max="6669" width="16.28515625" style="2" customWidth="1"/>
    <col min="6670" max="6670" width="11.5703125" style="2" customWidth="1"/>
    <col min="6671" max="6671" width="16.28515625" style="2" customWidth="1"/>
    <col min="6672" max="6672" width="11.85546875" style="2" customWidth="1"/>
    <col min="6673" max="6673" width="16.28515625" style="2" customWidth="1"/>
    <col min="6674" max="6674" width="12.28515625" style="2" customWidth="1"/>
    <col min="6675" max="6675" width="16.28515625" style="2" customWidth="1"/>
    <col min="6676" max="6676" width="12.85546875" style="2" customWidth="1"/>
    <col min="6677" max="6677" width="16.28515625" style="2" customWidth="1"/>
    <col min="6678" max="6678" width="18.7109375" style="2" customWidth="1"/>
    <col min="6679" max="6679" width="14.5703125" style="2" customWidth="1"/>
    <col min="6680" max="6680" width="61.28515625" style="2" customWidth="1"/>
    <col min="6681" max="6681" width="0" style="2" hidden="1" customWidth="1"/>
    <col min="6682" max="6912" width="9.140625" style="2"/>
    <col min="6913" max="6913" width="10" style="2" customWidth="1"/>
    <col min="6914" max="6914" width="46.42578125" style="2" bestFit="1" customWidth="1"/>
    <col min="6915" max="6915" width="11" style="2" customWidth="1"/>
    <col min="6916" max="6916" width="12.5703125" style="2" customWidth="1"/>
    <col min="6917" max="6919" width="13.140625" style="2" customWidth="1"/>
    <col min="6920" max="6920" width="17" style="2" customWidth="1"/>
    <col min="6921" max="6921" width="17.28515625" style="2" customWidth="1"/>
    <col min="6922" max="6923" width="15.42578125" style="2" customWidth="1"/>
    <col min="6924" max="6924" width="12" style="2" customWidth="1"/>
    <col min="6925" max="6925" width="16.28515625" style="2" customWidth="1"/>
    <col min="6926" max="6926" width="11.5703125" style="2" customWidth="1"/>
    <col min="6927" max="6927" width="16.28515625" style="2" customWidth="1"/>
    <col min="6928" max="6928" width="11.85546875" style="2" customWidth="1"/>
    <col min="6929" max="6929" width="16.28515625" style="2" customWidth="1"/>
    <col min="6930" max="6930" width="12.28515625" style="2" customWidth="1"/>
    <col min="6931" max="6931" width="16.28515625" style="2" customWidth="1"/>
    <col min="6932" max="6932" width="12.85546875" style="2" customWidth="1"/>
    <col min="6933" max="6933" width="16.28515625" style="2" customWidth="1"/>
    <col min="6934" max="6934" width="18.7109375" style="2" customWidth="1"/>
    <col min="6935" max="6935" width="14.5703125" style="2" customWidth="1"/>
    <col min="6936" max="6936" width="61.28515625" style="2" customWidth="1"/>
    <col min="6937" max="6937" width="0" style="2" hidden="1" customWidth="1"/>
    <col min="6938" max="7168" width="9.140625" style="2"/>
    <col min="7169" max="7169" width="10" style="2" customWidth="1"/>
    <col min="7170" max="7170" width="46.42578125" style="2" bestFit="1" customWidth="1"/>
    <col min="7171" max="7171" width="11" style="2" customWidth="1"/>
    <col min="7172" max="7172" width="12.5703125" style="2" customWidth="1"/>
    <col min="7173" max="7175" width="13.140625" style="2" customWidth="1"/>
    <col min="7176" max="7176" width="17" style="2" customWidth="1"/>
    <col min="7177" max="7177" width="17.28515625" style="2" customWidth="1"/>
    <col min="7178" max="7179" width="15.42578125" style="2" customWidth="1"/>
    <col min="7180" max="7180" width="12" style="2" customWidth="1"/>
    <col min="7181" max="7181" width="16.28515625" style="2" customWidth="1"/>
    <col min="7182" max="7182" width="11.5703125" style="2" customWidth="1"/>
    <col min="7183" max="7183" width="16.28515625" style="2" customWidth="1"/>
    <col min="7184" max="7184" width="11.85546875" style="2" customWidth="1"/>
    <col min="7185" max="7185" width="16.28515625" style="2" customWidth="1"/>
    <col min="7186" max="7186" width="12.28515625" style="2" customWidth="1"/>
    <col min="7187" max="7187" width="16.28515625" style="2" customWidth="1"/>
    <col min="7188" max="7188" width="12.85546875" style="2" customWidth="1"/>
    <col min="7189" max="7189" width="16.28515625" style="2" customWidth="1"/>
    <col min="7190" max="7190" width="18.7109375" style="2" customWidth="1"/>
    <col min="7191" max="7191" width="14.5703125" style="2" customWidth="1"/>
    <col min="7192" max="7192" width="61.28515625" style="2" customWidth="1"/>
    <col min="7193" max="7193" width="0" style="2" hidden="1" customWidth="1"/>
    <col min="7194" max="7424" width="9.140625" style="2"/>
    <col min="7425" max="7425" width="10" style="2" customWidth="1"/>
    <col min="7426" max="7426" width="46.42578125" style="2" bestFit="1" customWidth="1"/>
    <col min="7427" max="7427" width="11" style="2" customWidth="1"/>
    <col min="7428" max="7428" width="12.5703125" style="2" customWidth="1"/>
    <col min="7429" max="7431" width="13.140625" style="2" customWidth="1"/>
    <col min="7432" max="7432" width="17" style="2" customWidth="1"/>
    <col min="7433" max="7433" width="17.28515625" style="2" customWidth="1"/>
    <col min="7434" max="7435" width="15.42578125" style="2" customWidth="1"/>
    <col min="7436" max="7436" width="12" style="2" customWidth="1"/>
    <col min="7437" max="7437" width="16.28515625" style="2" customWidth="1"/>
    <col min="7438" max="7438" width="11.5703125" style="2" customWidth="1"/>
    <col min="7439" max="7439" width="16.28515625" style="2" customWidth="1"/>
    <col min="7440" max="7440" width="11.85546875" style="2" customWidth="1"/>
    <col min="7441" max="7441" width="16.28515625" style="2" customWidth="1"/>
    <col min="7442" max="7442" width="12.28515625" style="2" customWidth="1"/>
    <col min="7443" max="7443" width="16.28515625" style="2" customWidth="1"/>
    <col min="7444" max="7444" width="12.85546875" style="2" customWidth="1"/>
    <col min="7445" max="7445" width="16.28515625" style="2" customWidth="1"/>
    <col min="7446" max="7446" width="18.7109375" style="2" customWidth="1"/>
    <col min="7447" max="7447" width="14.5703125" style="2" customWidth="1"/>
    <col min="7448" max="7448" width="61.28515625" style="2" customWidth="1"/>
    <col min="7449" max="7449" width="0" style="2" hidden="1" customWidth="1"/>
    <col min="7450" max="7680" width="9.140625" style="2"/>
    <col min="7681" max="7681" width="10" style="2" customWidth="1"/>
    <col min="7682" max="7682" width="46.42578125" style="2" bestFit="1" customWidth="1"/>
    <col min="7683" max="7683" width="11" style="2" customWidth="1"/>
    <col min="7684" max="7684" width="12.5703125" style="2" customWidth="1"/>
    <col min="7685" max="7687" width="13.140625" style="2" customWidth="1"/>
    <col min="7688" max="7688" width="17" style="2" customWidth="1"/>
    <col min="7689" max="7689" width="17.28515625" style="2" customWidth="1"/>
    <col min="7690" max="7691" width="15.42578125" style="2" customWidth="1"/>
    <col min="7692" max="7692" width="12" style="2" customWidth="1"/>
    <col min="7693" max="7693" width="16.28515625" style="2" customWidth="1"/>
    <col min="7694" max="7694" width="11.5703125" style="2" customWidth="1"/>
    <col min="7695" max="7695" width="16.28515625" style="2" customWidth="1"/>
    <col min="7696" max="7696" width="11.85546875" style="2" customWidth="1"/>
    <col min="7697" max="7697" width="16.28515625" style="2" customWidth="1"/>
    <col min="7698" max="7698" width="12.28515625" style="2" customWidth="1"/>
    <col min="7699" max="7699" width="16.28515625" style="2" customWidth="1"/>
    <col min="7700" max="7700" width="12.85546875" style="2" customWidth="1"/>
    <col min="7701" max="7701" width="16.28515625" style="2" customWidth="1"/>
    <col min="7702" max="7702" width="18.7109375" style="2" customWidth="1"/>
    <col min="7703" max="7703" width="14.5703125" style="2" customWidth="1"/>
    <col min="7704" max="7704" width="61.28515625" style="2" customWidth="1"/>
    <col min="7705" max="7705" width="0" style="2" hidden="1" customWidth="1"/>
    <col min="7706" max="7936" width="9.140625" style="2"/>
    <col min="7937" max="7937" width="10" style="2" customWidth="1"/>
    <col min="7938" max="7938" width="46.42578125" style="2" bestFit="1" customWidth="1"/>
    <col min="7939" max="7939" width="11" style="2" customWidth="1"/>
    <col min="7940" max="7940" width="12.5703125" style="2" customWidth="1"/>
    <col min="7941" max="7943" width="13.140625" style="2" customWidth="1"/>
    <col min="7944" max="7944" width="17" style="2" customWidth="1"/>
    <col min="7945" max="7945" width="17.28515625" style="2" customWidth="1"/>
    <col min="7946" max="7947" width="15.42578125" style="2" customWidth="1"/>
    <col min="7948" max="7948" width="12" style="2" customWidth="1"/>
    <col min="7949" max="7949" width="16.28515625" style="2" customWidth="1"/>
    <col min="7950" max="7950" width="11.5703125" style="2" customWidth="1"/>
    <col min="7951" max="7951" width="16.28515625" style="2" customWidth="1"/>
    <col min="7952" max="7952" width="11.85546875" style="2" customWidth="1"/>
    <col min="7953" max="7953" width="16.28515625" style="2" customWidth="1"/>
    <col min="7954" max="7954" width="12.28515625" style="2" customWidth="1"/>
    <col min="7955" max="7955" width="16.28515625" style="2" customWidth="1"/>
    <col min="7956" max="7956" width="12.85546875" style="2" customWidth="1"/>
    <col min="7957" max="7957" width="16.28515625" style="2" customWidth="1"/>
    <col min="7958" max="7958" width="18.7109375" style="2" customWidth="1"/>
    <col min="7959" max="7959" width="14.5703125" style="2" customWidth="1"/>
    <col min="7960" max="7960" width="61.28515625" style="2" customWidth="1"/>
    <col min="7961" max="7961" width="0" style="2" hidden="1" customWidth="1"/>
    <col min="7962" max="8192" width="9.140625" style="2"/>
    <col min="8193" max="8193" width="10" style="2" customWidth="1"/>
    <col min="8194" max="8194" width="46.42578125" style="2" bestFit="1" customWidth="1"/>
    <col min="8195" max="8195" width="11" style="2" customWidth="1"/>
    <col min="8196" max="8196" width="12.5703125" style="2" customWidth="1"/>
    <col min="8197" max="8199" width="13.140625" style="2" customWidth="1"/>
    <col min="8200" max="8200" width="17" style="2" customWidth="1"/>
    <col min="8201" max="8201" width="17.28515625" style="2" customWidth="1"/>
    <col min="8202" max="8203" width="15.42578125" style="2" customWidth="1"/>
    <col min="8204" max="8204" width="12" style="2" customWidth="1"/>
    <col min="8205" max="8205" width="16.28515625" style="2" customWidth="1"/>
    <col min="8206" max="8206" width="11.5703125" style="2" customWidth="1"/>
    <col min="8207" max="8207" width="16.28515625" style="2" customWidth="1"/>
    <col min="8208" max="8208" width="11.85546875" style="2" customWidth="1"/>
    <col min="8209" max="8209" width="16.28515625" style="2" customWidth="1"/>
    <col min="8210" max="8210" width="12.28515625" style="2" customWidth="1"/>
    <col min="8211" max="8211" width="16.28515625" style="2" customWidth="1"/>
    <col min="8212" max="8212" width="12.85546875" style="2" customWidth="1"/>
    <col min="8213" max="8213" width="16.28515625" style="2" customWidth="1"/>
    <col min="8214" max="8214" width="18.7109375" style="2" customWidth="1"/>
    <col min="8215" max="8215" width="14.5703125" style="2" customWidth="1"/>
    <col min="8216" max="8216" width="61.28515625" style="2" customWidth="1"/>
    <col min="8217" max="8217" width="0" style="2" hidden="1" customWidth="1"/>
    <col min="8218" max="8448" width="9.140625" style="2"/>
    <col min="8449" max="8449" width="10" style="2" customWidth="1"/>
    <col min="8450" max="8450" width="46.42578125" style="2" bestFit="1" customWidth="1"/>
    <col min="8451" max="8451" width="11" style="2" customWidth="1"/>
    <col min="8452" max="8452" width="12.5703125" style="2" customWidth="1"/>
    <col min="8453" max="8455" width="13.140625" style="2" customWidth="1"/>
    <col min="8456" max="8456" width="17" style="2" customWidth="1"/>
    <col min="8457" max="8457" width="17.28515625" style="2" customWidth="1"/>
    <col min="8458" max="8459" width="15.42578125" style="2" customWidth="1"/>
    <col min="8460" max="8460" width="12" style="2" customWidth="1"/>
    <col min="8461" max="8461" width="16.28515625" style="2" customWidth="1"/>
    <col min="8462" max="8462" width="11.5703125" style="2" customWidth="1"/>
    <col min="8463" max="8463" width="16.28515625" style="2" customWidth="1"/>
    <col min="8464" max="8464" width="11.85546875" style="2" customWidth="1"/>
    <col min="8465" max="8465" width="16.28515625" style="2" customWidth="1"/>
    <col min="8466" max="8466" width="12.28515625" style="2" customWidth="1"/>
    <col min="8467" max="8467" width="16.28515625" style="2" customWidth="1"/>
    <col min="8468" max="8468" width="12.85546875" style="2" customWidth="1"/>
    <col min="8469" max="8469" width="16.28515625" style="2" customWidth="1"/>
    <col min="8470" max="8470" width="18.7109375" style="2" customWidth="1"/>
    <col min="8471" max="8471" width="14.5703125" style="2" customWidth="1"/>
    <col min="8472" max="8472" width="61.28515625" style="2" customWidth="1"/>
    <col min="8473" max="8473" width="0" style="2" hidden="1" customWidth="1"/>
    <col min="8474" max="8704" width="9.140625" style="2"/>
    <col min="8705" max="8705" width="10" style="2" customWidth="1"/>
    <col min="8706" max="8706" width="46.42578125" style="2" bestFit="1" customWidth="1"/>
    <col min="8707" max="8707" width="11" style="2" customWidth="1"/>
    <col min="8708" max="8708" width="12.5703125" style="2" customWidth="1"/>
    <col min="8709" max="8711" width="13.140625" style="2" customWidth="1"/>
    <col min="8712" max="8712" width="17" style="2" customWidth="1"/>
    <col min="8713" max="8713" width="17.28515625" style="2" customWidth="1"/>
    <col min="8714" max="8715" width="15.42578125" style="2" customWidth="1"/>
    <col min="8716" max="8716" width="12" style="2" customWidth="1"/>
    <col min="8717" max="8717" width="16.28515625" style="2" customWidth="1"/>
    <col min="8718" max="8718" width="11.5703125" style="2" customWidth="1"/>
    <col min="8719" max="8719" width="16.28515625" style="2" customWidth="1"/>
    <col min="8720" max="8720" width="11.85546875" style="2" customWidth="1"/>
    <col min="8721" max="8721" width="16.28515625" style="2" customWidth="1"/>
    <col min="8722" max="8722" width="12.28515625" style="2" customWidth="1"/>
    <col min="8723" max="8723" width="16.28515625" style="2" customWidth="1"/>
    <col min="8724" max="8724" width="12.85546875" style="2" customWidth="1"/>
    <col min="8725" max="8725" width="16.28515625" style="2" customWidth="1"/>
    <col min="8726" max="8726" width="18.7109375" style="2" customWidth="1"/>
    <col min="8727" max="8727" width="14.5703125" style="2" customWidth="1"/>
    <col min="8728" max="8728" width="61.28515625" style="2" customWidth="1"/>
    <col min="8729" max="8729" width="0" style="2" hidden="1" customWidth="1"/>
    <col min="8730" max="8960" width="9.140625" style="2"/>
    <col min="8961" max="8961" width="10" style="2" customWidth="1"/>
    <col min="8962" max="8962" width="46.42578125" style="2" bestFit="1" customWidth="1"/>
    <col min="8963" max="8963" width="11" style="2" customWidth="1"/>
    <col min="8964" max="8964" width="12.5703125" style="2" customWidth="1"/>
    <col min="8965" max="8967" width="13.140625" style="2" customWidth="1"/>
    <col min="8968" max="8968" width="17" style="2" customWidth="1"/>
    <col min="8969" max="8969" width="17.28515625" style="2" customWidth="1"/>
    <col min="8970" max="8971" width="15.42578125" style="2" customWidth="1"/>
    <col min="8972" max="8972" width="12" style="2" customWidth="1"/>
    <col min="8973" max="8973" width="16.28515625" style="2" customWidth="1"/>
    <col min="8974" max="8974" width="11.5703125" style="2" customWidth="1"/>
    <col min="8975" max="8975" width="16.28515625" style="2" customWidth="1"/>
    <col min="8976" max="8976" width="11.85546875" style="2" customWidth="1"/>
    <col min="8977" max="8977" width="16.28515625" style="2" customWidth="1"/>
    <col min="8978" max="8978" width="12.28515625" style="2" customWidth="1"/>
    <col min="8979" max="8979" width="16.28515625" style="2" customWidth="1"/>
    <col min="8980" max="8980" width="12.85546875" style="2" customWidth="1"/>
    <col min="8981" max="8981" width="16.28515625" style="2" customWidth="1"/>
    <col min="8982" max="8982" width="18.7109375" style="2" customWidth="1"/>
    <col min="8983" max="8983" width="14.5703125" style="2" customWidth="1"/>
    <col min="8984" max="8984" width="61.28515625" style="2" customWidth="1"/>
    <col min="8985" max="8985" width="0" style="2" hidden="1" customWidth="1"/>
    <col min="8986" max="9216" width="9.140625" style="2"/>
    <col min="9217" max="9217" width="10" style="2" customWidth="1"/>
    <col min="9218" max="9218" width="46.42578125" style="2" bestFit="1" customWidth="1"/>
    <col min="9219" max="9219" width="11" style="2" customWidth="1"/>
    <col min="9220" max="9220" width="12.5703125" style="2" customWidth="1"/>
    <col min="9221" max="9223" width="13.140625" style="2" customWidth="1"/>
    <col min="9224" max="9224" width="17" style="2" customWidth="1"/>
    <col min="9225" max="9225" width="17.28515625" style="2" customWidth="1"/>
    <col min="9226" max="9227" width="15.42578125" style="2" customWidth="1"/>
    <col min="9228" max="9228" width="12" style="2" customWidth="1"/>
    <col min="9229" max="9229" width="16.28515625" style="2" customWidth="1"/>
    <col min="9230" max="9230" width="11.5703125" style="2" customWidth="1"/>
    <col min="9231" max="9231" width="16.28515625" style="2" customWidth="1"/>
    <col min="9232" max="9232" width="11.85546875" style="2" customWidth="1"/>
    <col min="9233" max="9233" width="16.28515625" style="2" customWidth="1"/>
    <col min="9234" max="9234" width="12.28515625" style="2" customWidth="1"/>
    <col min="9235" max="9235" width="16.28515625" style="2" customWidth="1"/>
    <col min="9236" max="9236" width="12.85546875" style="2" customWidth="1"/>
    <col min="9237" max="9237" width="16.28515625" style="2" customWidth="1"/>
    <col min="9238" max="9238" width="18.7109375" style="2" customWidth="1"/>
    <col min="9239" max="9239" width="14.5703125" style="2" customWidth="1"/>
    <col min="9240" max="9240" width="61.28515625" style="2" customWidth="1"/>
    <col min="9241" max="9241" width="0" style="2" hidden="1" customWidth="1"/>
    <col min="9242" max="9472" width="9.140625" style="2"/>
    <col min="9473" max="9473" width="10" style="2" customWidth="1"/>
    <col min="9474" max="9474" width="46.42578125" style="2" bestFit="1" customWidth="1"/>
    <col min="9475" max="9475" width="11" style="2" customWidth="1"/>
    <col min="9476" max="9476" width="12.5703125" style="2" customWidth="1"/>
    <col min="9477" max="9479" width="13.140625" style="2" customWidth="1"/>
    <col min="9480" max="9480" width="17" style="2" customWidth="1"/>
    <col min="9481" max="9481" width="17.28515625" style="2" customWidth="1"/>
    <col min="9482" max="9483" width="15.42578125" style="2" customWidth="1"/>
    <col min="9484" max="9484" width="12" style="2" customWidth="1"/>
    <col min="9485" max="9485" width="16.28515625" style="2" customWidth="1"/>
    <col min="9486" max="9486" width="11.5703125" style="2" customWidth="1"/>
    <col min="9487" max="9487" width="16.28515625" style="2" customWidth="1"/>
    <col min="9488" max="9488" width="11.85546875" style="2" customWidth="1"/>
    <col min="9489" max="9489" width="16.28515625" style="2" customWidth="1"/>
    <col min="9490" max="9490" width="12.28515625" style="2" customWidth="1"/>
    <col min="9491" max="9491" width="16.28515625" style="2" customWidth="1"/>
    <col min="9492" max="9492" width="12.85546875" style="2" customWidth="1"/>
    <col min="9493" max="9493" width="16.28515625" style="2" customWidth="1"/>
    <col min="9494" max="9494" width="18.7109375" style="2" customWidth="1"/>
    <col min="9495" max="9495" width="14.5703125" style="2" customWidth="1"/>
    <col min="9496" max="9496" width="61.28515625" style="2" customWidth="1"/>
    <col min="9497" max="9497" width="0" style="2" hidden="1" customWidth="1"/>
    <col min="9498" max="9728" width="9.140625" style="2"/>
    <col min="9729" max="9729" width="10" style="2" customWidth="1"/>
    <col min="9730" max="9730" width="46.42578125" style="2" bestFit="1" customWidth="1"/>
    <col min="9731" max="9731" width="11" style="2" customWidth="1"/>
    <col min="9732" max="9732" width="12.5703125" style="2" customWidth="1"/>
    <col min="9733" max="9735" width="13.140625" style="2" customWidth="1"/>
    <col min="9736" max="9736" width="17" style="2" customWidth="1"/>
    <col min="9737" max="9737" width="17.28515625" style="2" customWidth="1"/>
    <col min="9738" max="9739" width="15.42578125" style="2" customWidth="1"/>
    <col min="9740" max="9740" width="12" style="2" customWidth="1"/>
    <col min="9741" max="9741" width="16.28515625" style="2" customWidth="1"/>
    <col min="9742" max="9742" width="11.5703125" style="2" customWidth="1"/>
    <col min="9743" max="9743" width="16.28515625" style="2" customWidth="1"/>
    <col min="9744" max="9744" width="11.85546875" style="2" customWidth="1"/>
    <col min="9745" max="9745" width="16.28515625" style="2" customWidth="1"/>
    <col min="9746" max="9746" width="12.28515625" style="2" customWidth="1"/>
    <col min="9747" max="9747" width="16.28515625" style="2" customWidth="1"/>
    <col min="9748" max="9748" width="12.85546875" style="2" customWidth="1"/>
    <col min="9749" max="9749" width="16.28515625" style="2" customWidth="1"/>
    <col min="9750" max="9750" width="18.7109375" style="2" customWidth="1"/>
    <col min="9751" max="9751" width="14.5703125" style="2" customWidth="1"/>
    <col min="9752" max="9752" width="61.28515625" style="2" customWidth="1"/>
    <col min="9753" max="9753" width="0" style="2" hidden="1" customWidth="1"/>
    <col min="9754" max="9984" width="9.140625" style="2"/>
    <col min="9985" max="9985" width="10" style="2" customWidth="1"/>
    <col min="9986" max="9986" width="46.42578125" style="2" bestFit="1" customWidth="1"/>
    <col min="9987" max="9987" width="11" style="2" customWidth="1"/>
    <col min="9988" max="9988" width="12.5703125" style="2" customWidth="1"/>
    <col min="9989" max="9991" width="13.140625" style="2" customWidth="1"/>
    <col min="9992" max="9992" width="17" style="2" customWidth="1"/>
    <col min="9993" max="9993" width="17.28515625" style="2" customWidth="1"/>
    <col min="9994" max="9995" width="15.42578125" style="2" customWidth="1"/>
    <col min="9996" max="9996" width="12" style="2" customWidth="1"/>
    <col min="9997" max="9997" width="16.28515625" style="2" customWidth="1"/>
    <col min="9998" max="9998" width="11.5703125" style="2" customWidth="1"/>
    <col min="9999" max="9999" width="16.28515625" style="2" customWidth="1"/>
    <col min="10000" max="10000" width="11.85546875" style="2" customWidth="1"/>
    <col min="10001" max="10001" width="16.28515625" style="2" customWidth="1"/>
    <col min="10002" max="10002" width="12.28515625" style="2" customWidth="1"/>
    <col min="10003" max="10003" width="16.28515625" style="2" customWidth="1"/>
    <col min="10004" max="10004" width="12.85546875" style="2" customWidth="1"/>
    <col min="10005" max="10005" width="16.28515625" style="2" customWidth="1"/>
    <col min="10006" max="10006" width="18.7109375" style="2" customWidth="1"/>
    <col min="10007" max="10007" width="14.5703125" style="2" customWidth="1"/>
    <col min="10008" max="10008" width="61.28515625" style="2" customWidth="1"/>
    <col min="10009" max="10009" width="0" style="2" hidden="1" customWidth="1"/>
    <col min="10010" max="10240" width="9.140625" style="2"/>
    <col min="10241" max="10241" width="10" style="2" customWidth="1"/>
    <col min="10242" max="10242" width="46.42578125" style="2" bestFit="1" customWidth="1"/>
    <col min="10243" max="10243" width="11" style="2" customWidth="1"/>
    <col min="10244" max="10244" width="12.5703125" style="2" customWidth="1"/>
    <col min="10245" max="10247" width="13.140625" style="2" customWidth="1"/>
    <col min="10248" max="10248" width="17" style="2" customWidth="1"/>
    <col min="10249" max="10249" width="17.28515625" style="2" customWidth="1"/>
    <col min="10250" max="10251" width="15.42578125" style="2" customWidth="1"/>
    <col min="10252" max="10252" width="12" style="2" customWidth="1"/>
    <col min="10253" max="10253" width="16.28515625" style="2" customWidth="1"/>
    <col min="10254" max="10254" width="11.5703125" style="2" customWidth="1"/>
    <col min="10255" max="10255" width="16.28515625" style="2" customWidth="1"/>
    <col min="10256" max="10256" width="11.85546875" style="2" customWidth="1"/>
    <col min="10257" max="10257" width="16.28515625" style="2" customWidth="1"/>
    <col min="10258" max="10258" width="12.28515625" style="2" customWidth="1"/>
    <col min="10259" max="10259" width="16.28515625" style="2" customWidth="1"/>
    <col min="10260" max="10260" width="12.85546875" style="2" customWidth="1"/>
    <col min="10261" max="10261" width="16.28515625" style="2" customWidth="1"/>
    <col min="10262" max="10262" width="18.7109375" style="2" customWidth="1"/>
    <col min="10263" max="10263" width="14.5703125" style="2" customWidth="1"/>
    <col min="10264" max="10264" width="61.28515625" style="2" customWidth="1"/>
    <col min="10265" max="10265" width="0" style="2" hidden="1" customWidth="1"/>
    <col min="10266" max="10496" width="9.140625" style="2"/>
    <col min="10497" max="10497" width="10" style="2" customWidth="1"/>
    <col min="10498" max="10498" width="46.42578125" style="2" bestFit="1" customWidth="1"/>
    <col min="10499" max="10499" width="11" style="2" customWidth="1"/>
    <col min="10500" max="10500" width="12.5703125" style="2" customWidth="1"/>
    <col min="10501" max="10503" width="13.140625" style="2" customWidth="1"/>
    <col min="10504" max="10504" width="17" style="2" customWidth="1"/>
    <col min="10505" max="10505" width="17.28515625" style="2" customWidth="1"/>
    <col min="10506" max="10507" width="15.42578125" style="2" customWidth="1"/>
    <col min="10508" max="10508" width="12" style="2" customWidth="1"/>
    <col min="10509" max="10509" width="16.28515625" style="2" customWidth="1"/>
    <col min="10510" max="10510" width="11.5703125" style="2" customWidth="1"/>
    <col min="10511" max="10511" width="16.28515625" style="2" customWidth="1"/>
    <col min="10512" max="10512" width="11.85546875" style="2" customWidth="1"/>
    <col min="10513" max="10513" width="16.28515625" style="2" customWidth="1"/>
    <col min="10514" max="10514" width="12.28515625" style="2" customWidth="1"/>
    <col min="10515" max="10515" width="16.28515625" style="2" customWidth="1"/>
    <col min="10516" max="10516" width="12.85546875" style="2" customWidth="1"/>
    <col min="10517" max="10517" width="16.28515625" style="2" customWidth="1"/>
    <col min="10518" max="10518" width="18.7109375" style="2" customWidth="1"/>
    <col min="10519" max="10519" width="14.5703125" style="2" customWidth="1"/>
    <col min="10520" max="10520" width="61.28515625" style="2" customWidth="1"/>
    <col min="10521" max="10521" width="0" style="2" hidden="1" customWidth="1"/>
    <col min="10522" max="10752" width="9.140625" style="2"/>
    <col min="10753" max="10753" width="10" style="2" customWidth="1"/>
    <col min="10754" max="10754" width="46.42578125" style="2" bestFit="1" customWidth="1"/>
    <col min="10755" max="10755" width="11" style="2" customWidth="1"/>
    <col min="10756" max="10756" width="12.5703125" style="2" customWidth="1"/>
    <col min="10757" max="10759" width="13.140625" style="2" customWidth="1"/>
    <col min="10760" max="10760" width="17" style="2" customWidth="1"/>
    <col min="10761" max="10761" width="17.28515625" style="2" customWidth="1"/>
    <col min="10762" max="10763" width="15.42578125" style="2" customWidth="1"/>
    <col min="10764" max="10764" width="12" style="2" customWidth="1"/>
    <col min="10765" max="10765" width="16.28515625" style="2" customWidth="1"/>
    <col min="10766" max="10766" width="11.5703125" style="2" customWidth="1"/>
    <col min="10767" max="10767" width="16.28515625" style="2" customWidth="1"/>
    <col min="10768" max="10768" width="11.85546875" style="2" customWidth="1"/>
    <col min="10769" max="10769" width="16.28515625" style="2" customWidth="1"/>
    <col min="10770" max="10770" width="12.28515625" style="2" customWidth="1"/>
    <col min="10771" max="10771" width="16.28515625" style="2" customWidth="1"/>
    <col min="10772" max="10772" width="12.85546875" style="2" customWidth="1"/>
    <col min="10773" max="10773" width="16.28515625" style="2" customWidth="1"/>
    <col min="10774" max="10774" width="18.7109375" style="2" customWidth="1"/>
    <col min="10775" max="10775" width="14.5703125" style="2" customWidth="1"/>
    <col min="10776" max="10776" width="61.28515625" style="2" customWidth="1"/>
    <col min="10777" max="10777" width="0" style="2" hidden="1" customWidth="1"/>
    <col min="10778" max="11008" width="9.140625" style="2"/>
    <col min="11009" max="11009" width="10" style="2" customWidth="1"/>
    <col min="11010" max="11010" width="46.42578125" style="2" bestFit="1" customWidth="1"/>
    <col min="11011" max="11011" width="11" style="2" customWidth="1"/>
    <col min="11012" max="11012" width="12.5703125" style="2" customWidth="1"/>
    <col min="11013" max="11015" width="13.140625" style="2" customWidth="1"/>
    <col min="11016" max="11016" width="17" style="2" customWidth="1"/>
    <col min="11017" max="11017" width="17.28515625" style="2" customWidth="1"/>
    <col min="11018" max="11019" width="15.42578125" style="2" customWidth="1"/>
    <col min="11020" max="11020" width="12" style="2" customWidth="1"/>
    <col min="11021" max="11021" width="16.28515625" style="2" customWidth="1"/>
    <col min="11022" max="11022" width="11.5703125" style="2" customWidth="1"/>
    <col min="11023" max="11023" width="16.28515625" style="2" customWidth="1"/>
    <col min="11024" max="11024" width="11.85546875" style="2" customWidth="1"/>
    <col min="11025" max="11025" width="16.28515625" style="2" customWidth="1"/>
    <col min="11026" max="11026" width="12.28515625" style="2" customWidth="1"/>
    <col min="11027" max="11027" width="16.28515625" style="2" customWidth="1"/>
    <col min="11028" max="11028" width="12.85546875" style="2" customWidth="1"/>
    <col min="11029" max="11029" width="16.28515625" style="2" customWidth="1"/>
    <col min="11030" max="11030" width="18.7109375" style="2" customWidth="1"/>
    <col min="11031" max="11031" width="14.5703125" style="2" customWidth="1"/>
    <col min="11032" max="11032" width="61.28515625" style="2" customWidth="1"/>
    <col min="11033" max="11033" width="0" style="2" hidden="1" customWidth="1"/>
    <col min="11034" max="11264" width="9.140625" style="2"/>
    <col min="11265" max="11265" width="10" style="2" customWidth="1"/>
    <col min="11266" max="11266" width="46.42578125" style="2" bestFit="1" customWidth="1"/>
    <col min="11267" max="11267" width="11" style="2" customWidth="1"/>
    <col min="11268" max="11268" width="12.5703125" style="2" customWidth="1"/>
    <col min="11269" max="11271" width="13.140625" style="2" customWidth="1"/>
    <col min="11272" max="11272" width="17" style="2" customWidth="1"/>
    <col min="11273" max="11273" width="17.28515625" style="2" customWidth="1"/>
    <col min="11274" max="11275" width="15.42578125" style="2" customWidth="1"/>
    <col min="11276" max="11276" width="12" style="2" customWidth="1"/>
    <col min="11277" max="11277" width="16.28515625" style="2" customWidth="1"/>
    <col min="11278" max="11278" width="11.5703125" style="2" customWidth="1"/>
    <col min="11279" max="11279" width="16.28515625" style="2" customWidth="1"/>
    <col min="11280" max="11280" width="11.85546875" style="2" customWidth="1"/>
    <col min="11281" max="11281" width="16.28515625" style="2" customWidth="1"/>
    <col min="11282" max="11282" width="12.28515625" style="2" customWidth="1"/>
    <col min="11283" max="11283" width="16.28515625" style="2" customWidth="1"/>
    <col min="11284" max="11284" width="12.85546875" style="2" customWidth="1"/>
    <col min="11285" max="11285" width="16.28515625" style="2" customWidth="1"/>
    <col min="11286" max="11286" width="18.7109375" style="2" customWidth="1"/>
    <col min="11287" max="11287" width="14.5703125" style="2" customWidth="1"/>
    <col min="11288" max="11288" width="61.28515625" style="2" customWidth="1"/>
    <col min="11289" max="11289" width="0" style="2" hidden="1" customWidth="1"/>
    <col min="11290" max="11520" width="9.140625" style="2"/>
    <col min="11521" max="11521" width="10" style="2" customWidth="1"/>
    <col min="11522" max="11522" width="46.42578125" style="2" bestFit="1" customWidth="1"/>
    <col min="11523" max="11523" width="11" style="2" customWidth="1"/>
    <col min="11524" max="11524" width="12.5703125" style="2" customWidth="1"/>
    <col min="11525" max="11527" width="13.140625" style="2" customWidth="1"/>
    <col min="11528" max="11528" width="17" style="2" customWidth="1"/>
    <col min="11529" max="11529" width="17.28515625" style="2" customWidth="1"/>
    <col min="11530" max="11531" width="15.42578125" style="2" customWidth="1"/>
    <col min="11532" max="11532" width="12" style="2" customWidth="1"/>
    <col min="11533" max="11533" width="16.28515625" style="2" customWidth="1"/>
    <col min="11534" max="11534" width="11.5703125" style="2" customWidth="1"/>
    <col min="11535" max="11535" width="16.28515625" style="2" customWidth="1"/>
    <col min="11536" max="11536" width="11.85546875" style="2" customWidth="1"/>
    <col min="11537" max="11537" width="16.28515625" style="2" customWidth="1"/>
    <col min="11538" max="11538" width="12.28515625" style="2" customWidth="1"/>
    <col min="11539" max="11539" width="16.28515625" style="2" customWidth="1"/>
    <col min="11540" max="11540" width="12.85546875" style="2" customWidth="1"/>
    <col min="11541" max="11541" width="16.28515625" style="2" customWidth="1"/>
    <col min="11542" max="11542" width="18.7109375" style="2" customWidth="1"/>
    <col min="11543" max="11543" width="14.5703125" style="2" customWidth="1"/>
    <col min="11544" max="11544" width="61.28515625" style="2" customWidth="1"/>
    <col min="11545" max="11545" width="0" style="2" hidden="1" customWidth="1"/>
    <col min="11546" max="11776" width="9.140625" style="2"/>
    <col min="11777" max="11777" width="10" style="2" customWidth="1"/>
    <col min="11778" max="11778" width="46.42578125" style="2" bestFit="1" customWidth="1"/>
    <col min="11779" max="11779" width="11" style="2" customWidth="1"/>
    <col min="11780" max="11780" width="12.5703125" style="2" customWidth="1"/>
    <col min="11781" max="11783" width="13.140625" style="2" customWidth="1"/>
    <col min="11784" max="11784" width="17" style="2" customWidth="1"/>
    <col min="11785" max="11785" width="17.28515625" style="2" customWidth="1"/>
    <col min="11786" max="11787" width="15.42578125" style="2" customWidth="1"/>
    <col min="11788" max="11788" width="12" style="2" customWidth="1"/>
    <col min="11789" max="11789" width="16.28515625" style="2" customWidth="1"/>
    <col min="11790" max="11790" width="11.5703125" style="2" customWidth="1"/>
    <col min="11791" max="11791" width="16.28515625" style="2" customWidth="1"/>
    <col min="11792" max="11792" width="11.85546875" style="2" customWidth="1"/>
    <col min="11793" max="11793" width="16.28515625" style="2" customWidth="1"/>
    <col min="11794" max="11794" width="12.28515625" style="2" customWidth="1"/>
    <col min="11795" max="11795" width="16.28515625" style="2" customWidth="1"/>
    <col min="11796" max="11796" width="12.85546875" style="2" customWidth="1"/>
    <col min="11797" max="11797" width="16.28515625" style="2" customWidth="1"/>
    <col min="11798" max="11798" width="18.7109375" style="2" customWidth="1"/>
    <col min="11799" max="11799" width="14.5703125" style="2" customWidth="1"/>
    <col min="11800" max="11800" width="61.28515625" style="2" customWidth="1"/>
    <col min="11801" max="11801" width="0" style="2" hidden="1" customWidth="1"/>
    <col min="11802" max="12032" width="9.140625" style="2"/>
    <col min="12033" max="12033" width="10" style="2" customWidth="1"/>
    <col min="12034" max="12034" width="46.42578125" style="2" bestFit="1" customWidth="1"/>
    <col min="12035" max="12035" width="11" style="2" customWidth="1"/>
    <col min="12036" max="12036" width="12.5703125" style="2" customWidth="1"/>
    <col min="12037" max="12039" width="13.140625" style="2" customWidth="1"/>
    <col min="12040" max="12040" width="17" style="2" customWidth="1"/>
    <col min="12041" max="12041" width="17.28515625" style="2" customWidth="1"/>
    <col min="12042" max="12043" width="15.42578125" style="2" customWidth="1"/>
    <col min="12044" max="12044" width="12" style="2" customWidth="1"/>
    <col min="12045" max="12045" width="16.28515625" style="2" customWidth="1"/>
    <col min="12046" max="12046" width="11.5703125" style="2" customWidth="1"/>
    <col min="12047" max="12047" width="16.28515625" style="2" customWidth="1"/>
    <col min="12048" max="12048" width="11.85546875" style="2" customWidth="1"/>
    <col min="12049" max="12049" width="16.28515625" style="2" customWidth="1"/>
    <col min="12050" max="12050" width="12.28515625" style="2" customWidth="1"/>
    <col min="12051" max="12051" width="16.28515625" style="2" customWidth="1"/>
    <col min="12052" max="12052" width="12.85546875" style="2" customWidth="1"/>
    <col min="12053" max="12053" width="16.28515625" style="2" customWidth="1"/>
    <col min="12054" max="12054" width="18.7109375" style="2" customWidth="1"/>
    <col min="12055" max="12055" width="14.5703125" style="2" customWidth="1"/>
    <col min="12056" max="12056" width="61.28515625" style="2" customWidth="1"/>
    <col min="12057" max="12057" width="0" style="2" hidden="1" customWidth="1"/>
    <col min="12058" max="12288" width="9.140625" style="2"/>
    <col min="12289" max="12289" width="10" style="2" customWidth="1"/>
    <col min="12290" max="12290" width="46.42578125" style="2" bestFit="1" customWidth="1"/>
    <col min="12291" max="12291" width="11" style="2" customWidth="1"/>
    <col min="12292" max="12292" width="12.5703125" style="2" customWidth="1"/>
    <col min="12293" max="12295" width="13.140625" style="2" customWidth="1"/>
    <col min="12296" max="12296" width="17" style="2" customWidth="1"/>
    <col min="12297" max="12297" width="17.28515625" style="2" customWidth="1"/>
    <col min="12298" max="12299" width="15.42578125" style="2" customWidth="1"/>
    <col min="12300" max="12300" width="12" style="2" customWidth="1"/>
    <col min="12301" max="12301" width="16.28515625" style="2" customWidth="1"/>
    <col min="12302" max="12302" width="11.5703125" style="2" customWidth="1"/>
    <col min="12303" max="12303" width="16.28515625" style="2" customWidth="1"/>
    <col min="12304" max="12304" width="11.85546875" style="2" customWidth="1"/>
    <col min="12305" max="12305" width="16.28515625" style="2" customWidth="1"/>
    <col min="12306" max="12306" width="12.28515625" style="2" customWidth="1"/>
    <col min="12307" max="12307" width="16.28515625" style="2" customWidth="1"/>
    <col min="12308" max="12308" width="12.85546875" style="2" customWidth="1"/>
    <col min="12309" max="12309" width="16.28515625" style="2" customWidth="1"/>
    <col min="12310" max="12310" width="18.7109375" style="2" customWidth="1"/>
    <col min="12311" max="12311" width="14.5703125" style="2" customWidth="1"/>
    <col min="12312" max="12312" width="61.28515625" style="2" customWidth="1"/>
    <col min="12313" max="12313" width="0" style="2" hidden="1" customWidth="1"/>
    <col min="12314" max="12544" width="9.140625" style="2"/>
    <col min="12545" max="12545" width="10" style="2" customWidth="1"/>
    <col min="12546" max="12546" width="46.42578125" style="2" bestFit="1" customWidth="1"/>
    <col min="12547" max="12547" width="11" style="2" customWidth="1"/>
    <col min="12548" max="12548" width="12.5703125" style="2" customWidth="1"/>
    <col min="12549" max="12551" width="13.140625" style="2" customWidth="1"/>
    <col min="12552" max="12552" width="17" style="2" customWidth="1"/>
    <col min="12553" max="12553" width="17.28515625" style="2" customWidth="1"/>
    <col min="12554" max="12555" width="15.42578125" style="2" customWidth="1"/>
    <col min="12556" max="12556" width="12" style="2" customWidth="1"/>
    <col min="12557" max="12557" width="16.28515625" style="2" customWidth="1"/>
    <col min="12558" max="12558" width="11.5703125" style="2" customWidth="1"/>
    <col min="12559" max="12559" width="16.28515625" style="2" customWidth="1"/>
    <col min="12560" max="12560" width="11.85546875" style="2" customWidth="1"/>
    <col min="12561" max="12561" width="16.28515625" style="2" customWidth="1"/>
    <col min="12562" max="12562" width="12.28515625" style="2" customWidth="1"/>
    <col min="12563" max="12563" width="16.28515625" style="2" customWidth="1"/>
    <col min="12564" max="12564" width="12.85546875" style="2" customWidth="1"/>
    <col min="12565" max="12565" width="16.28515625" style="2" customWidth="1"/>
    <col min="12566" max="12566" width="18.7109375" style="2" customWidth="1"/>
    <col min="12567" max="12567" width="14.5703125" style="2" customWidth="1"/>
    <col min="12568" max="12568" width="61.28515625" style="2" customWidth="1"/>
    <col min="12569" max="12569" width="0" style="2" hidden="1" customWidth="1"/>
    <col min="12570" max="12800" width="9.140625" style="2"/>
    <col min="12801" max="12801" width="10" style="2" customWidth="1"/>
    <col min="12802" max="12802" width="46.42578125" style="2" bestFit="1" customWidth="1"/>
    <col min="12803" max="12803" width="11" style="2" customWidth="1"/>
    <col min="12804" max="12804" width="12.5703125" style="2" customWidth="1"/>
    <col min="12805" max="12807" width="13.140625" style="2" customWidth="1"/>
    <col min="12808" max="12808" width="17" style="2" customWidth="1"/>
    <col min="12809" max="12809" width="17.28515625" style="2" customWidth="1"/>
    <col min="12810" max="12811" width="15.42578125" style="2" customWidth="1"/>
    <col min="12812" max="12812" width="12" style="2" customWidth="1"/>
    <col min="12813" max="12813" width="16.28515625" style="2" customWidth="1"/>
    <col min="12814" max="12814" width="11.5703125" style="2" customWidth="1"/>
    <col min="12815" max="12815" width="16.28515625" style="2" customWidth="1"/>
    <col min="12816" max="12816" width="11.85546875" style="2" customWidth="1"/>
    <col min="12817" max="12817" width="16.28515625" style="2" customWidth="1"/>
    <col min="12818" max="12818" width="12.28515625" style="2" customWidth="1"/>
    <col min="12819" max="12819" width="16.28515625" style="2" customWidth="1"/>
    <col min="12820" max="12820" width="12.85546875" style="2" customWidth="1"/>
    <col min="12821" max="12821" width="16.28515625" style="2" customWidth="1"/>
    <col min="12822" max="12822" width="18.7109375" style="2" customWidth="1"/>
    <col min="12823" max="12823" width="14.5703125" style="2" customWidth="1"/>
    <col min="12824" max="12824" width="61.28515625" style="2" customWidth="1"/>
    <col min="12825" max="12825" width="0" style="2" hidden="1" customWidth="1"/>
    <col min="12826" max="13056" width="9.140625" style="2"/>
    <col min="13057" max="13057" width="10" style="2" customWidth="1"/>
    <col min="13058" max="13058" width="46.42578125" style="2" bestFit="1" customWidth="1"/>
    <col min="13059" max="13059" width="11" style="2" customWidth="1"/>
    <col min="13060" max="13060" width="12.5703125" style="2" customWidth="1"/>
    <col min="13061" max="13063" width="13.140625" style="2" customWidth="1"/>
    <col min="13064" max="13064" width="17" style="2" customWidth="1"/>
    <col min="13065" max="13065" width="17.28515625" style="2" customWidth="1"/>
    <col min="13066" max="13067" width="15.42578125" style="2" customWidth="1"/>
    <col min="13068" max="13068" width="12" style="2" customWidth="1"/>
    <col min="13069" max="13069" width="16.28515625" style="2" customWidth="1"/>
    <col min="13070" max="13070" width="11.5703125" style="2" customWidth="1"/>
    <col min="13071" max="13071" width="16.28515625" style="2" customWidth="1"/>
    <col min="13072" max="13072" width="11.85546875" style="2" customWidth="1"/>
    <col min="13073" max="13073" width="16.28515625" style="2" customWidth="1"/>
    <col min="13074" max="13074" width="12.28515625" style="2" customWidth="1"/>
    <col min="13075" max="13075" width="16.28515625" style="2" customWidth="1"/>
    <col min="13076" max="13076" width="12.85546875" style="2" customWidth="1"/>
    <col min="13077" max="13077" width="16.28515625" style="2" customWidth="1"/>
    <col min="13078" max="13078" width="18.7109375" style="2" customWidth="1"/>
    <col min="13079" max="13079" width="14.5703125" style="2" customWidth="1"/>
    <col min="13080" max="13080" width="61.28515625" style="2" customWidth="1"/>
    <col min="13081" max="13081" width="0" style="2" hidden="1" customWidth="1"/>
    <col min="13082" max="13312" width="9.140625" style="2"/>
    <col min="13313" max="13313" width="10" style="2" customWidth="1"/>
    <col min="13314" max="13314" width="46.42578125" style="2" bestFit="1" customWidth="1"/>
    <col min="13315" max="13315" width="11" style="2" customWidth="1"/>
    <col min="13316" max="13316" width="12.5703125" style="2" customWidth="1"/>
    <col min="13317" max="13319" width="13.140625" style="2" customWidth="1"/>
    <col min="13320" max="13320" width="17" style="2" customWidth="1"/>
    <col min="13321" max="13321" width="17.28515625" style="2" customWidth="1"/>
    <col min="13322" max="13323" width="15.42578125" style="2" customWidth="1"/>
    <col min="13324" max="13324" width="12" style="2" customWidth="1"/>
    <col min="13325" max="13325" width="16.28515625" style="2" customWidth="1"/>
    <col min="13326" max="13326" width="11.5703125" style="2" customWidth="1"/>
    <col min="13327" max="13327" width="16.28515625" style="2" customWidth="1"/>
    <col min="13328" max="13328" width="11.85546875" style="2" customWidth="1"/>
    <col min="13329" max="13329" width="16.28515625" style="2" customWidth="1"/>
    <col min="13330" max="13330" width="12.28515625" style="2" customWidth="1"/>
    <col min="13331" max="13331" width="16.28515625" style="2" customWidth="1"/>
    <col min="13332" max="13332" width="12.85546875" style="2" customWidth="1"/>
    <col min="13333" max="13333" width="16.28515625" style="2" customWidth="1"/>
    <col min="13334" max="13334" width="18.7109375" style="2" customWidth="1"/>
    <col min="13335" max="13335" width="14.5703125" style="2" customWidth="1"/>
    <col min="13336" max="13336" width="61.28515625" style="2" customWidth="1"/>
    <col min="13337" max="13337" width="0" style="2" hidden="1" customWidth="1"/>
    <col min="13338" max="13568" width="9.140625" style="2"/>
    <col min="13569" max="13569" width="10" style="2" customWidth="1"/>
    <col min="13570" max="13570" width="46.42578125" style="2" bestFit="1" customWidth="1"/>
    <col min="13571" max="13571" width="11" style="2" customWidth="1"/>
    <col min="13572" max="13572" width="12.5703125" style="2" customWidth="1"/>
    <col min="13573" max="13575" width="13.140625" style="2" customWidth="1"/>
    <col min="13576" max="13576" width="17" style="2" customWidth="1"/>
    <col min="13577" max="13577" width="17.28515625" style="2" customWidth="1"/>
    <col min="13578" max="13579" width="15.42578125" style="2" customWidth="1"/>
    <col min="13580" max="13580" width="12" style="2" customWidth="1"/>
    <col min="13581" max="13581" width="16.28515625" style="2" customWidth="1"/>
    <col min="13582" max="13582" width="11.5703125" style="2" customWidth="1"/>
    <col min="13583" max="13583" width="16.28515625" style="2" customWidth="1"/>
    <col min="13584" max="13584" width="11.85546875" style="2" customWidth="1"/>
    <col min="13585" max="13585" width="16.28515625" style="2" customWidth="1"/>
    <col min="13586" max="13586" width="12.28515625" style="2" customWidth="1"/>
    <col min="13587" max="13587" width="16.28515625" style="2" customWidth="1"/>
    <col min="13588" max="13588" width="12.85546875" style="2" customWidth="1"/>
    <col min="13589" max="13589" width="16.28515625" style="2" customWidth="1"/>
    <col min="13590" max="13590" width="18.7109375" style="2" customWidth="1"/>
    <col min="13591" max="13591" width="14.5703125" style="2" customWidth="1"/>
    <col min="13592" max="13592" width="61.28515625" style="2" customWidth="1"/>
    <col min="13593" max="13593" width="0" style="2" hidden="1" customWidth="1"/>
    <col min="13594" max="13824" width="9.140625" style="2"/>
    <col min="13825" max="13825" width="10" style="2" customWidth="1"/>
    <col min="13826" max="13826" width="46.42578125" style="2" bestFit="1" customWidth="1"/>
    <col min="13827" max="13827" width="11" style="2" customWidth="1"/>
    <col min="13828" max="13828" width="12.5703125" style="2" customWidth="1"/>
    <col min="13829" max="13831" width="13.140625" style="2" customWidth="1"/>
    <col min="13832" max="13832" width="17" style="2" customWidth="1"/>
    <col min="13833" max="13833" width="17.28515625" style="2" customWidth="1"/>
    <col min="13834" max="13835" width="15.42578125" style="2" customWidth="1"/>
    <col min="13836" max="13836" width="12" style="2" customWidth="1"/>
    <col min="13837" max="13837" width="16.28515625" style="2" customWidth="1"/>
    <col min="13838" max="13838" width="11.5703125" style="2" customWidth="1"/>
    <col min="13839" max="13839" width="16.28515625" style="2" customWidth="1"/>
    <col min="13840" max="13840" width="11.85546875" style="2" customWidth="1"/>
    <col min="13841" max="13841" width="16.28515625" style="2" customWidth="1"/>
    <col min="13842" max="13842" width="12.28515625" style="2" customWidth="1"/>
    <col min="13843" max="13843" width="16.28515625" style="2" customWidth="1"/>
    <col min="13844" max="13844" width="12.85546875" style="2" customWidth="1"/>
    <col min="13845" max="13845" width="16.28515625" style="2" customWidth="1"/>
    <col min="13846" max="13846" width="18.7109375" style="2" customWidth="1"/>
    <col min="13847" max="13847" width="14.5703125" style="2" customWidth="1"/>
    <col min="13848" max="13848" width="61.28515625" style="2" customWidth="1"/>
    <col min="13849" max="13849" width="0" style="2" hidden="1" customWidth="1"/>
    <col min="13850" max="14080" width="9.140625" style="2"/>
    <col min="14081" max="14081" width="10" style="2" customWidth="1"/>
    <col min="14082" max="14082" width="46.42578125" style="2" bestFit="1" customWidth="1"/>
    <col min="14083" max="14083" width="11" style="2" customWidth="1"/>
    <col min="14084" max="14084" width="12.5703125" style="2" customWidth="1"/>
    <col min="14085" max="14087" width="13.140625" style="2" customWidth="1"/>
    <col min="14088" max="14088" width="17" style="2" customWidth="1"/>
    <col min="14089" max="14089" width="17.28515625" style="2" customWidth="1"/>
    <col min="14090" max="14091" width="15.42578125" style="2" customWidth="1"/>
    <col min="14092" max="14092" width="12" style="2" customWidth="1"/>
    <col min="14093" max="14093" width="16.28515625" style="2" customWidth="1"/>
    <col min="14094" max="14094" width="11.5703125" style="2" customWidth="1"/>
    <col min="14095" max="14095" width="16.28515625" style="2" customWidth="1"/>
    <col min="14096" max="14096" width="11.85546875" style="2" customWidth="1"/>
    <col min="14097" max="14097" width="16.28515625" style="2" customWidth="1"/>
    <col min="14098" max="14098" width="12.28515625" style="2" customWidth="1"/>
    <col min="14099" max="14099" width="16.28515625" style="2" customWidth="1"/>
    <col min="14100" max="14100" width="12.85546875" style="2" customWidth="1"/>
    <col min="14101" max="14101" width="16.28515625" style="2" customWidth="1"/>
    <col min="14102" max="14102" width="18.7109375" style="2" customWidth="1"/>
    <col min="14103" max="14103" width="14.5703125" style="2" customWidth="1"/>
    <col min="14104" max="14104" width="61.28515625" style="2" customWidth="1"/>
    <col min="14105" max="14105" width="0" style="2" hidden="1" customWidth="1"/>
    <col min="14106" max="14336" width="9.140625" style="2"/>
    <col min="14337" max="14337" width="10" style="2" customWidth="1"/>
    <col min="14338" max="14338" width="46.42578125" style="2" bestFit="1" customWidth="1"/>
    <col min="14339" max="14339" width="11" style="2" customWidth="1"/>
    <col min="14340" max="14340" width="12.5703125" style="2" customWidth="1"/>
    <col min="14341" max="14343" width="13.140625" style="2" customWidth="1"/>
    <col min="14344" max="14344" width="17" style="2" customWidth="1"/>
    <col min="14345" max="14345" width="17.28515625" style="2" customWidth="1"/>
    <col min="14346" max="14347" width="15.42578125" style="2" customWidth="1"/>
    <col min="14348" max="14348" width="12" style="2" customWidth="1"/>
    <col min="14349" max="14349" width="16.28515625" style="2" customWidth="1"/>
    <col min="14350" max="14350" width="11.5703125" style="2" customWidth="1"/>
    <col min="14351" max="14351" width="16.28515625" style="2" customWidth="1"/>
    <col min="14352" max="14352" width="11.85546875" style="2" customWidth="1"/>
    <col min="14353" max="14353" width="16.28515625" style="2" customWidth="1"/>
    <col min="14354" max="14354" width="12.28515625" style="2" customWidth="1"/>
    <col min="14355" max="14355" width="16.28515625" style="2" customWidth="1"/>
    <col min="14356" max="14356" width="12.85546875" style="2" customWidth="1"/>
    <col min="14357" max="14357" width="16.28515625" style="2" customWidth="1"/>
    <col min="14358" max="14358" width="18.7109375" style="2" customWidth="1"/>
    <col min="14359" max="14359" width="14.5703125" style="2" customWidth="1"/>
    <col min="14360" max="14360" width="61.28515625" style="2" customWidth="1"/>
    <col min="14361" max="14361" width="0" style="2" hidden="1" customWidth="1"/>
    <col min="14362" max="14592" width="9.140625" style="2"/>
    <col min="14593" max="14593" width="10" style="2" customWidth="1"/>
    <col min="14594" max="14594" width="46.42578125" style="2" bestFit="1" customWidth="1"/>
    <col min="14595" max="14595" width="11" style="2" customWidth="1"/>
    <col min="14596" max="14596" width="12.5703125" style="2" customWidth="1"/>
    <col min="14597" max="14599" width="13.140625" style="2" customWidth="1"/>
    <col min="14600" max="14600" width="17" style="2" customWidth="1"/>
    <col min="14601" max="14601" width="17.28515625" style="2" customWidth="1"/>
    <col min="14602" max="14603" width="15.42578125" style="2" customWidth="1"/>
    <col min="14604" max="14604" width="12" style="2" customWidth="1"/>
    <col min="14605" max="14605" width="16.28515625" style="2" customWidth="1"/>
    <col min="14606" max="14606" width="11.5703125" style="2" customWidth="1"/>
    <col min="14607" max="14607" width="16.28515625" style="2" customWidth="1"/>
    <col min="14608" max="14608" width="11.85546875" style="2" customWidth="1"/>
    <col min="14609" max="14609" width="16.28515625" style="2" customWidth="1"/>
    <col min="14610" max="14610" width="12.28515625" style="2" customWidth="1"/>
    <col min="14611" max="14611" width="16.28515625" style="2" customWidth="1"/>
    <col min="14612" max="14612" width="12.85546875" style="2" customWidth="1"/>
    <col min="14613" max="14613" width="16.28515625" style="2" customWidth="1"/>
    <col min="14614" max="14614" width="18.7109375" style="2" customWidth="1"/>
    <col min="14615" max="14615" width="14.5703125" style="2" customWidth="1"/>
    <col min="14616" max="14616" width="61.28515625" style="2" customWidth="1"/>
    <col min="14617" max="14617" width="0" style="2" hidden="1" customWidth="1"/>
    <col min="14618" max="14848" width="9.140625" style="2"/>
    <col min="14849" max="14849" width="10" style="2" customWidth="1"/>
    <col min="14850" max="14850" width="46.42578125" style="2" bestFit="1" customWidth="1"/>
    <col min="14851" max="14851" width="11" style="2" customWidth="1"/>
    <col min="14852" max="14852" width="12.5703125" style="2" customWidth="1"/>
    <col min="14853" max="14855" width="13.140625" style="2" customWidth="1"/>
    <col min="14856" max="14856" width="17" style="2" customWidth="1"/>
    <col min="14857" max="14857" width="17.28515625" style="2" customWidth="1"/>
    <col min="14858" max="14859" width="15.42578125" style="2" customWidth="1"/>
    <col min="14860" max="14860" width="12" style="2" customWidth="1"/>
    <col min="14861" max="14861" width="16.28515625" style="2" customWidth="1"/>
    <col min="14862" max="14862" width="11.5703125" style="2" customWidth="1"/>
    <col min="14863" max="14863" width="16.28515625" style="2" customWidth="1"/>
    <col min="14864" max="14864" width="11.85546875" style="2" customWidth="1"/>
    <col min="14865" max="14865" width="16.28515625" style="2" customWidth="1"/>
    <col min="14866" max="14866" width="12.28515625" style="2" customWidth="1"/>
    <col min="14867" max="14867" width="16.28515625" style="2" customWidth="1"/>
    <col min="14868" max="14868" width="12.85546875" style="2" customWidth="1"/>
    <col min="14869" max="14869" width="16.28515625" style="2" customWidth="1"/>
    <col min="14870" max="14870" width="18.7109375" style="2" customWidth="1"/>
    <col min="14871" max="14871" width="14.5703125" style="2" customWidth="1"/>
    <col min="14872" max="14872" width="61.28515625" style="2" customWidth="1"/>
    <col min="14873" max="14873" width="0" style="2" hidden="1" customWidth="1"/>
    <col min="14874" max="15104" width="9.140625" style="2"/>
    <col min="15105" max="15105" width="10" style="2" customWidth="1"/>
    <col min="15106" max="15106" width="46.42578125" style="2" bestFit="1" customWidth="1"/>
    <col min="15107" max="15107" width="11" style="2" customWidth="1"/>
    <col min="15108" max="15108" width="12.5703125" style="2" customWidth="1"/>
    <col min="15109" max="15111" width="13.140625" style="2" customWidth="1"/>
    <col min="15112" max="15112" width="17" style="2" customWidth="1"/>
    <col min="15113" max="15113" width="17.28515625" style="2" customWidth="1"/>
    <col min="15114" max="15115" width="15.42578125" style="2" customWidth="1"/>
    <col min="15116" max="15116" width="12" style="2" customWidth="1"/>
    <col min="15117" max="15117" width="16.28515625" style="2" customWidth="1"/>
    <col min="15118" max="15118" width="11.5703125" style="2" customWidth="1"/>
    <col min="15119" max="15119" width="16.28515625" style="2" customWidth="1"/>
    <col min="15120" max="15120" width="11.85546875" style="2" customWidth="1"/>
    <col min="15121" max="15121" width="16.28515625" style="2" customWidth="1"/>
    <col min="15122" max="15122" width="12.28515625" style="2" customWidth="1"/>
    <col min="15123" max="15123" width="16.28515625" style="2" customWidth="1"/>
    <col min="15124" max="15124" width="12.85546875" style="2" customWidth="1"/>
    <col min="15125" max="15125" width="16.28515625" style="2" customWidth="1"/>
    <col min="15126" max="15126" width="18.7109375" style="2" customWidth="1"/>
    <col min="15127" max="15127" width="14.5703125" style="2" customWidth="1"/>
    <col min="15128" max="15128" width="61.28515625" style="2" customWidth="1"/>
    <col min="15129" max="15129" width="0" style="2" hidden="1" customWidth="1"/>
    <col min="15130" max="15360" width="9.140625" style="2"/>
    <col min="15361" max="15361" width="10" style="2" customWidth="1"/>
    <col min="15362" max="15362" width="46.42578125" style="2" bestFit="1" customWidth="1"/>
    <col min="15363" max="15363" width="11" style="2" customWidth="1"/>
    <col min="15364" max="15364" width="12.5703125" style="2" customWidth="1"/>
    <col min="15365" max="15367" width="13.140625" style="2" customWidth="1"/>
    <col min="15368" max="15368" width="17" style="2" customWidth="1"/>
    <col min="15369" max="15369" width="17.28515625" style="2" customWidth="1"/>
    <col min="15370" max="15371" width="15.42578125" style="2" customWidth="1"/>
    <col min="15372" max="15372" width="12" style="2" customWidth="1"/>
    <col min="15373" max="15373" width="16.28515625" style="2" customWidth="1"/>
    <col min="15374" max="15374" width="11.5703125" style="2" customWidth="1"/>
    <col min="15375" max="15375" width="16.28515625" style="2" customWidth="1"/>
    <col min="15376" max="15376" width="11.85546875" style="2" customWidth="1"/>
    <col min="15377" max="15377" width="16.28515625" style="2" customWidth="1"/>
    <col min="15378" max="15378" width="12.28515625" style="2" customWidth="1"/>
    <col min="15379" max="15379" width="16.28515625" style="2" customWidth="1"/>
    <col min="15380" max="15380" width="12.85546875" style="2" customWidth="1"/>
    <col min="15381" max="15381" width="16.28515625" style="2" customWidth="1"/>
    <col min="15382" max="15382" width="18.7109375" style="2" customWidth="1"/>
    <col min="15383" max="15383" width="14.5703125" style="2" customWidth="1"/>
    <col min="15384" max="15384" width="61.28515625" style="2" customWidth="1"/>
    <col min="15385" max="15385" width="0" style="2" hidden="1" customWidth="1"/>
    <col min="15386" max="15616" width="9.140625" style="2"/>
    <col min="15617" max="15617" width="10" style="2" customWidth="1"/>
    <col min="15618" max="15618" width="46.42578125" style="2" bestFit="1" customWidth="1"/>
    <col min="15619" max="15619" width="11" style="2" customWidth="1"/>
    <col min="15620" max="15620" width="12.5703125" style="2" customWidth="1"/>
    <col min="15621" max="15623" width="13.140625" style="2" customWidth="1"/>
    <col min="15624" max="15624" width="17" style="2" customWidth="1"/>
    <col min="15625" max="15625" width="17.28515625" style="2" customWidth="1"/>
    <col min="15626" max="15627" width="15.42578125" style="2" customWidth="1"/>
    <col min="15628" max="15628" width="12" style="2" customWidth="1"/>
    <col min="15629" max="15629" width="16.28515625" style="2" customWidth="1"/>
    <col min="15630" max="15630" width="11.5703125" style="2" customWidth="1"/>
    <col min="15631" max="15631" width="16.28515625" style="2" customWidth="1"/>
    <col min="15632" max="15632" width="11.85546875" style="2" customWidth="1"/>
    <col min="15633" max="15633" width="16.28515625" style="2" customWidth="1"/>
    <col min="15634" max="15634" width="12.28515625" style="2" customWidth="1"/>
    <col min="15635" max="15635" width="16.28515625" style="2" customWidth="1"/>
    <col min="15636" max="15636" width="12.85546875" style="2" customWidth="1"/>
    <col min="15637" max="15637" width="16.28515625" style="2" customWidth="1"/>
    <col min="15638" max="15638" width="18.7109375" style="2" customWidth="1"/>
    <col min="15639" max="15639" width="14.5703125" style="2" customWidth="1"/>
    <col min="15640" max="15640" width="61.28515625" style="2" customWidth="1"/>
    <col min="15641" max="15641" width="0" style="2" hidden="1" customWidth="1"/>
    <col min="15642" max="15872" width="9.140625" style="2"/>
    <col min="15873" max="15873" width="10" style="2" customWidth="1"/>
    <col min="15874" max="15874" width="46.42578125" style="2" bestFit="1" customWidth="1"/>
    <col min="15875" max="15875" width="11" style="2" customWidth="1"/>
    <col min="15876" max="15876" width="12.5703125" style="2" customWidth="1"/>
    <col min="15877" max="15879" width="13.140625" style="2" customWidth="1"/>
    <col min="15880" max="15880" width="17" style="2" customWidth="1"/>
    <col min="15881" max="15881" width="17.28515625" style="2" customWidth="1"/>
    <col min="15882" max="15883" width="15.42578125" style="2" customWidth="1"/>
    <col min="15884" max="15884" width="12" style="2" customWidth="1"/>
    <col min="15885" max="15885" width="16.28515625" style="2" customWidth="1"/>
    <col min="15886" max="15886" width="11.5703125" style="2" customWidth="1"/>
    <col min="15887" max="15887" width="16.28515625" style="2" customWidth="1"/>
    <col min="15888" max="15888" width="11.85546875" style="2" customWidth="1"/>
    <col min="15889" max="15889" width="16.28515625" style="2" customWidth="1"/>
    <col min="15890" max="15890" width="12.28515625" style="2" customWidth="1"/>
    <col min="15891" max="15891" width="16.28515625" style="2" customWidth="1"/>
    <col min="15892" max="15892" width="12.85546875" style="2" customWidth="1"/>
    <col min="15893" max="15893" width="16.28515625" style="2" customWidth="1"/>
    <col min="15894" max="15894" width="18.7109375" style="2" customWidth="1"/>
    <col min="15895" max="15895" width="14.5703125" style="2" customWidth="1"/>
    <col min="15896" max="15896" width="61.28515625" style="2" customWidth="1"/>
    <col min="15897" max="15897" width="0" style="2" hidden="1" customWidth="1"/>
    <col min="15898" max="16128" width="9.140625" style="2"/>
    <col min="16129" max="16129" width="10" style="2" customWidth="1"/>
    <col min="16130" max="16130" width="46.42578125" style="2" bestFit="1" customWidth="1"/>
    <col min="16131" max="16131" width="11" style="2" customWidth="1"/>
    <col min="16132" max="16132" width="12.5703125" style="2" customWidth="1"/>
    <col min="16133" max="16135" width="13.140625" style="2" customWidth="1"/>
    <col min="16136" max="16136" width="17" style="2" customWidth="1"/>
    <col min="16137" max="16137" width="17.28515625" style="2" customWidth="1"/>
    <col min="16138" max="16139" width="15.42578125" style="2" customWidth="1"/>
    <col min="16140" max="16140" width="12" style="2" customWidth="1"/>
    <col min="16141" max="16141" width="16.28515625" style="2" customWidth="1"/>
    <col min="16142" max="16142" width="11.5703125" style="2" customWidth="1"/>
    <col min="16143" max="16143" width="16.28515625" style="2" customWidth="1"/>
    <col min="16144" max="16144" width="11.85546875" style="2" customWidth="1"/>
    <col min="16145" max="16145" width="16.28515625" style="2" customWidth="1"/>
    <col min="16146" max="16146" width="12.28515625" style="2" customWidth="1"/>
    <col min="16147" max="16147" width="16.28515625" style="2" customWidth="1"/>
    <col min="16148" max="16148" width="12.85546875" style="2" customWidth="1"/>
    <col min="16149" max="16149" width="16.28515625" style="2" customWidth="1"/>
    <col min="16150" max="16150" width="18.7109375" style="2" customWidth="1"/>
    <col min="16151" max="16151" width="14.5703125" style="2" customWidth="1"/>
    <col min="16152" max="16152" width="61.28515625" style="2" customWidth="1"/>
    <col min="16153" max="16153" width="0" style="2" hidden="1" customWidth="1"/>
    <col min="16154" max="16384" width="9.140625" style="2"/>
  </cols>
  <sheetData>
    <row r="1" spans="1:25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25" s="31" customFormat="1" ht="39" customHeight="1">
      <c r="A2" s="1043" t="s">
        <v>631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25" s="31" customFormat="1" ht="39" customHeight="1">
      <c r="A3" s="55"/>
      <c r="B3" s="55"/>
      <c r="C3" s="55"/>
      <c r="D3" s="55"/>
      <c r="E3" s="55"/>
      <c r="F3" s="55"/>
      <c r="G3" s="55"/>
      <c r="H3" s="1012"/>
      <c r="I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25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25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25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25" s="3" customFormat="1" ht="21">
      <c r="A7" s="1044" t="s">
        <v>1170</v>
      </c>
      <c r="B7" s="1045"/>
      <c r="C7" s="598"/>
      <c r="D7" s="666"/>
      <c r="E7" s="627"/>
      <c r="F7" s="628"/>
      <c r="G7" s="628"/>
      <c r="H7" s="629">
        <f>+H8+H19</f>
        <v>0</v>
      </c>
      <c r="I7" s="629">
        <f t="shared" ref="I7:U7" si="0">+I8+I19</f>
        <v>186</v>
      </c>
      <c r="J7" s="629">
        <f t="shared" si="0"/>
        <v>0</v>
      </c>
      <c r="K7" s="629">
        <f t="shared" si="0"/>
        <v>1524192</v>
      </c>
      <c r="L7" s="629">
        <f t="shared" si="0"/>
        <v>115</v>
      </c>
      <c r="M7" s="629">
        <f t="shared" si="0"/>
        <v>2208930</v>
      </c>
      <c r="N7" s="629">
        <f t="shared" si="0"/>
        <v>51</v>
      </c>
      <c r="O7" s="629">
        <f t="shared" si="0"/>
        <v>309650</v>
      </c>
      <c r="P7" s="629">
        <f t="shared" si="0"/>
        <v>21</v>
      </c>
      <c r="Q7" s="629">
        <f t="shared" si="0"/>
        <v>109000</v>
      </c>
      <c r="R7" s="629">
        <f t="shared" si="0"/>
        <v>4</v>
      </c>
      <c r="S7" s="629">
        <f t="shared" si="0"/>
        <v>50500</v>
      </c>
      <c r="T7" s="629">
        <f t="shared" si="0"/>
        <v>191</v>
      </c>
      <c r="U7" s="629">
        <f t="shared" si="0"/>
        <v>2678080</v>
      </c>
      <c r="V7" s="53"/>
      <c r="W7" s="53"/>
      <c r="X7" s="53"/>
      <c r="Y7" s="597"/>
    </row>
    <row r="8" spans="1:25" ht="21">
      <c r="A8" s="1030" t="s">
        <v>19</v>
      </c>
      <c r="B8" s="1031"/>
      <c r="C8" s="543">
        <f>+C9</f>
        <v>0</v>
      </c>
      <c r="D8" s="586">
        <f t="shared" ref="D8:M8" si="1">+D9</f>
        <v>0</v>
      </c>
      <c r="E8" s="586">
        <f t="shared" si="1"/>
        <v>0</v>
      </c>
      <c r="F8" s="586">
        <f t="shared" si="1"/>
        <v>0</v>
      </c>
      <c r="G8" s="586">
        <f t="shared" si="1"/>
        <v>0</v>
      </c>
      <c r="H8" s="586">
        <f t="shared" si="1"/>
        <v>0</v>
      </c>
      <c r="I8" s="586">
        <f t="shared" si="1"/>
        <v>12</v>
      </c>
      <c r="J8" s="586">
        <f t="shared" si="1"/>
        <v>0</v>
      </c>
      <c r="K8" s="586">
        <f t="shared" si="1"/>
        <v>12</v>
      </c>
      <c r="L8" s="586">
        <f t="shared" si="1"/>
        <v>12</v>
      </c>
      <c r="M8" s="586">
        <f t="shared" si="1"/>
        <v>137000</v>
      </c>
      <c r="N8" s="586">
        <f t="shared" ref="N8" si="2">+N9</f>
        <v>0</v>
      </c>
      <c r="O8" s="586">
        <f t="shared" ref="O8" si="3">+O9</f>
        <v>0</v>
      </c>
      <c r="P8" s="586">
        <f t="shared" ref="P8" si="4">+P9</f>
        <v>0</v>
      </c>
      <c r="Q8" s="586">
        <f t="shared" ref="Q8" si="5">+Q9</f>
        <v>0</v>
      </c>
      <c r="R8" s="586">
        <f t="shared" ref="R8" si="6">+R9</f>
        <v>0</v>
      </c>
      <c r="S8" s="586">
        <f t="shared" ref="S8" si="7">+S9</f>
        <v>0</v>
      </c>
      <c r="T8" s="586">
        <f t="shared" ref="T8" si="8">+T9</f>
        <v>12</v>
      </c>
      <c r="U8" s="586">
        <f t="shared" ref="U8" si="9">+U9</f>
        <v>137000</v>
      </c>
      <c r="V8" s="48"/>
      <c r="W8" s="48"/>
      <c r="X8" s="48"/>
    </row>
    <row r="9" spans="1:25" ht="21">
      <c r="A9" s="65" t="s">
        <v>3</v>
      </c>
      <c r="B9" s="66"/>
      <c r="C9" s="126">
        <v>0</v>
      </c>
      <c r="D9" s="500">
        <v>0</v>
      </c>
      <c r="E9" s="500">
        <v>0</v>
      </c>
      <c r="F9" s="500">
        <v>0</v>
      </c>
      <c r="G9" s="500">
        <v>0</v>
      </c>
      <c r="H9" s="500">
        <f t="shared" ref="H9:U9" si="10">SUM(H10:H12)</f>
        <v>0</v>
      </c>
      <c r="I9" s="500">
        <f t="shared" si="10"/>
        <v>12</v>
      </c>
      <c r="J9" s="500">
        <f t="shared" si="10"/>
        <v>0</v>
      </c>
      <c r="K9" s="500">
        <f t="shared" si="10"/>
        <v>12</v>
      </c>
      <c r="L9" s="500">
        <f t="shared" si="10"/>
        <v>12</v>
      </c>
      <c r="M9" s="500">
        <f t="shared" si="10"/>
        <v>137000</v>
      </c>
      <c r="N9" s="500">
        <f t="shared" si="10"/>
        <v>0</v>
      </c>
      <c r="O9" s="500">
        <f t="shared" si="10"/>
        <v>0</v>
      </c>
      <c r="P9" s="500">
        <f t="shared" si="10"/>
        <v>0</v>
      </c>
      <c r="Q9" s="500">
        <f t="shared" si="10"/>
        <v>0</v>
      </c>
      <c r="R9" s="500">
        <f t="shared" si="10"/>
        <v>0</v>
      </c>
      <c r="S9" s="500">
        <f t="shared" si="10"/>
        <v>0</v>
      </c>
      <c r="T9" s="500">
        <f t="shared" si="10"/>
        <v>12</v>
      </c>
      <c r="U9" s="500">
        <f t="shared" si="10"/>
        <v>137000</v>
      </c>
      <c r="V9" s="46"/>
      <c r="W9" s="46"/>
      <c r="X9" s="46"/>
      <c r="Y9" s="6"/>
    </row>
    <row r="10" spans="1:25" ht="21">
      <c r="A10" s="56">
        <v>1</v>
      </c>
      <c r="B10" s="127" t="s">
        <v>632</v>
      </c>
      <c r="C10" s="35" t="s">
        <v>54</v>
      </c>
      <c r="D10" s="496">
        <v>5500</v>
      </c>
      <c r="E10" s="688">
        <v>0</v>
      </c>
      <c r="F10" s="496">
        <v>0</v>
      </c>
      <c r="G10" s="496">
        <v>0</v>
      </c>
      <c r="H10" s="496">
        <v>0</v>
      </c>
      <c r="I10" s="689">
        <v>10</v>
      </c>
      <c r="J10" s="496">
        <v>0</v>
      </c>
      <c r="K10" s="689">
        <v>10</v>
      </c>
      <c r="L10" s="689">
        <v>10</v>
      </c>
      <c r="M10" s="496">
        <v>55000</v>
      </c>
      <c r="N10" s="496">
        <v>0</v>
      </c>
      <c r="O10" s="496">
        <v>0</v>
      </c>
      <c r="P10" s="496">
        <v>0</v>
      </c>
      <c r="Q10" s="496">
        <v>0</v>
      </c>
      <c r="R10" s="496">
        <v>0</v>
      </c>
      <c r="S10" s="496">
        <v>0</v>
      </c>
      <c r="T10" s="492">
        <f t="shared" ref="T10:U18" si="11">SUM(L10+N10+P10+R10)</f>
        <v>10</v>
      </c>
      <c r="U10" s="492">
        <f t="shared" si="11"/>
        <v>55000</v>
      </c>
      <c r="V10" s="40"/>
      <c r="W10" s="40"/>
      <c r="X10" s="35"/>
    </row>
    <row r="11" spans="1:25" ht="21">
      <c r="A11" s="56">
        <v>2</v>
      </c>
      <c r="B11" s="127" t="s">
        <v>633</v>
      </c>
      <c r="C11" s="35" t="s">
        <v>311</v>
      </c>
      <c r="D11" s="496">
        <v>17000</v>
      </c>
      <c r="E11" s="690">
        <v>0</v>
      </c>
      <c r="F11" s="496">
        <v>0</v>
      </c>
      <c r="G11" s="496">
        <v>0</v>
      </c>
      <c r="H11" s="496">
        <v>0</v>
      </c>
      <c r="I11" s="689">
        <v>1</v>
      </c>
      <c r="J11" s="496">
        <v>0</v>
      </c>
      <c r="K11" s="689">
        <v>1</v>
      </c>
      <c r="L11" s="689">
        <v>1</v>
      </c>
      <c r="M11" s="496">
        <v>17000</v>
      </c>
      <c r="N11" s="496">
        <v>0</v>
      </c>
      <c r="O11" s="496">
        <v>0</v>
      </c>
      <c r="P11" s="496">
        <v>0</v>
      </c>
      <c r="Q11" s="496">
        <v>0</v>
      </c>
      <c r="R11" s="496">
        <v>0</v>
      </c>
      <c r="S11" s="496">
        <v>0</v>
      </c>
      <c r="T11" s="492">
        <f t="shared" si="11"/>
        <v>1</v>
      </c>
      <c r="U11" s="492">
        <f t="shared" si="11"/>
        <v>17000</v>
      </c>
      <c r="V11" s="40"/>
      <c r="W11" s="40"/>
      <c r="X11" s="35"/>
    </row>
    <row r="12" spans="1:25" ht="21">
      <c r="A12" s="56">
        <v>3</v>
      </c>
      <c r="B12" s="127" t="s">
        <v>634</v>
      </c>
      <c r="C12" s="35" t="s">
        <v>48</v>
      </c>
      <c r="D12" s="496">
        <v>65000</v>
      </c>
      <c r="E12" s="690">
        <v>0</v>
      </c>
      <c r="F12" s="496">
        <v>0</v>
      </c>
      <c r="G12" s="496">
        <v>0</v>
      </c>
      <c r="H12" s="496">
        <v>0</v>
      </c>
      <c r="I12" s="689">
        <v>1</v>
      </c>
      <c r="J12" s="496">
        <v>0</v>
      </c>
      <c r="K12" s="689">
        <v>1</v>
      </c>
      <c r="L12" s="689">
        <v>1</v>
      </c>
      <c r="M12" s="496">
        <v>65000</v>
      </c>
      <c r="N12" s="496">
        <v>0</v>
      </c>
      <c r="O12" s="496">
        <v>0</v>
      </c>
      <c r="P12" s="496">
        <v>0</v>
      </c>
      <c r="Q12" s="496">
        <v>0</v>
      </c>
      <c r="R12" s="496">
        <v>0</v>
      </c>
      <c r="S12" s="496">
        <v>0</v>
      </c>
      <c r="T12" s="492">
        <f t="shared" si="11"/>
        <v>1</v>
      </c>
      <c r="U12" s="492">
        <f t="shared" si="11"/>
        <v>65000</v>
      </c>
      <c r="V12" s="40"/>
      <c r="W12" s="40"/>
      <c r="X12" s="35"/>
    </row>
    <row r="13" spans="1:25" ht="21" hidden="1">
      <c r="A13" s="65" t="s">
        <v>18</v>
      </c>
      <c r="B13" s="65"/>
      <c r="C13" s="541">
        <v>0</v>
      </c>
      <c r="D13" s="495">
        <v>0</v>
      </c>
      <c r="E13" s="495">
        <v>0</v>
      </c>
      <c r="F13" s="495">
        <v>0</v>
      </c>
      <c r="G13" s="495">
        <v>0</v>
      </c>
      <c r="H13" s="495">
        <v>0</v>
      </c>
      <c r="I13" s="495">
        <v>0</v>
      </c>
      <c r="J13" s="495">
        <v>0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</v>
      </c>
      <c r="Q13" s="495">
        <v>0</v>
      </c>
      <c r="R13" s="495">
        <v>0</v>
      </c>
      <c r="S13" s="495">
        <v>0</v>
      </c>
      <c r="T13" s="492">
        <f t="shared" si="11"/>
        <v>0</v>
      </c>
      <c r="U13" s="495">
        <v>0</v>
      </c>
      <c r="V13" s="43"/>
      <c r="W13" s="43"/>
      <c r="X13" s="43"/>
    </row>
    <row r="14" spans="1:25" ht="21" hidden="1">
      <c r="A14" s="56">
        <v>1</v>
      </c>
      <c r="B14" s="127"/>
      <c r="C14" s="542">
        <v>0</v>
      </c>
      <c r="D14" s="496">
        <v>0</v>
      </c>
      <c r="E14" s="496">
        <v>0</v>
      </c>
      <c r="F14" s="496">
        <v>0</v>
      </c>
      <c r="G14" s="496">
        <v>0</v>
      </c>
      <c r="H14" s="496">
        <v>0</v>
      </c>
      <c r="I14" s="496">
        <v>0</v>
      </c>
      <c r="J14" s="496">
        <v>0</v>
      </c>
      <c r="K14" s="410">
        <f>SUM(H14:J14)</f>
        <v>0</v>
      </c>
      <c r="L14" s="496">
        <v>0</v>
      </c>
      <c r="M14" s="496">
        <v>0</v>
      </c>
      <c r="N14" s="496">
        <v>0</v>
      </c>
      <c r="O14" s="496">
        <v>0</v>
      </c>
      <c r="P14" s="496">
        <v>0</v>
      </c>
      <c r="Q14" s="496">
        <v>0</v>
      </c>
      <c r="R14" s="496">
        <v>0</v>
      </c>
      <c r="S14" s="496">
        <v>0</v>
      </c>
      <c r="T14" s="492">
        <f t="shared" si="11"/>
        <v>0</v>
      </c>
      <c r="U14" s="496">
        <v>0</v>
      </c>
      <c r="V14" s="40"/>
      <c r="W14" s="40"/>
      <c r="X14" s="35"/>
    </row>
    <row r="15" spans="1:25" ht="21" hidden="1">
      <c r="A15" s="56">
        <v>2</v>
      </c>
      <c r="B15" s="127"/>
      <c r="C15" s="542">
        <v>0</v>
      </c>
      <c r="D15" s="496">
        <v>0</v>
      </c>
      <c r="E15" s="496">
        <v>0</v>
      </c>
      <c r="F15" s="496">
        <v>0</v>
      </c>
      <c r="G15" s="496">
        <v>0</v>
      </c>
      <c r="H15" s="496">
        <v>0</v>
      </c>
      <c r="I15" s="496">
        <v>0</v>
      </c>
      <c r="J15" s="496">
        <v>0</v>
      </c>
      <c r="K15" s="410">
        <f>SUM(H15:J15)</f>
        <v>0</v>
      </c>
      <c r="L15" s="496">
        <v>0</v>
      </c>
      <c r="M15" s="496">
        <v>0</v>
      </c>
      <c r="N15" s="496">
        <v>0</v>
      </c>
      <c r="O15" s="496">
        <v>0</v>
      </c>
      <c r="P15" s="496">
        <v>0</v>
      </c>
      <c r="Q15" s="496">
        <v>0</v>
      </c>
      <c r="R15" s="496">
        <v>0</v>
      </c>
      <c r="S15" s="496">
        <v>0</v>
      </c>
      <c r="T15" s="492">
        <f t="shared" si="11"/>
        <v>0</v>
      </c>
      <c r="U15" s="496">
        <v>0</v>
      </c>
      <c r="V15" s="40"/>
      <c r="W15" s="40"/>
      <c r="X15" s="35"/>
    </row>
    <row r="16" spans="1:25" ht="21" hidden="1">
      <c r="A16" s="56">
        <v>3</v>
      </c>
      <c r="B16" s="127"/>
      <c r="C16" s="542">
        <v>0</v>
      </c>
      <c r="D16" s="496">
        <v>0</v>
      </c>
      <c r="E16" s="496">
        <v>0</v>
      </c>
      <c r="F16" s="496">
        <v>0</v>
      </c>
      <c r="G16" s="496">
        <v>0</v>
      </c>
      <c r="H16" s="496">
        <v>0</v>
      </c>
      <c r="I16" s="496">
        <v>0</v>
      </c>
      <c r="J16" s="496">
        <v>0</v>
      </c>
      <c r="K16" s="410">
        <f>SUM(H16:J16)</f>
        <v>0</v>
      </c>
      <c r="L16" s="496">
        <v>0</v>
      </c>
      <c r="M16" s="496">
        <v>0</v>
      </c>
      <c r="N16" s="496">
        <v>0</v>
      </c>
      <c r="O16" s="496">
        <v>0</v>
      </c>
      <c r="P16" s="496">
        <v>0</v>
      </c>
      <c r="Q16" s="496">
        <v>0</v>
      </c>
      <c r="R16" s="496">
        <v>0</v>
      </c>
      <c r="S16" s="496">
        <v>0</v>
      </c>
      <c r="T16" s="492">
        <f t="shared" si="11"/>
        <v>0</v>
      </c>
      <c r="U16" s="496">
        <v>0</v>
      </c>
      <c r="V16" s="40"/>
      <c r="W16" s="40"/>
      <c r="X16" s="35"/>
    </row>
    <row r="17" spans="1:25" ht="21" hidden="1">
      <c r="A17" s="56">
        <v>4</v>
      </c>
      <c r="B17" s="127"/>
      <c r="C17" s="542">
        <v>0</v>
      </c>
      <c r="D17" s="496">
        <v>0</v>
      </c>
      <c r="E17" s="496">
        <v>0</v>
      </c>
      <c r="F17" s="496">
        <v>0</v>
      </c>
      <c r="G17" s="496">
        <v>0</v>
      </c>
      <c r="H17" s="496">
        <v>0</v>
      </c>
      <c r="I17" s="496">
        <v>0</v>
      </c>
      <c r="J17" s="496">
        <v>0</v>
      </c>
      <c r="K17" s="410">
        <f>SUM(H17:J17)</f>
        <v>0</v>
      </c>
      <c r="L17" s="496">
        <v>0</v>
      </c>
      <c r="M17" s="496">
        <v>0</v>
      </c>
      <c r="N17" s="496">
        <v>0</v>
      </c>
      <c r="O17" s="496">
        <v>0</v>
      </c>
      <c r="P17" s="496">
        <v>0</v>
      </c>
      <c r="Q17" s="496">
        <v>0</v>
      </c>
      <c r="R17" s="496">
        <v>0</v>
      </c>
      <c r="S17" s="496">
        <v>0</v>
      </c>
      <c r="T17" s="492">
        <f t="shared" si="11"/>
        <v>0</v>
      </c>
      <c r="U17" s="496">
        <v>0</v>
      </c>
      <c r="V17" s="40"/>
      <c r="W17" s="40"/>
      <c r="X17" s="35"/>
    </row>
    <row r="18" spans="1:25" ht="21" hidden="1">
      <c r="A18" s="56">
        <v>5</v>
      </c>
      <c r="B18" s="127"/>
      <c r="C18" s="542">
        <v>0</v>
      </c>
      <c r="D18" s="496">
        <v>0</v>
      </c>
      <c r="E18" s="496">
        <v>0</v>
      </c>
      <c r="F18" s="496">
        <v>0</v>
      </c>
      <c r="G18" s="496">
        <v>0</v>
      </c>
      <c r="H18" s="496">
        <v>0</v>
      </c>
      <c r="I18" s="496">
        <v>0</v>
      </c>
      <c r="J18" s="496">
        <v>0</v>
      </c>
      <c r="K18" s="410">
        <f>SUM(H18:J18)</f>
        <v>0</v>
      </c>
      <c r="L18" s="496">
        <v>0</v>
      </c>
      <c r="M18" s="496">
        <v>0</v>
      </c>
      <c r="N18" s="496">
        <v>0</v>
      </c>
      <c r="O18" s="496">
        <v>0</v>
      </c>
      <c r="P18" s="496">
        <v>0</v>
      </c>
      <c r="Q18" s="496">
        <v>0</v>
      </c>
      <c r="R18" s="496">
        <v>0</v>
      </c>
      <c r="S18" s="496">
        <v>0</v>
      </c>
      <c r="T18" s="492">
        <f t="shared" si="11"/>
        <v>0</v>
      </c>
      <c r="U18" s="496">
        <v>0</v>
      </c>
      <c r="V18" s="40"/>
      <c r="W18" s="40"/>
      <c r="X18" s="35"/>
    </row>
    <row r="19" spans="1:25" ht="21">
      <c r="A19" s="1030" t="s">
        <v>20</v>
      </c>
      <c r="B19" s="1031"/>
      <c r="C19" s="543">
        <f>+C20+C44</f>
        <v>0</v>
      </c>
      <c r="D19" s="586">
        <f t="shared" ref="D19:U19" si="12">+D20+D44</f>
        <v>0</v>
      </c>
      <c r="E19" s="586">
        <f t="shared" si="12"/>
        <v>0</v>
      </c>
      <c r="F19" s="586">
        <f t="shared" si="12"/>
        <v>0</v>
      </c>
      <c r="G19" s="586">
        <f t="shared" si="12"/>
        <v>0</v>
      </c>
      <c r="H19" s="586">
        <f t="shared" si="12"/>
        <v>0</v>
      </c>
      <c r="I19" s="586">
        <f t="shared" si="12"/>
        <v>174</v>
      </c>
      <c r="J19" s="586">
        <f t="shared" si="12"/>
        <v>0</v>
      </c>
      <c r="K19" s="586">
        <f t="shared" si="12"/>
        <v>1524180</v>
      </c>
      <c r="L19" s="586">
        <f t="shared" si="12"/>
        <v>103</v>
      </c>
      <c r="M19" s="586">
        <f t="shared" si="12"/>
        <v>2071930</v>
      </c>
      <c r="N19" s="586">
        <f t="shared" si="12"/>
        <v>51</v>
      </c>
      <c r="O19" s="586">
        <f t="shared" si="12"/>
        <v>309650</v>
      </c>
      <c r="P19" s="586">
        <f t="shared" si="12"/>
        <v>21</v>
      </c>
      <c r="Q19" s="586">
        <f t="shared" si="12"/>
        <v>109000</v>
      </c>
      <c r="R19" s="586">
        <f t="shared" si="12"/>
        <v>4</v>
      </c>
      <c r="S19" s="586">
        <f t="shared" si="12"/>
        <v>50500</v>
      </c>
      <c r="T19" s="586">
        <f t="shared" si="12"/>
        <v>179</v>
      </c>
      <c r="U19" s="586">
        <f t="shared" si="12"/>
        <v>2541080</v>
      </c>
      <c r="V19" s="48"/>
      <c r="W19" s="48"/>
      <c r="X19" s="48"/>
    </row>
    <row r="20" spans="1:25" ht="21">
      <c r="A20" s="65" t="s">
        <v>3</v>
      </c>
      <c r="B20" s="66"/>
      <c r="C20" s="126">
        <v>0</v>
      </c>
      <c r="D20" s="500">
        <v>0</v>
      </c>
      <c r="E20" s="500">
        <v>0</v>
      </c>
      <c r="F20" s="500">
        <v>0</v>
      </c>
      <c r="G20" s="500">
        <v>0</v>
      </c>
      <c r="H20" s="500">
        <f>SUM(H21:H43)</f>
        <v>0</v>
      </c>
      <c r="I20" s="500">
        <f t="shared" ref="I20:W20" si="13">SUM(I21:I43)</f>
        <v>174</v>
      </c>
      <c r="J20" s="500">
        <f t="shared" si="13"/>
        <v>0</v>
      </c>
      <c r="K20" s="500">
        <f t="shared" si="13"/>
        <v>1524180</v>
      </c>
      <c r="L20" s="500">
        <f t="shared" si="13"/>
        <v>103</v>
      </c>
      <c r="M20" s="500">
        <f t="shared" si="13"/>
        <v>2071930</v>
      </c>
      <c r="N20" s="500">
        <f t="shared" si="13"/>
        <v>51</v>
      </c>
      <c r="O20" s="500">
        <f t="shared" si="13"/>
        <v>309650</v>
      </c>
      <c r="P20" s="500">
        <f t="shared" si="13"/>
        <v>21</v>
      </c>
      <c r="Q20" s="500">
        <f t="shared" si="13"/>
        <v>109000</v>
      </c>
      <c r="R20" s="500">
        <f t="shared" si="13"/>
        <v>4</v>
      </c>
      <c r="S20" s="500">
        <f t="shared" si="13"/>
        <v>50500</v>
      </c>
      <c r="T20" s="500">
        <f t="shared" si="13"/>
        <v>179</v>
      </c>
      <c r="U20" s="500">
        <f t="shared" si="13"/>
        <v>2541080</v>
      </c>
      <c r="V20" s="45">
        <f t="shared" si="13"/>
        <v>0</v>
      </c>
      <c r="W20" s="45">
        <f t="shared" si="13"/>
        <v>0</v>
      </c>
      <c r="X20" s="46"/>
      <c r="Y20" s="6"/>
    </row>
    <row r="21" spans="1:25" ht="21">
      <c r="A21" s="56">
        <v>1</v>
      </c>
      <c r="B21" s="201" t="s">
        <v>635</v>
      </c>
      <c r="C21" s="179" t="s">
        <v>48</v>
      </c>
      <c r="D21" s="691">
        <v>498000</v>
      </c>
      <c r="E21" s="692">
        <v>0</v>
      </c>
      <c r="F21" s="501">
        <v>0</v>
      </c>
      <c r="G21" s="501">
        <v>0</v>
      </c>
      <c r="H21" s="501">
        <v>0</v>
      </c>
      <c r="I21" s="693">
        <v>1</v>
      </c>
      <c r="J21" s="501">
        <v>0</v>
      </c>
      <c r="K21" s="691">
        <v>498000</v>
      </c>
      <c r="L21" s="693">
        <v>1</v>
      </c>
      <c r="M21" s="691">
        <v>498000</v>
      </c>
      <c r="N21" s="409">
        <v>0</v>
      </c>
      <c r="O21" s="409">
        <v>0</v>
      </c>
      <c r="P21" s="409">
        <v>0</v>
      </c>
      <c r="Q21" s="409">
        <v>0</v>
      </c>
      <c r="R21" s="493">
        <v>0</v>
      </c>
      <c r="S21" s="409">
        <v>0</v>
      </c>
      <c r="T21" s="492">
        <f t="shared" ref="T21:U45" si="14">SUM(L21+N21+P21+R21)</f>
        <v>1</v>
      </c>
      <c r="U21" s="492">
        <f t="shared" si="14"/>
        <v>498000</v>
      </c>
      <c r="V21" s="40"/>
      <c r="W21" s="40"/>
      <c r="X21" s="40"/>
      <c r="Y21" s="52"/>
    </row>
    <row r="22" spans="1:25" ht="21">
      <c r="A22" s="56">
        <v>2</v>
      </c>
      <c r="B22" s="171" t="s">
        <v>636</v>
      </c>
      <c r="C22" s="179" t="s">
        <v>48</v>
      </c>
      <c r="D22" s="691">
        <v>5000</v>
      </c>
      <c r="E22" s="692">
        <v>0</v>
      </c>
      <c r="F22" s="501">
        <v>0</v>
      </c>
      <c r="G22" s="501">
        <v>0</v>
      </c>
      <c r="H22" s="501">
        <v>0</v>
      </c>
      <c r="I22" s="693">
        <v>1</v>
      </c>
      <c r="J22" s="501">
        <v>0</v>
      </c>
      <c r="K22" s="691">
        <v>5000</v>
      </c>
      <c r="L22" s="693">
        <v>1</v>
      </c>
      <c r="M22" s="691">
        <v>5000</v>
      </c>
      <c r="N22" s="409">
        <v>0</v>
      </c>
      <c r="O22" s="409">
        <v>0</v>
      </c>
      <c r="P22" s="693">
        <v>1</v>
      </c>
      <c r="Q22" s="691">
        <v>5000</v>
      </c>
      <c r="R22" s="493">
        <v>0</v>
      </c>
      <c r="S22" s="409">
        <v>0</v>
      </c>
      <c r="T22" s="492">
        <f t="shared" si="14"/>
        <v>2</v>
      </c>
      <c r="U22" s="492">
        <f t="shared" si="14"/>
        <v>10000</v>
      </c>
      <c r="V22" s="40"/>
      <c r="W22" s="40"/>
      <c r="X22" s="40"/>
      <c r="Y22" s="52"/>
    </row>
    <row r="23" spans="1:25" ht="21">
      <c r="A23" s="56">
        <v>3</v>
      </c>
      <c r="B23" s="171" t="s">
        <v>637</v>
      </c>
      <c r="C23" s="179" t="s">
        <v>311</v>
      </c>
      <c r="D23" s="691">
        <v>9500</v>
      </c>
      <c r="E23" s="692">
        <v>0</v>
      </c>
      <c r="F23" s="501">
        <v>0</v>
      </c>
      <c r="G23" s="501">
        <v>0</v>
      </c>
      <c r="H23" s="501">
        <v>0</v>
      </c>
      <c r="I23" s="693">
        <v>6</v>
      </c>
      <c r="J23" s="501">
        <v>0</v>
      </c>
      <c r="K23" s="691">
        <v>9500</v>
      </c>
      <c r="L23" s="693">
        <v>6</v>
      </c>
      <c r="M23" s="691">
        <v>57000</v>
      </c>
      <c r="N23" s="409">
        <v>0</v>
      </c>
      <c r="O23" s="409">
        <v>0</v>
      </c>
      <c r="P23" s="409">
        <v>0</v>
      </c>
      <c r="Q23" s="409">
        <v>0</v>
      </c>
      <c r="R23" s="693">
        <v>3</v>
      </c>
      <c r="S23" s="691">
        <v>28500</v>
      </c>
      <c r="T23" s="492">
        <f t="shared" si="14"/>
        <v>9</v>
      </c>
      <c r="U23" s="492">
        <f t="shared" si="14"/>
        <v>85500</v>
      </c>
      <c r="V23" s="40"/>
      <c r="W23" s="40"/>
      <c r="X23" s="40"/>
      <c r="Y23" s="52"/>
    </row>
    <row r="24" spans="1:25" ht="21">
      <c r="A24" s="56">
        <v>4</v>
      </c>
      <c r="B24" s="171" t="s">
        <v>638</v>
      </c>
      <c r="C24" s="179" t="s">
        <v>48</v>
      </c>
      <c r="D24" s="691">
        <v>9100</v>
      </c>
      <c r="E24" s="692">
        <v>0</v>
      </c>
      <c r="F24" s="501">
        <v>0</v>
      </c>
      <c r="G24" s="501">
        <v>0</v>
      </c>
      <c r="H24" s="501">
        <v>0</v>
      </c>
      <c r="I24" s="693">
        <v>41</v>
      </c>
      <c r="J24" s="501">
        <v>0</v>
      </c>
      <c r="K24" s="691">
        <v>9100</v>
      </c>
      <c r="L24" s="693">
        <v>41</v>
      </c>
      <c r="M24" s="691">
        <v>373100</v>
      </c>
      <c r="N24" s="409">
        <v>0</v>
      </c>
      <c r="O24" s="409">
        <v>0</v>
      </c>
      <c r="P24" s="409">
        <v>0</v>
      </c>
      <c r="Q24" s="409">
        <v>0</v>
      </c>
      <c r="R24" s="493">
        <v>0</v>
      </c>
      <c r="S24" s="409">
        <v>0</v>
      </c>
      <c r="T24" s="492">
        <f t="shared" si="14"/>
        <v>41</v>
      </c>
      <c r="U24" s="492">
        <f t="shared" si="14"/>
        <v>373100</v>
      </c>
      <c r="V24" s="40"/>
      <c r="W24" s="40"/>
      <c r="X24" s="40"/>
      <c r="Y24" s="52"/>
    </row>
    <row r="25" spans="1:25" ht="26.25" customHeight="1">
      <c r="A25" s="56">
        <v>5</v>
      </c>
      <c r="B25" s="396" t="s">
        <v>639</v>
      </c>
      <c r="C25" s="179" t="s">
        <v>48</v>
      </c>
      <c r="D25" s="691">
        <v>49900</v>
      </c>
      <c r="E25" s="692">
        <v>0</v>
      </c>
      <c r="F25" s="501">
        <v>0</v>
      </c>
      <c r="G25" s="501">
        <v>0</v>
      </c>
      <c r="H25" s="501">
        <v>0</v>
      </c>
      <c r="I25" s="693">
        <v>2</v>
      </c>
      <c r="J25" s="501">
        <v>0</v>
      </c>
      <c r="K25" s="691">
        <v>149700</v>
      </c>
      <c r="L25" s="693">
        <v>3</v>
      </c>
      <c r="M25" s="691">
        <v>149700</v>
      </c>
      <c r="N25" s="409">
        <v>0</v>
      </c>
      <c r="O25" s="409">
        <v>0</v>
      </c>
      <c r="P25" s="409">
        <v>0</v>
      </c>
      <c r="Q25" s="409">
        <v>0</v>
      </c>
      <c r="R25" s="493">
        <v>0</v>
      </c>
      <c r="S25" s="409">
        <v>0</v>
      </c>
      <c r="T25" s="492">
        <f t="shared" si="14"/>
        <v>3</v>
      </c>
      <c r="U25" s="492">
        <f t="shared" si="14"/>
        <v>149700</v>
      </c>
      <c r="V25" s="40"/>
      <c r="W25" s="40"/>
      <c r="X25" s="40"/>
      <c r="Y25" s="52"/>
    </row>
    <row r="26" spans="1:25" ht="42">
      <c r="A26" s="56">
        <v>6</v>
      </c>
      <c r="B26" s="396" t="s">
        <v>640</v>
      </c>
      <c r="C26" s="179" t="s">
        <v>48</v>
      </c>
      <c r="D26" s="691">
        <v>215900</v>
      </c>
      <c r="E26" s="692">
        <v>0</v>
      </c>
      <c r="F26" s="501">
        <v>0</v>
      </c>
      <c r="G26" s="501">
        <v>0</v>
      </c>
      <c r="H26" s="501">
        <v>0</v>
      </c>
      <c r="I26" s="693">
        <v>2</v>
      </c>
      <c r="J26" s="501">
        <v>0</v>
      </c>
      <c r="K26" s="691">
        <v>215900</v>
      </c>
      <c r="L26" s="693">
        <v>1</v>
      </c>
      <c r="M26" s="691">
        <v>215900</v>
      </c>
      <c r="N26" s="409">
        <v>0</v>
      </c>
      <c r="O26" s="409">
        <v>0</v>
      </c>
      <c r="P26" s="409">
        <v>0</v>
      </c>
      <c r="Q26" s="409">
        <v>0</v>
      </c>
      <c r="R26" s="493">
        <v>0</v>
      </c>
      <c r="S26" s="409">
        <v>0</v>
      </c>
      <c r="T26" s="492">
        <f t="shared" si="14"/>
        <v>1</v>
      </c>
      <c r="U26" s="492">
        <f t="shared" si="14"/>
        <v>215900</v>
      </c>
      <c r="V26" s="40"/>
      <c r="W26" s="40"/>
      <c r="X26" s="40"/>
      <c r="Y26" s="52"/>
    </row>
    <row r="27" spans="1:25" ht="42">
      <c r="A27" s="56">
        <v>7</v>
      </c>
      <c r="B27" s="396" t="s">
        <v>1186</v>
      </c>
      <c r="C27" s="179" t="s">
        <v>48</v>
      </c>
      <c r="D27" s="691">
        <v>111280</v>
      </c>
      <c r="E27" s="692">
        <v>0</v>
      </c>
      <c r="F27" s="501">
        <v>0</v>
      </c>
      <c r="G27" s="501">
        <v>0</v>
      </c>
      <c r="H27" s="501">
        <v>0</v>
      </c>
      <c r="I27" s="693">
        <v>1</v>
      </c>
      <c r="J27" s="501">
        <v>0</v>
      </c>
      <c r="K27" s="691">
        <v>111280</v>
      </c>
      <c r="L27" s="693">
        <v>1</v>
      </c>
      <c r="M27" s="691">
        <v>111280</v>
      </c>
      <c r="N27" s="409">
        <v>0</v>
      </c>
      <c r="O27" s="409">
        <v>0</v>
      </c>
      <c r="P27" s="409">
        <v>0</v>
      </c>
      <c r="Q27" s="409">
        <v>0</v>
      </c>
      <c r="R27" s="493">
        <v>0</v>
      </c>
      <c r="S27" s="409">
        <v>0</v>
      </c>
      <c r="T27" s="492">
        <f t="shared" si="14"/>
        <v>1</v>
      </c>
      <c r="U27" s="492">
        <f t="shared" si="14"/>
        <v>111280</v>
      </c>
      <c r="V27" s="40"/>
      <c r="W27" s="40"/>
      <c r="X27" s="40"/>
      <c r="Y27" s="52"/>
    </row>
    <row r="28" spans="1:25" ht="21">
      <c r="A28" s="56">
        <v>8</v>
      </c>
      <c r="B28" s="170" t="s">
        <v>641</v>
      </c>
      <c r="C28" s="179" t="s">
        <v>311</v>
      </c>
      <c r="D28" s="691">
        <v>1900</v>
      </c>
      <c r="E28" s="692">
        <v>0</v>
      </c>
      <c r="F28" s="501">
        <v>0</v>
      </c>
      <c r="G28" s="501">
        <v>0</v>
      </c>
      <c r="H28" s="501">
        <v>0</v>
      </c>
      <c r="I28" s="693">
        <v>10</v>
      </c>
      <c r="J28" s="501">
        <v>0</v>
      </c>
      <c r="K28" s="691">
        <v>1900</v>
      </c>
      <c r="L28" s="693">
        <v>10</v>
      </c>
      <c r="M28" s="691">
        <v>19000</v>
      </c>
      <c r="N28" s="409">
        <v>0</v>
      </c>
      <c r="O28" s="409">
        <v>0</v>
      </c>
      <c r="P28" s="409">
        <v>0</v>
      </c>
      <c r="Q28" s="409">
        <v>0</v>
      </c>
      <c r="R28" s="493">
        <v>0</v>
      </c>
      <c r="S28" s="409">
        <v>0</v>
      </c>
      <c r="T28" s="492">
        <f t="shared" si="14"/>
        <v>10</v>
      </c>
      <c r="U28" s="492">
        <f t="shared" si="14"/>
        <v>19000</v>
      </c>
      <c r="V28" s="40"/>
      <c r="W28" s="40"/>
      <c r="X28" s="40"/>
      <c r="Y28" s="52"/>
    </row>
    <row r="29" spans="1:25" ht="21">
      <c r="A29" s="56">
        <v>9</v>
      </c>
      <c r="B29" s="171" t="s">
        <v>642</v>
      </c>
      <c r="C29" s="179" t="s">
        <v>311</v>
      </c>
      <c r="D29" s="691">
        <v>22000</v>
      </c>
      <c r="E29" s="692">
        <v>0</v>
      </c>
      <c r="F29" s="501">
        <v>0</v>
      </c>
      <c r="G29" s="501">
        <v>0</v>
      </c>
      <c r="H29" s="501">
        <v>0</v>
      </c>
      <c r="I29" s="693">
        <v>2</v>
      </c>
      <c r="J29" s="501">
        <v>0</v>
      </c>
      <c r="K29" s="691">
        <v>22000</v>
      </c>
      <c r="L29" s="693">
        <v>2</v>
      </c>
      <c r="M29" s="691">
        <v>44000</v>
      </c>
      <c r="N29" s="409">
        <v>0</v>
      </c>
      <c r="O29" s="409">
        <v>0</v>
      </c>
      <c r="P29" s="409">
        <v>0</v>
      </c>
      <c r="Q29" s="409">
        <v>0</v>
      </c>
      <c r="R29" s="693">
        <v>1</v>
      </c>
      <c r="S29" s="691">
        <v>22000</v>
      </c>
      <c r="T29" s="492">
        <f t="shared" si="14"/>
        <v>3</v>
      </c>
      <c r="U29" s="492">
        <f t="shared" si="14"/>
        <v>66000</v>
      </c>
      <c r="V29" s="40"/>
      <c r="W29" s="40"/>
      <c r="X29" s="40"/>
      <c r="Y29" s="52"/>
    </row>
    <row r="30" spans="1:25" ht="21">
      <c r="A30" s="56">
        <v>10</v>
      </c>
      <c r="B30" s="171" t="s">
        <v>643</v>
      </c>
      <c r="C30" s="179" t="s">
        <v>311</v>
      </c>
      <c r="D30" s="691">
        <v>30000</v>
      </c>
      <c r="E30" s="692">
        <v>0</v>
      </c>
      <c r="F30" s="501">
        <v>0</v>
      </c>
      <c r="G30" s="501">
        <v>0</v>
      </c>
      <c r="H30" s="501">
        <v>0</v>
      </c>
      <c r="I30" s="693">
        <v>10</v>
      </c>
      <c r="J30" s="501">
        <v>0</v>
      </c>
      <c r="K30" s="691">
        <v>30000</v>
      </c>
      <c r="L30" s="693">
        <v>10</v>
      </c>
      <c r="M30" s="691">
        <v>300000</v>
      </c>
      <c r="N30" s="409">
        <v>0</v>
      </c>
      <c r="O30" s="409">
        <v>0</v>
      </c>
      <c r="P30" s="409">
        <v>0</v>
      </c>
      <c r="Q30" s="409">
        <v>0</v>
      </c>
      <c r="R30" s="493">
        <v>0</v>
      </c>
      <c r="S30" s="409">
        <v>0</v>
      </c>
      <c r="T30" s="492">
        <f t="shared" si="14"/>
        <v>10</v>
      </c>
      <c r="U30" s="492">
        <f t="shared" si="14"/>
        <v>300000</v>
      </c>
      <c r="V30" s="40"/>
      <c r="W30" s="40"/>
      <c r="X30" s="40"/>
      <c r="Y30" s="52"/>
    </row>
    <row r="31" spans="1:25" ht="21">
      <c r="A31" s="56">
        <v>11</v>
      </c>
      <c r="B31" s="171" t="s">
        <v>644</v>
      </c>
      <c r="C31" s="179" t="s">
        <v>311</v>
      </c>
      <c r="D31" s="691">
        <v>8000</v>
      </c>
      <c r="E31" s="692">
        <v>0</v>
      </c>
      <c r="F31" s="501">
        <v>0</v>
      </c>
      <c r="G31" s="501">
        <v>0</v>
      </c>
      <c r="H31" s="501">
        <v>0</v>
      </c>
      <c r="I31" s="693">
        <v>1</v>
      </c>
      <c r="J31" s="501">
        <v>0</v>
      </c>
      <c r="K31" s="691">
        <v>8000</v>
      </c>
      <c r="L31" s="693">
        <v>1</v>
      </c>
      <c r="M31" s="691">
        <v>8000</v>
      </c>
      <c r="N31" s="409">
        <v>0</v>
      </c>
      <c r="O31" s="409">
        <v>0</v>
      </c>
      <c r="P31" s="409">
        <v>0</v>
      </c>
      <c r="Q31" s="409">
        <v>0</v>
      </c>
      <c r="R31" s="493">
        <v>0</v>
      </c>
      <c r="S31" s="409">
        <v>0</v>
      </c>
      <c r="T31" s="492">
        <f t="shared" si="14"/>
        <v>1</v>
      </c>
      <c r="U31" s="492">
        <f t="shared" si="14"/>
        <v>8000</v>
      </c>
      <c r="V31" s="40"/>
      <c r="W31" s="40"/>
      <c r="X31" s="40"/>
      <c r="Y31" s="52"/>
    </row>
    <row r="32" spans="1:25" ht="21">
      <c r="A32" s="56">
        <v>12</v>
      </c>
      <c r="B32" s="171" t="s">
        <v>645</v>
      </c>
      <c r="C32" s="179" t="s">
        <v>48</v>
      </c>
      <c r="D32" s="691">
        <v>9500</v>
      </c>
      <c r="E32" s="692">
        <v>0</v>
      </c>
      <c r="F32" s="501">
        <v>0</v>
      </c>
      <c r="G32" s="501">
        <v>0</v>
      </c>
      <c r="H32" s="501">
        <v>0</v>
      </c>
      <c r="I32" s="693">
        <v>15</v>
      </c>
      <c r="J32" s="501">
        <v>0</v>
      </c>
      <c r="K32" s="691">
        <v>9500</v>
      </c>
      <c r="L32" s="693">
        <v>15</v>
      </c>
      <c r="M32" s="691">
        <v>9500</v>
      </c>
      <c r="N32" s="409">
        <v>0</v>
      </c>
      <c r="O32" s="409">
        <v>0</v>
      </c>
      <c r="P32" s="409">
        <v>0</v>
      </c>
      <c r="Q32" s="409">
        <v>0</v>
      </c>
      <c r="R32" s="493">
        <v>0</v>
      </c>
      <c r="S32" s="409">
        <v>0</v>
      </c>
      <c r="T32" s="492">
        <f t="shared" si="14"/>
        <v>15</v>
      </c>
      <c r="U32" s="492">
        <f t="shared" si="14"/>
        <v>9500</v>
      </c>
      <c r="V32" s="40"/>
      <c r="W32" s="40"/>
      <c r="X32" s="40"/>
      <c r="Y32" s="52"/>
    </row>
    <row r="33" spans="1:25" ht="21">
      <c r="A33" s="56">
        <v>13</v>
      </c>
      <c r="B33" s="171" t="s">
        <v>646</v>
      </c>
      <c r="C33" s="179" t="s">
        <v>48</v>
      </c>
      <c r="D33" s="691">
        <v>8900</v>
      </c>
      <c r="E33" s="692">
        <v>0</v>
      </c>
      <c r="F33" s="501">
        <v>0</v>
      </c>
      <c r="G33" s="501">
        <v>0</v>
      </c>
      <c r="H33" s="501">
        <v>0</v>
      </c>
      <c r="I33" s="693">
        <v>1</v>
      </c>
      <c r="J33" s="501">
        <v>0</v>
      </c>
      <c r="K33" s="691">
        <v>8900</v>
      </c>
      <c r="L33" s="693">
        <v>1</v>
      </c>
      <c r="M33" s="691">
        <v>8900</v>
      </c>
      <c r="N33" s="409">
        <v>0</v>
      </c>
      <c r="O33" s="409">
        <v>0</v>
      </c>
      <c r="P33" s="409">
        <v>0</v>
      </c>
      <c r="Q33" s="409">
        <v>0</v>
      </c>
      <c r="R33" s="493">
        <v>0</v>
      </c>
      <c r="S33" s="409">
        <v>0</v>
      </c>
      <c r="T33" s="492">
        <f t="shared" si="14"/>
        <v>1</v>
      </c>
      <c r="U33" s="492">
        <f t="shared" si="14"/>
        <v>8900</v>
      </c>
      <c r="V33" s="40"/>
      <c r="W33" s="40"/>
      <c r="X33" s="40"/>
      <c r="Y33" s="52"/>
    </row>
    <row r="34" spans="1:25" ht="21">
      <c r="A34" s="56">
        <v>14</v>
      </c>
      <c r="B34" s="171" t="s">
        <v>647</v>
      </c>
      <c r="C34" s="179" t="s">
        <v>48</v>
      </c>
      <c r="D34" s="691">
        <v>77650</v>
      </c>
      <c r="E34" s="692">
        <v>0</v>
      </c>
      <c r="F34" s="501">
        <v>0</v>
      </c>
      <c r="G34" s="501">
        <v>0</v>
      </c>
      <c r="H34" s="501">
        <v>0</v>
      </c>
      <c r="I34" s="693">
        <v>1</v>
      </c>
      <c r="J34" s="501">
        <v>0</v>
      </c>
      <c r="K34" s="691">
        <v>77650</v>
      </c>
      <c r="L34" s="688">
        <v>0</v>
      </c>
      <c r="M34" s="690">
        <v>0</v>
      </c>
      <c r="N34" s="693">
        <v>1</v>
      </c>
      <c r="O34" s="691">
        <v>77650</v>
      </c>
      <c r="P34" s="409">
        <v>0</v>
      </c>
      <c r="Q34" s="409">
        <v>0</v>
      </c>
      <c r="R34" s="493">
        <v>0</v>
      </c>
      <c r="S34" s="409">
        <v>0</v>
      </c>
      <c r="T34" s="492">
        <f t="shared" si="14"/>
        <v>1</v>
      </c>
      <c r="U34" s="492">
        <f t="shared" si="14"/>
        <v>77650</v>
      </c>
      <c r="V34" s="40"/>
      <c r="W34" s="40"/>
      <c r="X34" s="40"/>
      <c r="Y34" s="52"/>
    </row>
    <row r="35" spans="1:25" ht="21">
      <c r="A35" s="56">
        <v>15</v>
      </c>
      <c r="B35" s="67" t="s">
        <v>648</v>
      </c>
      <c r="C35" s="202" t="s">
        <v>48</v>
      </c>
      <c r="D35" s="694">
        <v>5200</v>
      </c>
      <c r="E35" s="391">
        <v>0</v>
      </c>
      <c r="F35" s="501">
        <v>0</v>
      </c>
      <c r="G35" s="501">
        <v>0</v>
      </c>
      <c r="H35" s="501">
        <v>0</v>
      </c>
      <c r="I35" s="203">
        <v>20</v>
      </c>
      <c r="J35" s="501">
        <v>0</v>
      </c>
      <c r="K35" s="694">
        <v>104000</v>
      </c>
      <c r="L35" s="688">
        <v>0</v>
      </c>
      <c r="M35" s="690">
        <v>0</v>
      </c>
      <c r="N35" s="688">
        <v>0</v>
      </c>
      <c r="O35" s="690">
        <v>0</v>
      </c>
      <c r="P35" s="203">
        <v>20</v>
      </c>
      <c r="Q35" s="694">
        <v>104000</v>
      </c>
      <c r="R35" s="493">
        <v>0</v>
      </c>
      <c r="S35" s="409">
        <v>0</v>
      </c>
      <c r="T35" s="492">
        <f t="shared" si="14"/>
        <v>20</v>
      </c>
      <c r="U35" s="492">
        <f t="shared" si="14"/>
        <v>104000</v>
      </c>
      <c r="V35" s="40"/>
      <c r="W35" s="40"/>
      <c r="X35" s="40"/>
      <c r="Y35" s="52"/>
    </row>
    <row r="36" spans="1:25" ht="21">
      <c r="A36" s="56">
        <v>16</v>
      </c>
      <c r="B36" s="171" t="s">
        <v>649</v>
      </c>
      <c r="C36" s="179" t="s">
        <v>44</v>
      </c>
      <c r="D36" s="691">
        <v>8600</v>
      </c>
      <c r="E36" s="692">
        <v>0</v>
      </c>
      <c r="F36" s="501">
        <v>0</v>
      </c>
      <c r="G36" s="501">
        <v>0</v>
      </c>
      <c r="H36" s="501">
        <v>0</v>
      </c>
      <c r="I36" s="693">
        <v>20</v>
      </c>
      <c r="J36" s="501">
        <v>0</v>
      </c>
      <c r="K36" s="691">
        <v>8600</v>
      </c>
      <c r="L36" s="688">
        <v>0</v>
      </c>
      <c r="M36" s="690">
        <v>0</v>
      </c>
      <c r="N36" s="693">
        <v>20</v>
      </c>
      <c r="O36" s="691">
        <v>172000</v>
      </c>
      <c r="P36" s="409">
        <v>0</v>
      </c>
      <c r="Q36" s="409">
        <v>0</v>
      </c>
      <c r="R36" s="493">
        <v>0</v>
      </c>
      <c r="S36" s="409">
        <v>0</v>
      </c>
      <c r="T36" s="492">
        <f t="shared" si="14"/>
        <v>20</v>
      </c>
      <c r="U36" s="492">
        <f t="shared" si="14"/>
        <v>172000</v>
      </c>
      <c r="V36" s="40"/>
      <c r="W36" s="40"/>
      <c r="X36" s="40"/>
      <c r="Y36" s="52"/>
    </row>
    <row r="37" spans="1:25" ht="21">
      <c r="A37" s="56">
        <v>17</v>
      </c>
      <c r="B37" s="171" t="s">
        <v>650</v>
      </c>
      <c r="C37" s="179" t="s">
        <v>44</v>
      </c>
      <c r="D37" s="691">
        <v>2000</v>
      </c>
      <c r="E37" s="692">
        <v>0</v>
      </c>
      <c r="F37" s="501">
        <v>0</v>
      </c>
      <c r="G37" s="501">
        <v>0</v>
      </c>
      <c r="H37" s="501">
        <v>0</v>
      </c>
      <c r="I37" s="693">
        <v>30</v>
      </c>
      <c r="J37" s="501">
        <v>0</v>
      </c>
      <c r="K37" s="691">
        <v>2000</v>
      </c>
      <c r="L37" s="688">
        <v>0</v>
      </c>
      <c r="M37" s="690">
        <v>0</v>
      </c>
      <c r="N37" s="693">
        <v>30</v>
      </c>
      <c r="O37" s="691">
        <v>60000</v>
      </c>
      <c r="P37" s="409">
        <v>0</v>
      </c>
      <c r="Q37" s="409">
        <v>0</v>
      </c>
      <c r="R37" s="493">
        <v>0</v>
      </c>
      <c r="S37" s="409">
        <v>0</v>
      </c>
      <c r="T37" s="492">
        <f t="shared" si="14"/>
        <v>30</v>
      </c>
      <c r="U37" s="492">
        <f t="shared" si="14"/>
        <v>60000</v>
      </c>
      <c r="V37" s="40"/>
      <c r="W37" s="40"/>
      <c r="X37" s="40"/>
      <c r="Y37" s="52"/>
    </row>
    <row r="38" spans="1:25" ht="21">
      <c r="A38" s="56">
        <v>18</v>
      </c>
      <c r="B38" s="171" t="s">
        <v>651</v>
      </c>
      <c r="C38" s="179" t="s">
        <v>54</v>
      </c>
      <c r="D38" s="691">
        <v>5700</v>
      </c>
      <c r="E38" s="692">
        <v>0</v>
      </c>
      <c r="F38" s="501">
        <v>0</v>
      </c>
      <c r="G38" s="501">
        <v>0</v>
      </c>
      <c r="H38" s="501">
        <v>0</v>
      </c>
      <c r="I38" s="693">
        <v>3</v>
      </c>
      <c r="J38" s="501">
        <v>0</v>
      </c>
      <c r="K38" s="691">
        <v>5700</v>
      </c>
      <c r="L38" s="693">
        <v>3</v>
      </c>
      <c r="M38" s="691">
        <f>D38*L38</f>
        <v>17100</v>
      </c>
      <c r="N38" s="409">
        <v>0</v>
      </c>
      <c r="O38" s="409">
        <v>0</v>
      </c>
      <c r="P38" s="409">
        <v>0</v>
      </c>
      <c r="Q38" s="409">
        <v>0</v>
      </c>
      <c r="R38" s="493">
        <v>0</v>
      </c>
      <c r="S38" s="409">
        <v>0</v>
      </c>
      <c r="T38" s="492">
        <f t="shared" si="14"/>
        <v>3</v>
      </c>
      <c r="U38" s="492">
        <f t="shared" si="14"/>
        <v>17100</v>
      </c>
      <c r="V38" s="40"/>
      <c r="W38" s="40"/>
      <c r="X38" s="40"/>
      <c r="Y38" s="52"/>
    </row>
    <row r="39" spans="1:25" ht="21">
      <c r="A39" s="56">
        <v>19</v>
      </c>
      <c r="B39" s="170" t="s">
        <v>652</v>
      </c>
      <c r="C39" s="179" t="s">
        <v>54</v>
      </c>
      <c r="D39" s="691">
        <v>5700</v>
      </c>
      <c r="E39" s="692">
        <v>0</v>
      </c>
      <c r="F39" s="501">
        <v>0</v>
      </c>
      <c r="G39" s="501">
        <v>0</v>
      </c>
      <c r="H39" s="501">
        <v>0</v>
      </c>
      <c r="I39" s="693">
        <v>1</v>
      </c>
      <c r="J39" s="501">
        <v>0</v>
      </c>
      <c r="K39" s="691">
        <v>5700</v>
      </c>
      <c r="L39" s="693">
        <v>1</v>
      </c>
      <c r="M39" s="691">
        <v>5700</v>
      </c>
      <c r="N39" s="409">
        <v>0</v>
      </c>
      <c r="O39" s="409">
        <v>0</v>
      </c>
      <c r="P39" s="409">
        <v>0</v>
      </c>
      <c r="Q39" s="409">
        <v>0</v>
      </c>
      <c r="R39" s="493">
        <v>0</v>
      </c>
      <c r="S39" s="409">
        <v>0</v>
      </c>
      <c r="T39" s="492">
        <f t="shared" si="14"/>
        <v>1</v>
      </c>
      <c r="U39" s="492">
        <f t="shared" si="14"/>
        <v>5700</v>
      </c>
      <c r="V39" s="40"/>
      <c r="W39" s="40"/>
      <c r="X39" s="40"/>
      <c r="Y39" s="52"/>
    </row>
    <row r="40" spans="1:25" ht="21">
      <c r="A40" s="56">
        <v>20</v>
      </c>
      <c r="B40" s="171" t="s">
        <v>653</v>
      </c>
      <c r="C40" s="179" t="s">
        <v>654</v>
      </c>
      <c r="D40" s="691">
        <v>4000</v>
      </c>
      <c r="E40" s="692">
        <v>0</v>
      </c>
      <c r="F40" s="501">
        <v>0</v>
      </c>
      <c r="G40" s="501">
        <v>0</v>
      </c>
      <c r="H40" s="501">
        <v>0</v>
      </c>
      <c r="I40" s="693">
        <v>3</v>
      </c>
      <c r="J40" s="501">
        <v>0</v>
      </c>
      <c r="K40" s="691">
        <v>4000</v>
      </c>
      <c r="L40" s="693">
        <v>3</v>
      </c>
      <c r="M40" s="691">
        <v>12000</v>
      </c>
      <c r="N40" s="409">
        <v>0</v>
      </c>
      <c r="O40" s="409">
        <v>0</v>
      </c>
      <c r="P40" s="409">
        <v>0</v>
      </c>
      <c r="Q40" s="409">
        <v>0</v>
      </c>
      <c r="R40" s="493">
        <v>0</v>
      </c>
      <c r="S40" s="409">
        <v>0</v>
      </c>
      <c r="T40" s="492">
        <f t="shared" si="14"/>
        <v>3</v>
      </c>
      <c r="U40" s="492">
        <f t="shared" si="14"/>
        <v>12000</v>
      </c>
      <c r="V40" s="40"/>
      <c r="W40" s="40"/>
      <c r="X40" s="40"/>
      <c r="Y40" s="52"/>
    </row>
    <row r="41" spans="1:25" ht="21">
      <c r="A41" s="56">
        <v>21</v>
      </c>
      <c r="B41" s="171" t="s">
        <v>655</v>
      </c>
      <c r="C41" s="179" t="s">
        <v>48</v>
      </c>
      <c r="D41" s="691">
        <v>189250</v>
      </c>
      <c r="E41" s="692">
        <v>0</v>
      </c>
      <c r="F41" s="501">
        <v>0</v>
      </c>
      <c r="G41" s="501">
        <v>0</v>
      </c>
      <c r="H41" s="501">
        <v>0</v>
      </c>
      <c r="I41" s="693">
        <v>1</v>
      </c>
      <c r="J41" s="501">
        <v>0</v>
      </c>
      <c r="K41" s="691">
        <v>189250</v>
      </c>
      <c r="L41" s="693">
        <v>1</v>
      </c>
      <c r="M41" s="691">
        <v>189250</v>
      </c>
      <c r="N41" s="409">
        <v>0</v>
      </c>
      <c r="O41" s="409">
        <v>0</v>
      </c>
      <c r="P41" s="409">
        <v>0</v>
      </c>
      <c r="Q41" s="409">
        <v>0</v>
      </c>
      <c r="R41" s="493">
        <v>0</v>
      </c>
      <c r="S41" s="409">
        <v>0</v>
      </c>
      <c r="T41" s="492">
        <f t="shared" si="14"/>
        <v>1</v>
      </c>
      <c r="U41" s="492">
        <f t="shared" si="14"/>
        <v>189250</v>
      </c>
      <c r="V41" s="40"/>
      <c r="W41" s="40"/>
      <c r="X41" s="40"/>
      <c r="Y41" s="52"/>
    </row>
    <row r="42" spans="1:25" ht="21">
      <c r="A42" s="56">
        <v>22</v>
      </c>
      <c r="B42" s="171" t="s">
        <v>656</v>
      </c>
      <c r="C42" s="179" t="s">
        <v>48</v>
      </c>
      <c r="D42" s="691">
        <v>38500</v>
      </c>
      <c r="E42" s="692">
        <v>0</v>
      </c>
      <c r="F42" s="501">
        <v>0</v>
      </c>
      <c r="G42" s="501">
        <v>0</v>
      </c>
      <c r="H42" s="501">
        <v>0</v>
      </c>
      <c r="I42" s="693">
        <v>1</v>
      </c>
      <c r="J42" s="501">
        <v>0</v>
      </c>
      <c r="K42" s="691">
        <v>38500</v>
      </c>
      <c r="L42" s="693">
        <v>1</v>
      </c>
      <c r="M42" s="691">
        <v>38500</v>
      </c>
      <c r="N42" s="409">
        <v>0</v>
      </c>
      <c r="O42" s="409">
        <v>0</v>
      </c>
      <c r="P42" s="409">
        <v>0</v>
      </c>
      <c r="Q42" s="409">
        <v>0</v>
      </c>
      <c r="R42" s="493">
        <v>0</v>
      </c>
      <c r="S42" s="409">
        <v>0</v>
      </c>
      <c r="T42" s="492">
        <f t="shared" si="14"/>
        <v>1</v>
      </c>
      <c r="U42" s="492">
        <f t="shared" si="14"/>
        <v>38500</v>
      </c>
      <c r="V42" s="40"/>
      <c r="W42" s="40"/>
      <c r="X42" s="40"/>
      <c r="Y42" s="52"/>
    </row>
    <row r="43" spans="1:25" ht="21">
      <c r="A43" s="56">
        <v>23</v>
      </c>
      <c r="B43" s="67" t="s">
        <v>657</v>
      </c>
      <c r="C43" s="32" t="s">
        <v>311</v>
      </c>
      <c r="D43" s="501">
        <v>10000</v>
      </c>
      <c r="E43" s="501">
        <v>0</v>
      </c>
      <c r="F43" s="501">
        <v>0</v>
      </c>
      <c r="G43" s="501">
        <v>0</v>
      </c>
      <c r="H43" s="501">
        <v>0</v>
      </c>
      <c r="I43" s="501">
        <v>1</v>
      </c>
      <c r="J43" s="501">
        <v>0</v>
      </c>
      <c r="K43" s="501">
        <v>10000</v>
      </c>
      <c r="L43" s="501">
        <v>1</v>
      </c>
      <c r="M43" s="501">
        <v>10000</v>
      </c>
      <c r="N43" s="409">
        <v>0</v>
      </c>
      <c r="O43" s="409">
        <v>0</v>
      </c>
      <c r="P43" s="409">
        <v>0</v>
      </c>
      <c r="Q43" s="409">
        <v>0</v>
      </c>
      <c r="R43" s="493">
        <v>0</v>
      </c>
      <c r="S43" s="409">
        <v>0</v>
      </c>
      <c r="T43" s="492">
        <f t="shared" si="14"/>
        <v>1</v>
      </c>
      <c r="U43" s="492">
        <f t="shared" si="14"/>
        <v>10000</v>
      </c>
      <c r="V43" s="40"/>
      <c r="W43" s="40"/>
      <c r="X43" s="40"/>
      <c r="Y43" s="52"/>
    </row>
    <row r="44" spans="1:25" ht="21">
      <c r="A44" s="65" t="s">
        <v>18</v>
      </c>
      <c r="B44" s="65"/>
      <c r="C44" s="541">
        <v>0</v>
      </c>
      <c r="D44" s="495">
        <v>0</v>
      </c>
      <c r="E44" s="495">
        <v>0</v>
      </c>
      <c r="F44" s="495">
        <v>0</v>
      </c>
      <c r="G44" s="495">
        <v>0</v>
      </c>
      <c r="H44" s="495">
        <v>0</v>
      </c>
      <c r="I44" s="495">
        <v>0</v>
      </c>
      <c r="J44" s="495">
        <v>0</v>
      </c>
      <c r="K44" s="495">
        <v>0</v>
      </c>
      <c r="L44" s="495">
        <v>0</v>
      </c>
      <c r="M44" s="495">
        <v>0</v>
      </c>
      <c r="N44" s="495">
        <v>0</v>
      </c>
      <c r="O44" s="495">
        <v>0</v>
      </c>
      <c r="P44" s="495">
        <v>0</v>
      </c>
      <c r="Q44" s="495">
        <v>0</v>
      </c>
      <c r="R44" s="495">
        <v>0</v>
      </c>
      <c r="S44" s="495">
        <v>0</v>
      </c>
      <c r="T44" s="492">
        <f t="shared" si="14"/>
        <v>0</v>
      </c>
      <c r="U44" s="492">
        <f t="shared" si="14"/>
        <v>0</v>
      </c>
      <c r="V44" s="43"/>
      <c r="W44" s="43"/>
      <c r="X44" s="43"/>
    </row>
    <row r="45" spans="1:25" ht="84">
      <c r="A45" s="56">
        <v>1</v>
      </c>
      <c r="B45" s="164" t="s">
        <v>658</v>
      </c>
      <c r="C45" s="204" t="s">
        <v>659</v>
      </c>
      <c r="D45" s="695">
        <v>1630000</v>
      </c>
      <c r="E45" s="696">
        <v>0</v>
      </c>
      <c r="F45" s="501">
        <v>0</v>
      </c>
      <c r="G45" s="501">
        <v>0</v>
      </c>
      <c r="H45" s="501">
        <v>0</v>
      </c>
      <c r="I45" s="501">
        <v>5</v>
      </c>
      <c r="J45" s="501">
        <v>0</v>
      </c>
      <c r="K45" s="695">
        <v>1630000</v>
      </c>
      <c r="L45" s="501">
        <v>5</v>
      </c>
      <c r="M45" s="695">
        <v>1630000</v>
      </c>
      <c r="N45" s="409">
        <v>0</v>
      </c>
      <c r="O45" s="409">
        <v>0</v>
      </c>
      <c r="P45" s="409">
        <v>0</v>
      </c>
      <c r="Q45" s="409">
        <v>0</v>
      </c>
      <c r="R45" s="493">
        <v>0</v>
      </c>
      <c r="S45" s="409">
        <v>0</v>
      </c>
      <c r="T45" s="492">
        <f t="shared" si="14"/>
        <v>5</v>
      </c>
      <c r="U45" s="492">
        <f t="shared" si="14"/>
        <v>1630000</v>
      </c>
      <c r="V45" s="40"/>
      <c r="W45" s="40"/>
      <c r="X45" s="40"/>
      <c r="Y45" s="52"/>
    </row>
    <row r="46" spans="1:25" ht="21">
      <c r="A46" s="56">
        <v>2</v>
      </c>
      <c r="B46" s="67"/>
      <c r="C46" s="36"/>
      <c r="D46" s="501"/>
      <c r="E46" s="501"/>
      <c r="F46" s="501"/>
      <c r="G46" s="501"/>
      <c r="H46" s="501"/>
      <c r="I46" s="501"/>
      <c r="J46" s="501"/>
      <c r="K46" s="501"/>
      <c r="L46" s="492"/>
      <c r="M46" s="409"/>
      <c r="N46" s="409"/>
      <c r="O46" s="409"/>
      <c r="P46" s="409"/>
      <c r="Q46" s="409"/>
      <c r="R46" s="493"/>
      <c r="S46" s="409"/>
      <c r="T46" s="492"/>
      <c r="U46" s="492">
        <f t="shared" ref="U46" si="15">SUM(M46+O46+Q46+S46)</f>
        <v>0</v>
      </c>
      <c r="V46" s="40"/>
      <c r="W46" s="40"/>
      <c r="X46" s="40"/>
      <c r="Y46" s="52"/>
    </row>
    <row r="47" spans="1:25" ht="21">
      <c r="A47" s="56">
        <v>3</v>
      </c>
      <c r="B47" s="67"/>
      <c r="C47" s="36"/>
      <c r="D47" s="501"/>
      <c r="E47" s="501"/>
      <c r="F47" s="501"/>
      <c r="G47" s="501"/>
      <c r="H47" s="501"/>
      <c r="I47" s="501"/>
      <c r="J47" s="501"/>
      <c r="K47" s="501"/>
      <c r="L47" s="492"/>
      <c r="M47" s="409"/>
      <c r="N47" s="409"/>
      <c r="O47" s="409"/>
      <c r="P47" s="409"/>
      <c r="Q47" s="409"/>
      <c r="R47" s="493"/>
      <c r="S47" s="409"/>
      <c r="T47" s="492"/>
      <c r="U47" s="669"/>
      <c r="V47" s="40"/>
      <c r="W47" s="40"/>
      <c r="X47" s="40"/>
      <c r="Y47" s="52"/>
    </row>
    <row r="48" spans="1:25" ht="21">
      <c r="A48" s="56">
        <v>4</v>
      </c>
      <c r="B48" s="67"/>
      <c r="C48" s="36"/>
      <c r="D48" s="501"/>
      <c r="E48" s="501"/>
      <c r="F48" s="501"/>
      <c r="G48" s="501"/>
      <c r="H48" s="501"/>
      <c r="I48" s="501"/>
      <c r="J48" s="501"/>
      <c r="K48" s="501"/>
      <c r="L48" s="492"/>
      <c r="M48" s="409"/>
      <c r="N48" s="409"/>
      <c r="O48" s="409"/>
      <c r="P48" s="409"/>
      <c r="Q48" s="409"/>
      <c r="R48" s="493"/>
      <c r="S48" s="409"/>
      <c r="T48" s="492"/>
      <c r="U48" s="669"/>
      <c r="V48" s="40"/>
      <c r="W48" s="40"/>
      <c r="X48" s="40"/>
      <c r="Y48" s="52"/>
    </row>
    <row r="49" spans="1:26" ht="21">
      <c r="A49" s="56">
        <v>5</v>
      </c>
      <c r="B49" s="127"/>
      <c r="C49" s="32"/>
      <c r="D49" s="496"/>
      <c r="E49" s="496"/>
      <c r="F49" s="496"/>
      <c r="G49" s="496"/>
      <c r="H49" s="496"/>
      <c r="I49" s="496"/>
      <c r="J49" s="496"/>
      <c r="K49" s="496"/>
      <c r="L49" s="496"/>
      <c r="M49" s="496"/>
      <c r="N49" s="496"/>
      <c r="O49" s="496"/>
      <c r="P49" s="496"/>
      <c r="Q49" s="496"/>
      <c r="R49" s="496"/>
      <c r="S49" s="496"/>
      <c r="T49" s="496"/>
      <c r="U49" s="496"/>
      <c r="V49" s="40"/>
      <c r="W49" s="40"/>
      <c r="X49" s="35"/>
    </row>
    <row r="50" spans="1:26" s="7" customFormat="1" ht="13.5" customHeight="1">
      <c r="A50" s="9"/>
      <c r="B50" s="28"/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29"/>
      <c r="W50" s="29"/>
      <c r="X50" s="29"/>
      <c r="Y50" s="30"/>
      <c r="Z50" s="8"/>
    </row>
    <row r="51" spans="1:26" s="13" customFormat="1" ht="21.75" customHeight="1">
      <c r="A51" s="1006"/>
      <c r="B51" s="1052"/>
      <c r="C51" s="1052"/>
      <c r="D51" s="1053"/>
      <c r="E51" s="1053"/>
      <c r="F51" s="1053"/>
      <c r="G51" s="1053"/>
      <c r="H51" s="1053"/>
      <c r="I51" s="1053"/>
      <c r="J51" s="1053"/>
      <c r="K51" s="1053"/>
      <c r="L51" s="1053"/>
      <c r="M51" s="1053"/>
      <c r="N51" s="1053"/>
      <c r="O51" s="1053"/>
      <c r="P51" s="1053"/>
      <c r="Q51" s="1053"/>
      <c r="R51" s="1053"/>
      <c r="S51" s="1053"/>
      <c r="T51" s="1053"/>
      <c r="U51" s="1053"/>
      <c r="V51" s="1052"/>
      <c r="W51" s="1052"/>
      <c r="X51" s="1052"/>
    </row>
    <row r="52" spans="1:26" s="13" customFormat="1" ht="21">
      <c r="A52" s="1007"/>
      <c r="B52" s="1007"/>
      <c r="C52" s="1007"/>
      <c r="D52" s="1054"/>
      <c r="E52" s="1054"/>
      <c r="F52" s="1054"/>
      <c r="G52" s="1054"/>
      <c r="H52" s="1054"/>
      <c r="I52" s="1054"/>
      <c r="J52" s="1054"/>
      <c r="K52" s="1054"/>
      <c r="L52" s="1054"/>
      <c r="M52" s="1054"/>
      <c r="N52" s="1054"/>
      <c r="O52" s="1054"/>
      <c r="P52" s="1054"/>
      <c r="Q52" s="1054"/>
      <c r="R52" s="1054"/>
      <c r="S52" s="1054"/>
      <c r="T52" s="1054"/>
      <c r="U52" s="1054"/>
      <c r="V52" s="1007"/>
      <c r="W52" s="1007"/>
      <c r="X52" s="1007"/>
      <c r="Y52" s="14"/>
    </row>
    <row r="53" spans="1:26" s="13" customFormat="1" ht="21">
      <c r="A53" s="15"/>
      <c r="B53" s="16"/>
      <c r="C53" s="17"/>
      <c r="D53" s="670"/>
      <c r="E53" s="670"/>
      <c r="F53" s="670"/>
      <c r="G53" s="670"/>
      <c r="H53" s="670"/>
      <c r="I53" s="670"/>
      <c r="J53" s="670"/>
      <c r="K53" s="670"/>
      <c r="L53" s="670"/>
      <c r="M53" s="671"/>
      <c r="N53" s="670"/>
      <c r="O53" s="671"/>
      <c r="P53" s="670"/>
      <c r="Q53" s="671"/>
      <c r="R53" s="670"/>
      <c r="S53" s="671"/>
      <c r="T53" s="670"/>
      <c r="U53" s="671"/>
      <c r="V53" s="14"/>
      <c r="W53" s="14"/>
      <c r="X53" s="14"/>
      <c r="Y53" s="14"/>
    </row>
    <row r="54" spans="1:26" s="13" customFormat="1" ht="21">
      <c r="A54" s="15"/>
      <c r="B54" s="16"/>
      <c r="C54" s="17"/>
      <c r="D54" s="670"/>
      <c r="E54" s="670"/>
      <c r="F54" s="670"/>
      <c r="G54" s="670"/>
      <c r="H54" s="670"/>
      <c r="I54" s="670"/>
      <c r="J54" s="670"/>
      <c r="K54" s="670"/>
      <c r="L54" s="670"/>
      <c r="M54" s="671"/>
      <c r="N54" s="670"/>
      <c r="O54" s="671"/>
      <c r="P54" s="670"/>
      <c r="Q54" s="671"/>
      <c r="R54" s="670"/>
      <c r="S54" s="671"/>
      <c r="T54" s="670"/>
      <c r="U54" s="671"/>
      <c r="V54" s="14"/>
      <c r="W54" s="14"/>
      <c r="X54" s="14"/>
      <c r="Y54" s="14"/>
    </row>
    <row r="55" spans="1:26" s="13" customFormat="1" ht="21">
      <c r="A55" s="15"/>
      <c r="B55" s="16"/>
      <c r="C55" s="17"/>
      <c r="D55" s="670"/>
      <c r="E55" s="670"/>
      <c r="F55" s="670"/>
      <c r="G55" s="670"/>
      <c r="H55" s="670"/>
      <c r="I55" s="670"/>
      <c r="J55" s="670"/>
      <c r="K55" s="670"/>
      <c r="L55" s="670"/>
      <c r="M55" s="671"/>
      <c r="N55" s="670"/>
      <c r="O55" s="671"/>
      <c r="P55" s="670"/>
      <c r="Q55" s="671"/>
      <c r="R55" s="670"/>
      <c r="S55" s="671"/>
      <c r="T55" s="670"/>
      <c r="U55" s="671"/>
      <c r="V55" s="14"/>
      <c r="W55" s="14"/>
      <c r="X55" s="14"/>
      <c r="Y55" s="14"/>
    </row>
    <row r="56" spans="1:26" s="13" customFormat="1" ht="21">
      <c r="A56" s="15"/>
      <c r="B56" s="16"/>
      <c r="C56" s="17"/>
      <c r="D56" s="670"/>
      <c r="E56" s="670"/>
      <c r="F56" s="670"/>
      <c r="G56" s="670"/>
      <c r="H56" s="670"/>
      <c r="I56" s="670"/>
      <c r="J56" s="670"/>
      <c r="K56" s="670"/>
      <c r="L56" s="670"/>
      <c r="M56" s="671"/>
      <c r="N56" s="670"/>
      <c r="O56" s="671"/>
      <c r="P56" s="670"/>
      <c r="Q56" s="671"/>
      <c r="R56" s="670"/>
      <c r="S56" s="671"/>
      <c r="T56" s="670"/>
      <c r="U56" s="671"/>
      <c r="V56" s="14"/>
      <c r="W56" s="14"/>
      <c r="X56" s="14"/>
      <c r="Y56" s="14"/>
    </row>
    <row r="57" spans="1:26" s="13" customFormat="1" ht="21">
      <c r="A57" s="15"/>
      <c r="B57" s="16"/>
      <c r="C57" s="17"/>
      <c r="D57" s="670"/>
      <c r="E57" s="670"/>
      <c r="F57" s="670"/>
      <c r="G57" s="670"/>
      <c r="H57" s="670"/>
      <c r="I57" s="670"/>
      <c r="J57" s="670"/>
      <c r="K57" s="670"/>
      <c r="L57" s="670"/>
      <c r="M57" s="671"/>
      <c r="N57" s="670"/>
      <c r="O57" s="671"/>
      <c r="P57" s="670"/>
      <c r="Q57" s="671"/>
      <c r="R57" s="670"/>
      <c r="S57" s="671"/>
      <c r="T57" s="670"/>
      <c r="U57" s="671"/>
      <c r="V57" s="14"/>
      <c r="W57" s="14"/>
      <c r="X57" s="14"/>
      <c r="Y57" s="14"/>
    </row>
    <row r="58" spans="1:26" s="13" customFormat="1" ht="21">
      <c r="A58" s="1007"/>
      <c r="B58" s="1007"/>
      <c r="C58" s="1007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07"/>
      <c r="W58" s="1007"/>
      <c r="X58" s="1007"/>
      <c r="Y58" s="19"/>
    </row>
    <row r="59" spans="1:26" s="13" customFormat="1">
      <c r="A59" s="9"/>
      <c r="B59" s="20"/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1"/>
      <c r="N59" s="10"/>
      <c r="O59" s="11"/>
      <c r="P59" s="10"/>
      <c r="Q59" s="11"/>
      <c r="R59" s="10"/>
      <c r="S59" s="11"/>
      <c r="T59" s="10"/>
      <c r="U59" s="11"/>
      <c r="V59" s="11"/>
      <c r="W59" s="11"/>
      <c r="X59" s="11"/>
      <c r="Y59" s="2"/>
    </row>
    <row r="60" spans="1:26" ht="22.5" customHeight="1">
      <c r="A60" s="21"/>
      <c r="B60" s="3"/>
      <c r="C60" s="22"/>
      <c r="D60" s="23"/>
      <c r="E60" s="23"/>
      <c r="F60" s="23"/>
      <c r="G60" s="23"/>
      <c r="H60" s="23"/>
      <c r="I60" s="23"/>
      <c r="J60" s="23"/>
      <c r="K60" s="23"/>
      <c r="L60" s="23"/>
      <c r="M60" s="24"/>
      <c r="N60" s="23"/>
      <c r="O60" s="24"/>
      <c r="P60" s="23"/>
      <c r="Q60" s="24"/>
      <c r="R60" s="23"/>
      <c r="S60" s="24"/>
      <c r="T60" s="23"/>
      <c r="U60" s="24"/>
      <c r="V60" s="24"/>
      <c r="W60" s="24"/>
      <c r="X60" s="24"/>
      <c r="Y60" s="22"/>
    </row>
    <row r="61" spans="1:26">
      <c r="A61" s="1008"/>
      <c r="B61" s="1008"/>
      <c r="C61" s="1008"/>
      <c r="D61" s="1051"/>
      <c r="E61" s="1051"/>
      <c r="F61" s="1051"/>
      <c r="G61" s="1051"/>
      <c r="H61" s="1051"/>
      <c r="I61" s="1051"/>
      <c r="J61" s="1051"/>
      <c r="K61" s="1051"/>
      <c r="L61" s="1051"/>
      <c r="M61" s="1051"/>
      <c r="N61" s="1051"/>
      <c r="O61" s="1051"/>
      <c r="P61" s="1051"/>
      <c r="Q61" s="1051"/>
      <c r="R61" s="1051"/>
      <c r="S61" s="1051"/>
      <c r="T61" s="1051"/>
      <c r="U61" s="1051"/>
      <c r="V61" s="1008"/>
      <c r="W61" s="1008"/>
      <c r="X61" s="1008"/>
    </row>
    <row r="62" spans="1:26" ht="23.25" customHeight="1">
      <c r="A62" s="26"/>
      <c r="D62" s="672"/>
      <c r="E62" s="672"/>
      <c r="F62" s="672"/>
      <c r="G62" s="672"/>
      <c r="H62" s="672"/>
      <c r="I62" s="672"/>
      <c r="J62" s="672"/>
      <c r="K62" s="672"/>
      <c r="L62" s="672"/>
      <c r="M62" s="52"/>
      <c r="N62" s="672"/>
      <c r="O62" s="52"/>
      <c r="P62" s="672"/>
      <c r="Q62" s="52"/>
      <c r="R62" s="672"/>
      <c r="S62" s="52"/>
      <c r="T62" s="672"/>
      <c r="U62" s="52"/>
    </row>
    <row r="63" spans="1:26">
      <c r="D63" s="672"/>
      <c r="E63" s="672"/>
      <c r="F63" s="672"/>
      <c r="G63" s="672"/>
      <c r="H63" s="672"/>
      <c r="I63" s="672"/>
      <c r="J63" s="672"/>
      <c r="K63" s="672"/>
      <c r="L63" s="672"/>
      <c r="M63" s="52"/>
      <c r="N63" s="672"/>
      <c r="O63" s="52"/>
      <c r="P63" s="672"/>
      <c r="Q63" s="52"/>
      <c r="R63" s="672"/>
      <c r="S63" s="52"/>
      <c r="T63" s="672"/>
      <c r="U63" s="52"/>
    </row>
    <row r="64" spans="1:26">
      <c r="D64" s="672"/>
      <c r="E64" s="672"/>
      <c r="F64" s="672"/>
      <c r="G64" s="672"/>
      <c r="H64" s="672"/>
      <c r="I64" s="672"/>
      <c r="J64" s="672"/>
      <c r="K64" s="672"/>
      <c r="L64" s="672"/>
      <c r="M64" s="52"/>
      <c r="N64" s="672"/>
      <c r="O64" s="52"/>
      <c r="P64" s="672"/>
      <c r="Q64" s="52"/>
      <c r="R64" s="672"/>
      <c r="S64" s="52"/>
      <c r="T64" s="672"/>
      <c r="U64" s="52"/>
    </row>
    <row r="65" spans="4:21">
      <c r="D65" s="672"/>
      <c r="E65" s="672"/>
      <c r="F65" s="672"/>
      <c r="G65" s="672"/>
      <c r="H65" s="672"/>
      <c r="I65" s="672"/>
      <c r="J65" s="672"/>
      <c r="K65" s="672"/>
      <c r="L65" s="672"/>
      <c r="M65" s="52"/>
      <c r="N65" s="672"/>
      <c r="O65" s="52"/>
      <c r="P65" s="672"/>
      <c r="Q65" s="52"/>
      <c r="R65" s="672"/>
      <c r="S65" s="52"/>
      <c r="T65" s="672"/>
      <c r="U65" s="52"/>
    </row>
    <row r="66" spans="4:21">
      <c r="D66" s="672"/>
      <c r="E66" s="672"/>
      <c r="F66" s="672"/>
      <c r="G66" s="672"/>
      <c r="H66" s="672"/>
      <c r="I66" s="672"/>
      <c r="J66" s="672"/>
      <c r="K66" s="672"/>
      <c r="L66" s="672"/>
      <c r="M66" s="52"/>
      <c r="N66" s="672"/>
      <c r="O66" s="52"/>
      <c r="P66" s="672"/>
      <c r="Q66" s="52"/>
      <c r="R66" s="672"/>
      <c r="S66" s="52"/>
      <c r="T66" s="672"/>
      <c r="U66" s="52"/>
    </row>
    <row r="67" spans="4:21">
      <c r="D67" s="672"/>
      <c r="E67" s="672"/>
      <c r="F67" s="672"/>
      <c r="G67" s="672"/>
      <c r="H67" s="672"/>
      <c r="I67" s="672"/>
      <c r="J67" s="672"/>
      <c r="K67" s="672"/>
      <c r="L67" s="672"/>
      <c r="M67" s="52"/>
      <c r="N67" s="672"/>
      <c r="O67" s="52"/>
      <c r="P67" s="672"/>
      <c r="Q67" s="52"/>
      <c r="R67" s="672"/>
      <c r="S67" s="52"/>
      <c r="T67" s="672"/>
      <c r="U67" s="52"/>
    </row>
    <row r="68" spans="4:21">
      <c r="D68" s="672"/>
      <c r="E68" s="672"/>
      <c r="F68" s="672"/>
      <c r="G68" s="672"/>
      <c r="H68" s="672"/>
      <c r="I68" s="672"/>
      <c r="J68" s="672"/>
      <c r="K68" s="672"/>
      <c r="L68" s="672"/>
      <c r="M68" s="52"/>
      <c r="N68" s="672"/>
      <c r="O68" s="52"/>
      <c r="P68" s="672"/>
      <c r="Q68" s="52"/>
      <c r="R68" s="672"/>
      <c r="S68" s="52"/>
      <c r="T68" s="672"/>
      <c r="U68" s="52"/>
    </row>
    <row r="69" spans="4:21">
      <c r="D69" s="672"/>
      <c r="E69" s="672"/>
      <c r="F69" s="672"/>
      <c r="G69" s="672"/>
      <c r="H69" s="672"/>
      <c r="I69" s="672"/>
      <c r="J69" s="672"/>
      <c r="K69" s="672"/>
      <c r="L69" s="672"/>
      <c r="M69" s="52"/>
      <c r="N69" s="672"/>
      <c r="O69" s="52"/>
      <c r="P69" s="672"/>
      <c r="Q69" s="52"/>
      <c r="R69" s="672"/>
      <c r="S69" s="52"/>
      <c r="T69" s="672"/>
      <c r="U69" s="52"/>
    </row>
    <row r="70" spans="4:21">
      <c r="D70" s="672"/>
      <c r="E70" s="672"/>
      <c r="F70" s="672"/>
      <c r="G70" s="672"/>
      <c r="H70" s="672"/>
      <c r="I70" s="672"/>
      <c r="J70" s="672"/>
      <c r="K70" s="672"/>
      <c r="L70" s="672"/>
      <c r="M70" s="52"/>
      <c r="N70" s="672"/>
      <c r="O70" s="52"/>
      <c r="P70" s="672"/>
      <c r="Q70" s="52"/>
      <c r="R70" s="672"/>
      <c r="S70" s="52"/>
      <c r="T70" s="672"/>
      <c r="U70" s="52"/>
    </row>
    <row r="71" spans="4:21">
      <c r="D71" s="672"/>
      <c r="E71" s="672"/>
      <c r="F71" s="672"/>
      <c r="G71" s="672"/>
      <c r="H71" s="672"/>
      <c r="I71" s="672"/>
      <c r="J71" s="672"/>
      <c r="K71" s="672"/>
      <c r="L71" s="672"/>
      <c r="M71" s="52"/>
      <c r="N71" s="672"/>
      <c r="O71" s="52"/>
      <c r="P71" s="672"/>
      <c r="Q71" s="52"/>
      <c r="R71" s="672"/>
      <c r="S71" s="52"/>
      <c r="T71" s="672"/>
      <c r="U71" s="52"/>
    </row>
    <row r="72" spans="4:21">
      <c r="D72" s="672"/>
      <c r="E72" s="672"/>
      <c r="F72" s="672"/>
      <c r="G72" s="672"/>
      <c r="H72" s="672"/>
      <c r="I72" s="672"/>
      <c r="J72" s="672"/>
      <c r="K72" s="672"/>
      <c r="L72" s="672"/>
      <c r="M72" s="52"/>
      <c r="N72" s="672"/>
      <c r="O72" s="52"/>
      <c r="P72" s="672"/>
      <c r="Q72" s="52"/>
      <c r="R72" s="672"/>
      <c r="S72" s="52"/>
      <c r="T72" s="672"/>
      <c r="U72" s="52"/>
    </row>
    <row r="73" spans="4:21">
      <c r="D73" s="672"/>
      <c r="E73" s="672"/>
      <c r="F73" s="672"/>
      <c r="G73" s="672"/>
      <c r="H73" s="672"/>
      <c r="I73" s="672"/>
      <c r="J73" s="672"/>
      <c r="K73" s="672"/>
      <c r="L73" s="672"/>
      <c r="M73" s="52"/>
      <c r="N73" s="672"/>
      <c r="O73" s="52"/>
      <c r="P73" s="672"/>
      <c r="Q73" s="52"/>
      <c r="R73" s="672"/>
      <c r="S73" s="52"/>
      <c r="T73" s="672"/>
      <c r="U73" s="52"/>
    </row>
    <row r="74" spans="4:21">
      <c r="D74" s="672"/>
      <c r="E74" s="672"/>
      <c r="F74" s="672"/>
      <c r="G74" s="672"/>
      <c r="H74" s="672"/>
      <c r="I74" s="672"/>
      <c r="J74" s="672"/>
      <c r="K74" s="672"/>
      <c r="L74" s="672"/>
      <c r="M74" s="52"/>
      <c r="N74" s="672"/>
      <c r="O74" s="52"/>
      <c r="P74" s="672"/>
      <c r="Q74" s="52"/>
      <c r="R74" s="672"/>
      <c r="S74" s="52"/>
      <c r="T74" s="672"/>
      <c r="U74" s="52"/>
    </row>
    <row r="75" spans="4:21">
      <c r="D75" s="672"/>
      <c r="E75" s="672"/>
      <c r="F75" s="672"/>
      <c r="G75" s="672"/>
      <c r="H75" s="672"/>
      <c r="I75" s="672"/>
      <c r="J75" s="672"/>
      <c r="K75" s="672"/>
      <c r="L75" s="672"/>
      <c r="M75" s="52"/>
      <c r="N75" s="672"/>
      <c r="O75" s="52"/>
      <c r="P75" s="672"/>
      <c r="Q75" s="52"/>
      <c r="R75" s="672"/>
      <c r="S75" s="52"/>
      <c r="T75" s="672"/>
      <c r="U75" s="52"/>
    </row>
    <row r="76" spans="4:21">
      <c r="D76" s="672"/>
      <c r="E76" s="672"/>
      <c r="F76" s="672"/>
      <c r="G76" s="672"/>
      <c r="H76" s="672"/>
      <c r="I76" s="672"/>
      <c r="J76" s="672"/>
      <c r="K76" s="672"/>
      <c r="L76" s="672"/>
      <c r="M76" s="52"/>
      <c r="N76" s="672"/>
      <c r="O76" s="52"/>
      <c r="P76" s="672"/>
      <c r="Q76" s="52"/>
      <c r="R76" s="672"/>
      <c r="S76" s="52"/>
      <c r="T76" s="672"/>
      <c r="U76" s="52"/>
    </row>
    <row r="77" spans="4:21">
      <c r="D77" s="672"/>
      <c r="E77" s="672"/>
      <c r="F77" s="672"/>
      <c r="G77" s="672"/>
      <c r="H77" s="672"/>
      <c r="I77" s="672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4:21">
      <c r="D78" s="672"/>
      <c r="E78" s="672"/>
      <c r="F78" s="672"/>
      <c r="G78" s="672"/>
      <c r="H78" s="672"/>
      <c r="I78" s="672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4:21">
      <c r="D79" s="672"/>
      <c r="E79" s="672"/>
      <c r="F79" s="672"/>
      <c r="G79" s="672"/>
      <c r="H79" s="672"/>
      <c r="I79" s="672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4:21">
      <c r="D80" s="672"/>
      <c r="E80" s="672"/>
      <c r="F80" s="672"/>
      <c r="G80" s="672"/>
      <c r="H80" s="672"/>
      <c r="I80" s="672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72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72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72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72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72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72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72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72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72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72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72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72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72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72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72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72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72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72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72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72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72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72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72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72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72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72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72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72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72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72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72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72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72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72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72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72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72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72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72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72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72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72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72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72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72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72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72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72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72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72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72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72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72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72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72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72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72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72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72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72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72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72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72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72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72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72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72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72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72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72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72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72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72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72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72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72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72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72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72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72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72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72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72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72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72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72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72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72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72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72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72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72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72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72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72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72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72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72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72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72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72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72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72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72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72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72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72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72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72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72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72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72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72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72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72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72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72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72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72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72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72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72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72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72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72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72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72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72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72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72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72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72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72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72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72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72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72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72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72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72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72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72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72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72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72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72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72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72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72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72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72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72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72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72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72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72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72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72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72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72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72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72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72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72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72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72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72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72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72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72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72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72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72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72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72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72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72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72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72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72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72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72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72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72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72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72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72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72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72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72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72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72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72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72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72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72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72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72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72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72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72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72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72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72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72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72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72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72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72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72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72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72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72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72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72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72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72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72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72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72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72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72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72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72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72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72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72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72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72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72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72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72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72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72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72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72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72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72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72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72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72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72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72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72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72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72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72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72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72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72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72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72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72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72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72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72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72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72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72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72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72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72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72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72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72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72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72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72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72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72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72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72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72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72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72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72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72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72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72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72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72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72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72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72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72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72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72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72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72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72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72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72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72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72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72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72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72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72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72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72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72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72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72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72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72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72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72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72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72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72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72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72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72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72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72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72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72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72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72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72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72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72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72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72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72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72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72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72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72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72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72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72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72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72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72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72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72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72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72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72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72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72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72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72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72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72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72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72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72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72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72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72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72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72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72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72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72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72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72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72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72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72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72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72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72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72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72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72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72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72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72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72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72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72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72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72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72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72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72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72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72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72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72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72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72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72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72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72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72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72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72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72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72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72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72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72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72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72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72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72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72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72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72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72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72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72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72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72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72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72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72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72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72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72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72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72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72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72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72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72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72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72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72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72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72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72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72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72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72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72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72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72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72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72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72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72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72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72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72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72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72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72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72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72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72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72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72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72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72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72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72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72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72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72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72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72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72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72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72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72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72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72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72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72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72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72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72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72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72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72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72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72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72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72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72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72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72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72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72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72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72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72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72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72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72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72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72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72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72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72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72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72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72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72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72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72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72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72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72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72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72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72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72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72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72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72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72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72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72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72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72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72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72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72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72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72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72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72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72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72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72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72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72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72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72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72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72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72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72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72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72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72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72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72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72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72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72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72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72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72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72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72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72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72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72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72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72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72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72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72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72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72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72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72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72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72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72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72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72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72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72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72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72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72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72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72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72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72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72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72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72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72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72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72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72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72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72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72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72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72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72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72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72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72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72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72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72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72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72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72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72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72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72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72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72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72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72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72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72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72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72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72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72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72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72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72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72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72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72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72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72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72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72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72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72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72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72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72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72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72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72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72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72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72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72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72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72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72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72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72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72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72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72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72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72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72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72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72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72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72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72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72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72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72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72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72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72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72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72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72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72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72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72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72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72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72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72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72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72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72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72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72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72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72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72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72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72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72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72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72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72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72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72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72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72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72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72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72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72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72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72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72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72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72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72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72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72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72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72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72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72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72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72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72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72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72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72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72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72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72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72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72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72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72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72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72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72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72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72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72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72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72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72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72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72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72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72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72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72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72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72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72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72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72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72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72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72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72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72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72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72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72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72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72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72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72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72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72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72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72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72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72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72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72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72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72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72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72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72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72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72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72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72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72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72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72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72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72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72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72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72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72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72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72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72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72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72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72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72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72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72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72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72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72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72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72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72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72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72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72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72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72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72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72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72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72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72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72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72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72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72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72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72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72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72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72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72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72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72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72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72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72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72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72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72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72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72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72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72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72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72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72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72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72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72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72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72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72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72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72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72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72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72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72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72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72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72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72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72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72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72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72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72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72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72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72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72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72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72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72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72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72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72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72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72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72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72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72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72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72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72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72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72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72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72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72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72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72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72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72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72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72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72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72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72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72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72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72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72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72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72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72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72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72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72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72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72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72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72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72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72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72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72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72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72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72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72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72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72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72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72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72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72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72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72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72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72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72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72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72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72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72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72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72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72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72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72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72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72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72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72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72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72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72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72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72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72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72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72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72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72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72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72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72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72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72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72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72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72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72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72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72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72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72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72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72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72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72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72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72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72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72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72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2:21">
      <c r="D1025" s="672"/>
      <c r="E1025" s="672"/>
      <c r="F1025" s="672"/>
      <c r="G1025" s="672"/>
      <c r="H1025" s="672"/>
      <c r="I1025" s="672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2:21">
      <c r="D1026" s="672"/>
      <c r="E1026" s="672"/>
      <c r="F1026" s="672"/>
      <c r="G1026" s="672"/>
      <c r="H1026" s="672"/>
      <c r="I1026" s="672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2:21">
      <c r="D1027" s="672"/>
      <c r="E1027" s="672"/>
      <c r="F1027" s="672"/>
      <c r="G1027" s="672"/>
      <c r="H1027" s="672"/>
      <c r="I1027" s="672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2:21">
      <c r="D1028" s="672"/>
      <c r="E1028" s="672"/>
      <c r="F1028" s="672"/>
      <c r="G1028" s="672"/>
      <c r="H1028" s="672"/>
      <c r="I1028" s="672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2:21">
      <c r="D1029" s="672"/>
      <c r="E1029" s="672"/>
      <c r="F1029" s="672"/>
      <c r="G1029" s="672"/>
      <c r="H1029" s="672"/>
      <c r="I1029" s="672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2:21">
      <c r="D1030" s="672"/>
      <c r="E1030" s="672"/>
      <c r="F1030" s="672"/>
      <c r="G1030" s="672"/>
      <c r="H1030" s="672"/>
      <c r="I1030" s="672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2:21">
      <c r="D1031" s="672"/>
      <c r="E1031" s="672"/>
      <c r="F1031" s="672"/>
      <c r="G1031" s="672"/>
      <c r="H1031" s="672"/>
      <c r="I1031" s="672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2:21">
      <c r="D1032" s="672"/>
      <c r="E1032" s="672"/>
      <c r="F1032" s="672"/>
      <c r="G1032" s="672"/>
      <c r="H1032" s="672"/>
      <c r="I1032" s="672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2:21">
      <c r="D1033" s="672"/>
      <c r="E1033" s="672"/>
      <c r="F1033" s="672"/>
      <c r="G1033" s="672"/>
      <c r="H1033" s="672"/>
      <c r="I1033" s="672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2:21">
      <c r="D1034" s="672"/>
      <c r="E1034" s="672"/>
      <c r="F1034" s="672"/>
      <c r="G1034" s="672"/>
      <c r="H1034" s="672"/>
      <c r="I1034" s="672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2:21">
      <c r="B1035" s="2" t="s">
        <v>428</v>
      </c>
      <c r="D1035" s="672"/>
      <c r="E1035" s="672"/>
      <c r="F1035" s="672"/>
      <c r="G1035" s="672"/>
      <c r="H1035" s="672"/>
      <c r="I1035" s="672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2:21">
      <c r="D1036" s="672"/>
      <c r="E1036" s="672"/>
      <c r="F1036" s="672"/>
      <c r="G1036" s="672"/>
      <c r="H1036" s="672"/>
      <c r="I1036" s="672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2:21">
      <c r="D1037" s="672"/>
      <c r="E1037" s="672"/>
      <c r="F1037" s="672"/>
      <c r="G1037" s="672"/>
      <c r="H1037" s="672"/>
      <c r="I1037" s="672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2:21">
      <c r="D1038" s="672"/>
      <c r="E1038" s="672"/>
      <c r="F1038" s="672"/>
      <c r="G1038" s="672"/>
      <c r="H1038" s="672"/>
      <c r="I1038" s="672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2:21">
      <c r="D1039" s="672"/>
      <c r="E1039" s="672"/>
      <c r="F1039" s="672"/>
      <c r="G1039" s="672"/>
      <c r="H1039" s="672"/>
      <c r="I1039" s="672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2:21">
      <c r="D1040" s="672"/>
      <c r="E1040" s="672"/>
      <c r="F1040" s="672"/>
      <c r="G1040" s="672"/>
      <c r="H1040" s="672"/>
      <c r="I1040" s="672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4:21">
      <c r="D1041" s="672"/>
      <c r="E1041" s="672"/>
      <c r="F1041" s="672"/>
      <c r="G1041" s="672"/>
      <c r="H1041" s="672"/>
      <c r="I1041" s="672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4:21">
      <c r="D1042" s="672"/>
      <c r="E1042" s="672"/>
      <c r="F1042" s="672"/>
      <c r="G1042" s="672"/>
      <c r="H1042" s="672"/>
      <c r="I1042" s="672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4:21">
      <c r="D1043" s="672"/>
      <c r="E1043" s="672"/>
      <c r="F1043" s="672"/>
      <c r="G1043" s="672"/>
      <c r="H1043" s="672"/>
      <c r="I1043" s="672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4:21">
      <c r="D1044" s="672"/>
      <c r="E1044" s="672"/>
      <c r="F1044" s="672"/>
      <c r="G1044" s="672"/>
      <c r="H1044" s="672"/>
      <c r="I1044" s="672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4:21">
      <c r="D1045" s="672"/>
      <c r="E1045" s="672"/>
      <c r="F1045" s="672"/>
      <c r="G1045" s="672"/>
      <c r="H1045" s="672"/>
      <c r="I1045" s="672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4:21">
      <c r="D1046" s="672"/>
      <c r="E1046" s="672"/>
      <c r="F1046" s="672"/>
      <c r="G1046" s="672"/>
      <c r="H1046" s="672"/>
      <c r="I1046" s="672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4:21">
      <c r="D1047" s="672"/>
      <c r="E1047" s="672"/>
      <c r="F1047" s="672"/>
      <c r="G1047" s="672"/>
      <c r="H1047" s="672"/>
      <c r="I1047" s="672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4:21">
      <c r="D1048" s="672"/>
      <c r="E1048" s="672"/>
      <c r="F1048" s="672"/>
      <c r="G1048" s="672"/>
      <c r="H1048" s="672"/>
      <c r="I1048" s="672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4:21">
      <c r="D1049" s="672"/>
      <c r="E1049" s="672"/>
      <c r="F1049" s="672"/>
      <c r="G1049" s="672"/>
      <c r="H1049" s="672"/>
      <c r="I1049" s="672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4:21">
      <c r="D1050" s="672"/>
      <c r="E1050" s="672"/>
      <c r="F1050" s="672"/>
      <c r="G1050" s="672"/>
      <c r="H1050" s="672"/>
      <c r="I1050" s="672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4:21">
      <c r="D1051" s="672"/>
      <c r="E1051" s="672"/>
      <c r="F1051" s="672"/>
      <c r="G1051" s="672"/>
      <c r="H1051" s="672"/>
      <c r="I1051" s="672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4:21">
      <c r="D1052" s="672"/>
      <c r="E1052" s="672"/>
      <c r="F1052" s="672"/>
      <c r="G1052" s="672"/>
      <c r="H1052" s="672"/>
      <c r="I1052" s="672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4:21">
      <c r="D1053" s="672"/>
      <c r="E1053" s="672"/>
      <c r="F1053" s="672"/>
      <c r="G1053" s="672"/>
      <c r="H1053" s="672"/>
      <c r="I1053" s="672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4:21">
      <c r="D1054" s="672"/>
      <c r="E1054" s="672"/>
      <c r="F1054" s="672"/>
      <c r="G1054" s="672"/>
      <c r="H1054" s="672"/>
      <c r="I1054" s="672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4:21">
      <c r="D1055" s="672"/>
      <c r="E1055" s="672"/>
      <c r="F1055" s="672"/>
      <c r="G1055" s="672"/>
      <c r="H1055" s="672"/>
      <c r="I1055" s="672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4:21">
      <c r="D1056" s="672"/>
      <c r="E1056" s="672"/>
      <c r="F1056" s="672"/>
      <c r="G1056" s="672"/>
      <c r="H1056" s="672"/>
      <c r="I1056" s="672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72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72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72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72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72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72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72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72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72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72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72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72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72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72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72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72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72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72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72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72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72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72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72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72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72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72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72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72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72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72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72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72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72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72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72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72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72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72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72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72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72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72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72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72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72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72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72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72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72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72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72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72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72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72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72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72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72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72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72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72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72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72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72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72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72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72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72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72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72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72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72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72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72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72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72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72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72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72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72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72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72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72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72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72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72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72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72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72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72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72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72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72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72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72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72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72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72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72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72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72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72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72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72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72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72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72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72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72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72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72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72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72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72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72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72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72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72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72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72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72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0">
    <mergeCell ref="A1:U1"/>
    <mergeCell ref="A2:U2"/>
    <mergeCell ref="A61:X61"/>
    <mergeCell ref="R5:S5"/>
    <mergeCell ref="T5:U5"/>
    <mergeCell ref="A7:B7"/>
    <mergeCell ref="A8:B8"/>
    <mergeCell ref="A19:B19"/>
    <mergeCell ref="A51:X51"/>
    <mergeCell ref="V4:X5"/>
    <mergeCell ref="L5:M5"/>
    <mergeCell ref="N5:O5"/>
    <mergeCell ref="P5:Q5"/>
    <mergeCell ref="A52:X52"/>
    <mergeCell ref="A58:X58"/>
    <mergeCell ref="H3:I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</mergeCells>
  <dataValidations count="1">
    <dataValidation errorStyle="warning" allowBlank="1" showInputMessage="1" showErrorMessage="1" error="ตรวจสอบ _x000a_" sqref="K65534:K65538 JG65534:JG65538 TC65534:TC65538 ACY65534:ACY65538 AMU65534:AMU65538 AWQ65534:AWQ65538 BGM65534:BGM65538 BQI65534:BQI65538 CAE65534:CAE65538 CKA65534:CKA65538 CTW65534:CTW65538 DDS65534:DDS65538 DNO65534:DNO65538 DXK65534:DXK65538 EHG65534:EHG65538 ERC65534:ERC65538 FAY65534:FAY65538 FKU65534:FKU65538 FUQ65534:FUQ65538 GEM65534:GEM65538 GOI65534:GOI65538 GYE65534:GYE65538 HIA65534:HIA65538 HRW65534:HRW65538 IBS65534:IBS65538 ILO65534:ILO65538 IVK65534:IVK65538 JFG65534:JFG65538 JPC65534:JPC65538 JYY65534:JYY65538 KIU65534:KIU65538 KSQ65534:KSQ65538 LCM65534:LCM65538 LMI65534:LMI65538 LWE65534:LWE65538 MGA65534:MGA65538 MPW65534:MPW65538 MZS65534:MZS65538 NJO65534:NJO65538 NTK65534:NTK65538 ODG65534:ODG65538 ONC65534:ONC65538 OWY65534:OWY65538 PGU65534:PGU65538 PQQ65534:PQQ65538 QAM65534:QAM65538 QKI65534:QKI65538 QUE65534:QUE65538 REA65534:REA65538 RNW65534:RNW65538 RXS65534:RXS65538 SHO65534:SHO65538 SRK65534:SRK65538 TBG65534:TBG65538 TLC65534:TLC65538 TUY65534:TUY65538 UEU65534:UEU65538 UOQ65534:UOQ65538 UYM65534:UYM65538 VII65534:VII65538 VSE65534:VSE65538 WCA65534:WCA65538 WLW65534:WLW65538 WVS65534:WVS65538 K131070:K131074 JG131070:JG131074 TC131070:TC131074 ACY131070:ACY131074 AMU131070:AMU131074 AWQ131070:AWQ131074 BGM131070:BGM131074 BQI131070:BQI131074 CAE131070:CAE131074 CKA131070:CKA131074 CTW131070:CTW131074 DDS131070:DDS131074 DNO131070:DNO131074 DXK131070:DXK131074 EHG131070:EHG131074 ERC131070:ERC131074 FAY131070:FAY131074 FKU131070:FKU131074 FUQ131070:FUQ131074 GEM131070:GEM131074 GOI131070:GOI131074 GYE131070:GYE131074 HIA131070:HIA131074 HRW131070:HRW131074 IBS131070:IBS131074 ILO131070:ILO131074 IVK131070:IVK131074 JFG131070:JFG131074 JPC131070:JPC131074 JYY131070:JYY131074 KIU131070:KIU131074 KSQ131070:KSQ131074 LCM131070:LCM131074 LMI131070:LMI131074 LWE131070:LWE131074 MGA131070:MGA131074 MPW131070:MPW131074 MZS131070:MZS131074 NJO131070:NJO131074 NTK131070:NTK131074 ODG131070:ODG131074 ONC131070:ONC131074 OWY131070:OWY131074 PGU131070:PGU131074 PQQ131070:PQQ131074 QAM131070:QAM131074 QKI131070:QKI131074 QUE131070:QUE131074 REA131070:REA131074 RNW131070:RNW131074 RXS131070:RXS131074 SHO131070:SHO131074 SRK131070:SRK131074 TBG131070:TBG131074 TLC131070:TLC131074 TUY131070:TUY131074 UEU131070:UEU131074 UOQ131070:UOQ131074 UYM131070:UYM131074 VII131070:VII131074 VSE131070:VSE131074 WCA131070:WCA131074 WLW131070:WLW131074 WVS131070:WVS131074 K196606:K196610 JG196606:JG196610 TC196606:TC196610 ACY196606:ACY196610 AMU196606:AMU196610 AWQ196606:AWQ196610 BGM196606:BGM196610 BQI196606:BQI196610 CAE196606:CAE196610 CKA196606:CKA196610 CTW196606:CTW196610 DDS196606:DDS196610 DNO196606:DNO196610 DXK196606:DXK196610 EHG196606:EHG196610 ERC196606:ERC196610 FAY196606:FAY196610 FKU196606:FKU196610 FUQ196606:FUQ196610 GEM196606:GEM196610 GOI196606:GOI196610 GYE196606:GYE196610 HIA196606:HIA196610 HRW196606:HRW196610 IBS196606:IBS196610 ILO196606:ILO196610 IVK196606:IVK196610 JFG196606:JFG196610 JPC196606:JPC196610 JYY196606:JYY196610 KIU196606:KIU196610 KSQ196606:KSQ196610 LCM196606:LCM196610 LMI196606:LMI196610 LWE196606:LWE196610 MGA196606:MGA196610 MPW196606:MPW196610 MZS196606:MZS196610 NJO196606:NJO196610 NTK196606:NTK196610 ODG196606:ODG196610 ONC196606:ONC196610 OWY196606:OWY196610 PGU196606:PGU196610 PQQ196606:PQQ196610 QAM196606:QAM196610 QKI196606:QKI196610 QUE196606:QUE196610 REA196606:REA196610 RNW196606:RNW196610 RXS196606:RXS196610 SHO196606:SHO196610 SRK196606:SRK196610 TBG196606:TBG196610 TLC196606:TLC196610 TUY196606:TUY196610 UEU196606:UEU196610 UOQ196606:UOQ196610 UYM196606:UYM196610 VII196606:VII196610 VSE196606:VSE196610 WCA196606:WCA196610 WLW196606:WLW196610 WVS196606:WVS196610 K262142:K262146 JG262142:JG262146 TC262142:TC262146 ACY262142:ACY262146 AMU262142:AMU262146 AWQ262142:AWQ262146 BGM262142:BGM262146 BQI262142:BQI262146 CAE262142:CAE262146 CKA262142:CKA262146 CTW262142:CTW262146 DDS262142:DDS262146 DNO262142:DNO262146 DXK262142:DXK262146 EHG262142:EHG262146 ERC262142:ERC262146 FAY262142:FAY262146 FKU262142:FKU262146 FUQ262142:FUQ262146 GEM262142:GEM262146 GOI262142:GOI262146 GYE262142:GYE262146 HIA262142:HIA262146 HRW262142:HRW262146 IBS262142:IBS262146 ILO262142:ILO262146 IVK262142:IVK262146 JFG262142:JFG262146 JPC262142:JPC262146 JYY262142:JYY262146 KIU262142:KIU262146 KSQ262142:KSQ262146 LCM262142:LCM262146 LMI262142:LMI262146 LWE262142:LWE262146 MGA262142:MGA262146 MPW262142:MPW262146 MZS262142:MZS262146 NJO262142:NJO262146 NTK262142:NTK262146 ODG262142:ODG262146 ONC262142:ONC262146 OWY262142:OWY262146 PGU262142:PGU262146 PQQ262142:PQQ262146 QAM262142:QAM262146 QKI262142:QKI262146 QUE262142:QUE262146 REA262142:REA262146 RNW262142:RNW262146 RXS262142:RXS262146 SHO262142:SHO262146 SRK262142:SRK262146 TBG262142:TBG262146 TLC262142:TLC262146 TUY262142:TUY262146 UEU262142:UEU262146 UOQ262142:UOQ262146 UYM262142:UYM262146 VII262142:VII262146 VSE262142:VSE262146 WCA262142:WCA262146 WLW262142:WLW262146 WVS262142:WVS262146 K327678:K327682 JG327678:JG327682 TC327678:TC327682 ACY327678:ACY327682 AMU327678:AMU327682 AWQ327678:AWQ327682 BGM327678:BGM327682 BQI327678:BQI327682 CAE327678:CAE327682 CKA327678:CKA327682 CTW327678:CTW327682 DDS327678:DDS327682 DNO327678:DNO327682 DXK327678:DXK327682 EHG327678:EHG327682 ERC327678:ERC327682 FAY327678:FAY327682 FKU327678:FKU327682 FUQ327678:FUQ327682 GEM327678:GEM327682 GOI327678:GOI327682 GYE327678:GYE327682 HIA327678:HIA327682 HRW327678:HRW327682 IBS327678:IBS327682 ILO327678:ILO327682 IVK327678:IVK327682 JFG327678:JFG327682 JPC327678:JPC327682 JYY327678:JYY327682 KIU327678:KIU327682 KSQ327678:KSQ327682 LCM327678:LCM327682 LMI327678:LMI327682 LWE327678:LWE327682 MGA327678:MGA327682 MPW327678:MPW327682 MZS327678:MZS327682 NJO327678:NJO327682 NTK327678:NTK327682 ODG327678:ODG327682 ONC327678:ONC327682 OWY327678:OWY327682 PGU327678:PGU327682 PQQ327678:PQQ327682 QAM327678:QAM327682 QKI327678:QKI327682 QUE327678:QUE327682 REA327678:REA327682 RNW327678:RNW327682 RXS327678:RXS327682 SHO327678:SHO327682 SRK327678:SRK327682 TBG327678:TBG327682 TLC327678:TLC327682 TUY327678:TUY327682 UEU327678:UEU327682 UOQ327678:UOQ327682 UYM327678:UYM327682 VII327678:VII327682 VSE327678:VSE327682 WCA327678:WCA327682 WLW327678:WLW327682 WVS327678:WVS327682 K393214:K393218 JG393214:JG393218 TC393214:TC393218 ACY393214:ACY393218 AMU393214:AMU393218 AWQ393214:AWQ393218 BGM393214:BGM393218 BQI393214:BQI393218 CAE393214:CAE393218 CKA393214:CKA393218 CTW393214:CTW393218 DDS393214:DDS393218 DNO393214:DNO393218 DXK393214:DXK393218 EHG393214:EHG393218 ERC393214:ERC393218 FAY393214:FAY393218 FKU393214:FKU393218 FUQ393214:FUQ393218 GEM393214:GEM393218 GOI393214:GOI393218 GYE393214:GYE393218 HIA393214:HIA393218 HRW393214:HRW393218 IBS393214:IBS393218 ILO393214:ILO393218 IVK393214:IVK393218 JFG393214:JFG393218 JPC393214:JPC393218 JYY393214:JYY393218 KIU393214:KIU393218 KSQ393214:KSQ393218 LCM393214:LCM393218 LMI393214:LMI393218 LWE393214:LWE393218 MGA393214:MGA393218 MPW393214:MPW393218 MZS393214:MZS393218 NJO393214:NJO393218 NTK393214:NTK393218 ODG393214:ODG393218 ONC393214:ONC393218 OWY393214:OWY393218 PGU393214:PGU393218 PQQ393214:PQQ393218 QAM393214:QAM393218 QKI393214:QKI393218 QUE393214:QUE393218 REA393214:REA393218 RNW393214:RNW393218 RXS393214:RXS393218 SHO393214:SHO393218 SRK393214:SRK393218 TBG393214:TBG393218 TLC393214:TLC393218 TUY393214:TUY393218 UEU393214:UEU393218 UOQ393214:UOQ393218 UYM393214:UYM393218 VII393214:VII393218 VSE393214:VSE393218 WCA393214:WCA393218 WLW393214:WLW393218 WVS393214:WVS393218 K458750:K458754 JG458750:JG458754 TC458750:TC458754 ACY458750:ACY458754 AMU458750:AMU458754 AWQ458750:AWQ458754 BGM458750:BGM458754 BQI458750:BQI458754 CAE458750:CAE458754 CKA458750:CKA458754 CTW458750:CTW458754 DDS458750:DDS458754 DNO458750:DNO458754 DXK458750:DXK458754 EHG458750:EHG458754 ERC458750:ERC458754 FAY458750:FAY458754 FKU458750:FKU458754 FUQ458750:FUQ458754 GEM458750:GEM458754 GOI458750:GOI458754 GYE458750:GYE458754 HIA458750:HIA458754 HRW458750:HRW458754 IBS458750:IBS458754 ILO458750:ILO458754 IVK458750:IVK458754 JFG458750:JFG458754 JPC458750:JPC458754 JYY458750:JYY458754 KIU458750:KIU458754 KSQ458750:KSQ458754 LCM458750:LCM458754 LMI458750:LMI458754 LWE458750:LWE458754 MGA458750:MGA458754 MPW458750:MPW458754 MZS458750:MZS458754 NJO458750:NJO458754 NTK458750:NTK458754 ODG458750:ODG458754 ONC458750:ONC458754 OWY458750:OWY458754 PGU458750:PGU458754 PQQ458750:PQQ458754 QAM458750:QAM458754 QKI458750:QKI458754 QUE458750:QUE458754 REA458750:REA458754 RNW458750:RNW458754 RXS458750:RXS458754 SHO458750:SHO458754 SRK458750:SRK458754 TBG458750:TBG458754 TLC458750:TLC458754 TUY458750:TUY458754 UEU458750:UEU458754 UOQ458750:UOQ458754 UYM458750:UYM458754 VII458750:VII458754 VSE458750:VSE458754 WCA458750:WCA458754 WLW458750:WLW458754 WVS458750:WVS458754 K524286:K524290 JG524286:JG524290 TC524286:TC524290 ACY524286:ACY524290 AMU524286:AMU524290 AWQ524286:AWQ524290 BGM524286:BGM524290 BQI524286:BQI524290 CAE524286:CAE524290 CKA524286:CKA524290 CTW524286:CTW524290 DDS524286:DDS524290 DNO524286:DNO524290 DXK524286:DXK524290 EHG524286:EHG524290 ERC524286:ERC524290 FAY524286:FAY524290 FKU524286:FKU524290 FUQ524286:FUQ524290 GEM524286:GEM524290 GOI524286:GOI524290 GYE524286:GYE524290 HIA524286:HIA524290 HRW524286:HRW524290 IBS524286:IBS524290 ILO524286:ILO524290 IVK524286:IVK524290 JFG524286:JFG524290 JPC524286:JPC524290 JYY524286:JYY524290 KIU524286:KIU524290 KSQ524286:KSQ524290 LCM524286:LCM524290 LMI524286:LMI524290 LWE524286:LWE524290 MGA524286:MGA524290 MPW524286:MPW524290 MZS524286:MZS524290 NJO524286:NJO524290 NTK524286:NTK524290 ODG524286:ODG524290 ONC524286:ONC524290 OWY524286:OWY524290 PGU524286:PGU524290 PQQ524286:PQQ524290 QAM524286:QAM524290 QKI524286:QKI524290 QUE524286:QUE524290 REA524286:REA524290 RNW524286:RNW524290 RXS524286:RXS524290 SHO524286:SHO524290 SRK524286:SRK524290 TBG524286:TBG524290 TLC524286:TLC524290 TUY524286:TUY524290 UEU524286:UEU524290 UOQ524286:UOQ524290 UYM524286:UYM524290 VII524286:VII524290 VSE524286:VSE524290 WCA524286:WCA524290 WLW524286:WLW524290 WVS524286:WVS524290 K589822:K589826 JG589822:JG589826 TC589822:TC589826 ACY589822:ACY589826 AMU589822:AMU589826 AWQ589822:AWQ589826 BGM589822:BGM589826 BQI589822:BQI589826 CAE589822:CAE589826 CKA589822:CKA589826 CTW589822:CTW589826 DDS589822:DDS589826 DNO589822:DNO589826 DXK589822:DXK589826 EHG589822:EHG589826 ERC589822:ERC589826 FAY589822:FAY589826 FKU589822:FKU589826 FUQ589822:FUQ589826 GEM589822:GEM589826 GOI589822:GOI589826 GYE589822:GYE589826 HIA589822:HIA589826 HRW589822:HRW589826 IBS589822:IBS589826 ILO589822:ILO589826 IVK589822:IVK589826 JFG589822:JFG589826 JPC589822:JPC589826 JYY589822:JYY589826 KIU589822:KIU589826 KSQ589822:KSQ589826 LCM589822:LCM589826 LMI589822:LMI589826 LWE589822:LWE589826 MGA589822:MGA589826 MPW589822:MPW589826 MZS589822:MZS589826 NJO589822:NJO589826 NTK589822:NTK589826 ODG589822:ODG589826 ONC589822:ONC589826 OWY589822:OWY589826 PGU589822:PGU589826 PQQ589822:PQQ589826 QAM589822:QAM589826 QKI589822:QKI589826 QUE589822:QUE589826 REA589822:REA589826 RNW589822:RNW589826 RXS589822:RXS589826 SHO589822:SHO589826 SRK589822:SRK589826 TBG589822:TBG589826 TLC589822:TLC589826 TUY589822:TUY589826 UEU589822:UEU589826 UOQ589822:UOQ589826 UYM589822:UYM589826 VII589822:VII589826 VSE589822:VSE589826 WCA589822:WCA589826 WLW589822:WLW589826 WVS589822:WVS589826 K655358:K655362 JG655358:JG655362 TC655358:TC655362 ACY655358:ACY655362 AMU655358:AMU655362 AWQ655358:AWQ655362 BGM655358:BGM655362 BQI655358:BQI655362 CAE655358:CAE655362 CKA655358:CKA655362 CTW655358:CTW655362 DDS655358:DDS655362 DNO655358:DNO655362 DXK655358:DXK655362 EHG655358:EHG655362 ERC655358:ERC655362 FAY655358:FAY655362 FKU655358:FKU655362 FUQ655358:FUQ655362 GEM655358:GEM655362 GOI655358:GOI655362 GYE655358:GYE655362 HIA655358:HIA655362 HRW655358:HRW655362 IBS655358:IBS655362 ILO655358:ILO655362 IVK655358:IVK655362 JFG655358:JFG655362 JPC655358:JPC655362 JYY655358:JYY655362 KIU655358:KIU655362 KSQ655358:KSQ655362 LCM655358:LCM655362 LMI655358:LMI655362 LWE655358:LWE655362 MGA655358:MGA655362 MPW655358:MPW655362 MZS655358:MZS655362 NJO655358:NJO655362 NTK655358:NTK655362 ODG655358:ODG655362 ONC655358:ONC655362 OWY655358:OWY655362 PGU655358:PGU655362 PQQ655358:PQQ655362 QAM655358:QAM655362 QKI655358:QKI655362 QUE655358:QUE655362 REA655358:REA655362 RNW655358:RNW655362 RXS655358:RXS655362 SHO655358:SHO655362 SRK655358:SRK655362 TBG655358:TBG655362 TLC655358:TLC655362 TUY655358:TUY655362 UEU655358:UEU655362 UOQ655358:UOQ655362 UYM655358:UYM655362 VII655358:VII655362 VSE655358:VSE655362 WCA655358:WCA655362 WLW655358:WLW655362 WVS655358:WVS655362 K720894:K720898 JG720894:JG720898 TC720894:TC720898 ACY720894:ACY720898 AMU720894:AMU720898 AWQ720894:AWQ720898 BGM720894:BGM720898 BQI720894:BQI720898 CAE720894:CAE720898 CKA720894:CKA720898 CTW720894:CTW720898 DDS720894:DDS720898 DNO720894:DNO720898 DXK720894:DXK720898 EHG720894:EHG720898 ERC720894:ERC720898 FAY720894:FAY720898 FKU720894:FKU720898 FUQ720894:FUQ720898 GEM720894:GEM720898 GOI720894:GOI720898 GYE720894:GYE720898 HIA720894:HIA720898 HRW720894:HRW720898 IBS720894:IBS720898 ILO720894:ILO720898 IVK720894:IVK720898 JFG720894:JFG720898 JPC720894:JPC720898 JYY720894:JYY720898 KIU720894:KIU720898 KSQ720894:KSQ720898 LCM720894:LCM720898 LMI720894:LMI720898 LWE720894:LWE720898 MGA720894:MGA720898 MPW720894:MPW720898 MZS720894:MZS720898 NJO720894:NJO720898 NTK720894:NTK720898 ODG720894:ODG720898 ONC720894:ONC720898 OWY720894:OWY720898 PGU720894:PGU720898 PQQ720894:PQQ720898 QAM720894:QAM720898 QKI720894:QKI720898 QUE720894:QUE720898 REA720894:REA720898 RNW720894:RNW720898 RXS720894:RXS720898 SHO720894:SHO720898 SRK720894:SRK720898 TBG720894:TBG720898 TLC720894:TLC720898 TUY720894:TUY720898 UEU720894:UEU720898 UOQ720894:UOQ720898 UYM720894:UYM720898 VII720894:VII720898 VSE720894:VSE720898 WCA720894:WCA720898 WLW720894:WLW720898 WVS720894:WVS720898 K786430:K786434 JG786430:JG786434 TC786430:TC786434 ACY786430:ACY786434 AMU786430:AMU786434 AWQ786430:AWQ786434 BGM786430:BGM786434 BQI786430:BQI786434 CAE786430:CAE786434 CKA786430:CKA786434 CTW786430:CTW786434 DDS786430:DDS786434 DNO786430:DNO786434 DXK786430:DXK786434 EHG786430:EHG786434 ERC786430:ERC786434 FAY786430:FAY786434 FKU786430:FKU786434 FUQ786430:FUQ786434 GEM786430:GEM786434 GOI786430:GOI786434 GYE786430:GYE786434 HIA786430:HIA786434 HRW786430:HRW786434 IBS786430:IBS786434 ILO786430:ILO786434 IVK786430:IVK786434 JFG786430:JFG786434 JPC786430:JPC786434 JYY786430:JYY786434 KIU786430:KIU786434 KSQ786430:KSQ786434 LCM786430:LCM786434 LMI786430:LMI786434 LWE786430:LWE786434 MGA786430:MGA786434 MPW786430:MPW786434 MZS786430:MZS786434 NJO786430:NJO786434 NTK786430:NTK786434 ODG786430:ODG786434 ONC786430:ONC786434 OWY786430:OWY786434 PGU786430:PGU786434 PQQ786430:PQQ786434 QAM786430:QAM786434 QKI786430:QKI786434 QUE786430:QUE786434 REA786430:REA786434 RNW786430:RNW786434 RXS786430:RXS786434 SHO786430:SHO786434 SRK786430:SRK786434 TBG786430:TBG786434 TLC786430:TLC786434 TUY786430:TUY786434 UEU786430:UEU786434 UOQ786430:UOQ786434 UYM786430:UYM786434 VII786430:VII786434 VSE786430:VSE786434 WCA786430:WCA786434 WLW786430:WLW786434 WVS786430:WVS786434 K851966:K851970 JG851966:JG851970 TC851966:TC851970 ACY851966:ACY851970 AMU851966:AMU851970 AWQ851966:AWQ851970 BGM851966:BGM851970 BQI851966:BQI851970 CAE851966:CAE851970 CKA851966:CKA851970 CTW851966:CTW851970 DDS851966:DDS851970 DNO851966:DNO851970 DXK851966:DXK851970 EHG851966:EHG851970 ERC851966:ERC851970 FAY851966:FAY851970 FKU851966:FKU851970 FUQ851966:FUQ851970 GEM851966:GEM851970 GOI851966:GOI851970 GYE851966:GYE851970 HIA851966:HIA851970 HRW851966:HRW851970 IBS851966:IBS851970 ILO851966:ILO851970 IVK851966:IVK851970 JFG851966:JFG851970 JPC851966:JPC851970 JYY851966:JYY851970 KIU851966:KIU851970 KSQ851966:KSQ851970 LCM851966:LCM851970 LMI851966:LMI851970 LWE851966:LWE851970 MGA851966:MGA851970 MPW851966:MPW851970 MZS851966:MZS851970 NJO851966:NJO851970 NTK851966:NTK851970 ODG851966:ODG851970 ONC851966:ONC851970 OWY851966:OWY851970 PGU851966:PGU851970 PQQ851966:PQQ851970 QAM851966:QAM851970 QKI851966:QKI851970 QUE851966:QUE851970 REA851966:REA851970 RNW851966:RNW851970 RXS851966:RXS851970 SHO851966:SHO851970 SRK851966:SRK851970 TBG851966:TBG851970 TLC851966:TLC851970 TUY851966:TUY851970 UEU851966:UEU851970 UOQ851966:UOQ851970 UYM851966:UYM851970 VII851966:VII851970 VSE851966:VSE851970 WCA851966:WCA851970 WLW851966:WLW851970 WVS851966:WVS851970 K917502:K917506 JG917502:JG917506 TC917502:TC917506 ACY917502:ACY917506 AMU917502:AMU917506 AWQ917502:AWQ917506 BGM917502:BGM917506 BQI917502:BQI917506 CAE917502:CAE917506 CKA917502:CKA917506 CTW917502:CTW917506 DDS917502:DDS917506 DNO917502:DNO917506 DXK917502:DXK917506 EHG917502:EHG917506 ERC917502:ERC917506 FAY917502:FAY917506 FKU917502:FKU917506 FUQ917502:FUQ917506 GEM917502:GEM917506 GOI917502:GOI917506 GYE917502:GYE917506 HIA917502:HIA917506 HRW917502:HRW917506 IBS917502:IBS917506 ILO917502:ILO917506 IVK917502:IVK917506 JFG917502:JFG917506 JPC917502:JPC917506 JYY917502:JYY917506 KIU917502:KIU917506 KSQ917502:KSQ917506 LCM917502:LCM917506 LMI917502:LMI917506 LWE917502:LWE917506 MGA917502:MGA917506 MPW917502:MPW917506 MZS917502:MZS917506 NJO917502:NJO917506 NTK917502:NTK917506 ODG917502:ODG917506 ONC917502:ONC917506 OWY917502:OWY917506 PGU917502:PGU917506 PQQ917502:PQQ917506 QAM917502:QAM917506 QKI917502:QKI917506 QUE917502:QUE917506 REA917502:REA917506 RNW917502:RNW917506 RXS917502:RXS917506 SHO917502:SHO917506 SRK917502:SRK917506 TBG917502:TBG917506 TLC917502:TLC917506 TUY917502:TUY917506 UEU917502:UEU917506 UOQ917502:UOQ917506 UYM917502:UYM917506 VII917502:VII917506 VSE917502:VSE917506 WCA917502:WCA917506 WLW917502:WLW917506 WVS917502:WVS917506 K983038:K983042 JG983038:JG983042 TC983038:TC983042 ACY983038:ACY983042 AMU983038:AMU983042 AWQ983038:AWQ983042 BGM983038:BGM983042 BQI983038:BQI983042 CAE983038:CAE983042 CKA983038:CKA983042 CTW983038:CTW983042 DDS983038:DDS983042 DNO983038:DNO983042 DXK983038:DXK983042 EHG983038:EHG983042 ERC983038:ERC983042 FAY983038:FAY983042 FKU983038:FKU983042 FUQ983038:FUQ983042 GEM983038:GEM983042 GOI983038:GOI983042 GYE983038:GYE983042 HIA983038:HIA983042 HRW983038:HRW983042 IBS983038:IBS983042 ILO983038:ILO983042 IVK983038:IVK983042 JFG983038:JFG983042 JPC983038:JPC983042 JYY983038:JYY983042 KIU983038:KIU983042 KSQ983038:KSQ983042 LCM983038:LCM983042 LMI983038:LMI983042 LWE983038:LWE983042 MGA983038:MGA983042 MPW983038:MPW983042 MZS983038:MZS983042 NJO983038:NJO983042 NTK983038:NTK983042 ODG983038:ODG983042 ONC983038:ONC983042 OWY983038:OWY983042 PGU983038:PGU983042 PQQ983038:PQQ983042 QAM983038:QAM983042 QKI983038:QKI983042 QUE983038:QUE983042 REA983038:REA983042 RNW983038:RNW983042 RXS983038:RXS983042 SHO983038:SHO983042 SRK983038:SRK983042 TBG983038:TBG983042 TLC983038:TLC983042 TUY983038:TUY983042 UEU983038:UEU983042 UOQ983038:UOQ983042 UYM983038:UYM983042 VII983038:VII983042 VSE983038:VSE983042 WCA983038:WCA983042 WLW983038:WLW983042 WVS983038:WVS983042 K65528:K65532 JG65528:JG65532 TC65528:TC65532 ACY65528:ACY65532 AMU65528:AMU65532 AWQ65528:AWQ65532 BGM65528:BGM65532 BQI65528:BQI65532 CAE65528:CAE65532 CKA65528:CKA65532 CTW65528:CTW65532 DDS65528:DDS65532 DNO65528:DNO65532 DXK65528:DXK65532 EHG65528:EHG65532 ERC65528:ERC65532 FAY65528:FAY65532 FKU65528:FKU65532 FUQ65528:FUQ65532 GEM65528:GEM65532 GOI65528:GOI65532 GYE65528:GYE65532 HIA65528:HIA65532 HRW65528:HRW65532 IBS65528:IBS65532 ILO65528:ILO65532 IVK65528:IVK65532 JFG65528:JFG65532 JPC65528:JPC65532 JYY65528:JYY65532 KIU65528:KIU65532 KSQ65528:KSQ65532 LCM65528:LCM65532 LMI65528:LMI65532 LWE65528:LWE65532 MGA65528:MGA65532 MPW65528:MPW65532 MZS65528:MZS65532 NJO65528:NJO65532 NTK65528:NTK65532 ODG65528:ODG65532 ONC65528:ONC65532 OWY65528:OWY65532 PGU65528:PGU65532 PQQ65528:PQQ65532 QAM65528:QAM65532 QKI65528:QKI65532 QUE65528:QUE65532 REA65528:REA65532 RNW65528:RNW65532 RXS65528:RXS65532 SHO65528:SHO65532 SRK65528:SRK65532 TBG65528:TBG65532 TLC65528:TLC65532 TUY65528:TUY65532 UEU65528:UEU65532 UOQ65528:UOQ65532 UYM65528:UYM65532 VII65528:VII65532 VSE65528:VSE65532 WCA65528:WCA65532 WLW65528:WLW65532 WVS65528:WVS65532 K131064:K131068 JG131064:JG131068 TC131064:TC131068 ACY131064:ACY131068 AMU131064:AMU131068 AWQ131064:AWQ131068 BGM131064:BGM131068 BQI131064:BQI131068 CAE131064:CAE131068 CKA131064:CKA131068 CTW131064:CTW131068 DDS131064:DDS131068 DNO131064:DNO131068 DXK131064:DXK131068 EHG131064:EHG131068 ERC131064:ERC131068 FAY131064:FAY131068 FKU131064:FKU131068 FUQ131064:FUQ131068 GEM131064:GEM131068 GOI131064:GOI131068 GYE131064:GYE131068 HIA131064:HIA131068 HRW131064:HRW131068 IBS131064:IBS131068 ILO131064:ILO131068 IVK131064:IVK131068 JFG131064:JFG131068 JPC131064:JPC131068 JYY131064:JYY131068 KIU131064:KIU131068 KSQ131064:KSQ131068 LCM131064:LCM131068 LMI131064:LMI131068 LWE131064:LWE131068 MGA131064:MGA131068 MPW131064:MPW131068 MZS131064:MZS131068 NJO131064:NJO131068 NTK131064:NTK131068 ODG131064:ODG131068 ONC131064:ONC131068 OWY131064:OWY131068 PGU131064:PGU131068 PQQ131064:PQQ131068 QAM131064:QAM131068 QKI131064:QKI131068 QUE131064:QUE131068 REA131064:REA131068 RNW131064:RNW131068 RXS131064:RXS131068 SHO131064:SHO131068 SRK131064:SRK131068 TBG131064:TBG131068 TLC131064:TLC131068 TUY131064:TUY131068 UEU131064:UEU131068 UOQ131064:UOQ131068 UYM131064:UYM131068 VII131064:VII131068 VSE131064:VSE131068 WCA131064:WCA131068 WLW131064:WLW131068 WVS131064:WVS131068 K196600:K196604 JG196600:JG196604 TC196600:TC196604 ACY196600:ACY196604 AMU196600:AMU196604 AWQ196600:AWQ196604 BGM196600:BGM196604 BQI196600:BQI196604 CAE196600:CAE196604 CKA196600:CKA196604 CTW196600:CTW196604 DDS196600:DDS196604 DNO196600:DNO196604 DXK196600:DXK196604 EHG196600:EHG196604 ERC196600:ERC196604 FAY196600:FAY196604 FKU196600:FKU196604 FUQ196600:FUQ196604 GEM196600:GEM196604 GOI196600:GOI196604 GYE196600:GYE196604 HIA196600:HIA196604 HRW196600:HRW196604 IBS196600:IBS196604 ILO196600:ILO196604 IVK196600:IVK196604 JFG196600:JFG196604 JPC196600:JPC196604 JYY196600:JYY196604 KIU196600:KIU196604 KSQ196600:KSQ196604 LCM196600:LCM196604 LMI196600:LMI196604 LWE196600:LWE196604 MGA196600:MGA196604 MPW196600:MPW196604 MZS196600:MZS196604 NJO196600:NJO196604 NTK196600:NTK196604 ODG196600:ODG196604 ONC196600:ONC196604 OWY196600:OWY196604 PGU196600:PGU196604 PQQ196600:PQQ196604 QAM196600:QAM196604 QKI196600:QKI196604 QUE196600:QUE196604 REA196600:REA196604 RNW196600:RNW196604 RXS196600:RXS196604 SHO196600:SHO196604 SRK196600:SRK196604 TBG196600:TBG196604 TLC196600:TLC196604 TUY196600:TUY196604 UEU196600:UEU196604 UOQ196600:UOQ196604 UYM196600:UYM196604 VII196600:VII196604 VSE196600:VSE196604 WCA196600:WCA196604 WLW196600:WLW196604 WVS196600:WVS196604 K262136:K262140 JG262136:JG262140 TC262136:TC262140 ACY262136:ACY262140 AMU262136:AMU262140 AWQ262136:AWQ262140 BGM262136:BGM262140 BQI262136:BQI262140 CAE262136:CAE262140 CKA262136:CKA262140 CTW262136:CTW262140 DDS262136:DDS262140 DNO262136:DNO262140 DXK262136:DXK262140 EHG262136:EHG262140 ERC262136:ERC262140 FAY262136:FAY262140 FKU262136:FKU262140 FUQ262136:FUQ262140 GEM262136:GEM262140 GOI262136:GOI262140 GYE262136:GYE262140 HIA262136:HIA262140 HRW262136:HRW262140 IBS262136:IBS262140 ILO262136:ILO262140 IVK262136:IVK262140 JFG262136:JFG262140 JPC262136:JPC262140 JYY262136:JYY262140 KIU262136:KIU262140 KSQ262136:KSQ262140 LCM262136:LCM262140 LMI262136:LMI262140 LWE262136:LWE262140 MGA262136:MGA262140 MPW262136:MPW262140 MZS262136:MZS262140 NJO262136:NJO262140 NTK262136:NTK262140 ODG262136:ODG262140 ONC262136:ONC262140 OWY262136:OWY262140 PGU262136:PGU262140 PQQ262136:PQQ262140 QAM262136:QAM262140 QKI262136:QKI262140 QUE262136:QUE262140 REA262136:REA262140 RNW262136:RNW262140 RXS262136:RXS262140 SHO262136:SHO262140 SRK262136:SRK262140 TBG262136:TBG262140 TLC262136:TLC262140 TUY262136:TUY262140 UEU262136:UEU262140 UOQ262136:UOQ262140 UYM262136:UYM262140 VII262136:VII262140 VSE262136:VSE262140 WCA262136:WCA262140 WLW262136:WLW262140 WVS262136:WVS262140 K327672:K327676 JG327672:JG327676 TC327672:TC327676 ACY327672:ACY327676 AMU327672:AMU327676 AWQ327672:AWQ327676 BGM327672:BGM327676 BQI327672:BQI327676 CAE327672:CAE327676 CKA327672:CKA327676 CTW327672:CTW327676 DDS327672:DDS327676 DNO327672:DNO327676 DXK327672:DXK327676 EHG327672:EHG327676 ERC327672:ERC327676 FAY327672:FAY327676 FKU327672:FKU327676 FUQ327672:FUQ327676 GEM327672:GEM327676 GOI327672:GOI327676 GYE327672:GYE327676 HIA327672:HIA327676 HRW327672:HRW327676 IBS327672:IBS327676 ILO327672:ILO327676 IVK327672:IVK327676 JFG327672:JFG327676 JPC327672:JPC327676 JYY327672:JYY327676 KIU327672:KIU327676 KSQ327672:KSQ327676 LCM327672:LCM327676 LMI327672:LMI327676 LWE327672:LWE327676 MGA327672:MGA327676 MPW327672:MPW327676 MZS327672:MZS327676 NJO327672:NJO327676 NTK327672:NTK327676 ODG327672:ODG327676 ONC327672:ONC327676 OWY327672:OWY327676 PGU327672:PGU327676 PQQ327672:PQQ327676 QAM327672:QAM327676 QKI327672:QKI327676 QUE327672:QUE327676 REA327672:REA327676 RNW327672:RNW327676 RXS327672:RXS327676 SHO327672:SHO327676 SRK327672:SRK327676 TBG327672:TBG327676 TLC327672:TLC327676 TUY327672:TUY327676 UEU327672:UEU327676 UOQ327672:UOQ327676 UYM327672:UYM327676 VII327672:VII327676 VSE327672:VSE327676 WCA327672:WCA327676 WLW327672:WLW327676 WVS327672:WVS327676 K393208:K393212 JG393208:JG393212 TC393208:TC393212 ACY393208:ACY393212 AMU393208:AMU393212 AWQ393208:AWQ393212 BGM393208:BGM393212 BQI393208:BQI393212 CAE393208:CAE393212 CKA393208:CKA393212 CTW393208:CTW393212 DDS393208:DDS393212 DNO393208:DNO393212 DXK393208:DXK393212 EHG393208:EHG393212 ERC393208:ERC393212 FAY393208:FAY393212 FKU393208:FKU393212 FUQ393208:FUQ393212 GEM393208:GEM393212 GOI393208:GOI393212 GYE393208:GYE393212 HIA393208:HIA393212 HRW393208:HRW393212 IBS393208:IBS393212 ILO393208:ILO393212 IVK393208:IVK393212 JFG393208:JFG393212 JPC393208:JPC393212 JYY393208:JYY393212 KIU393208:KIU393212 KSQ393208:KSQ393212 LCM393208:LCM393212 LMI393208:LMI393212 LWE393208:LWE393212 MGA393208:MGA393212 MPW393208:MPW393212 MZS393208:MZS393212 NJO393208:NJO393212 NTK393208:NTK393212 ODG393208:ODG393212 ONC393208:ONC393212 OWY393208:OWY393212 PGU393208:PGU393212 PQQ393208:PQQ393212 QAM393208:QAM393212 QKI393208:QKI393212 QUE393208:QUE393212 REA393208:REA393212 RNW393208:RNW393212 RXS393208:RXS393212 SHO393208:SHO393212 SRK393208:SRK393212 TBG393208:TBG393212 TLC393208:TLC393212 TUY393208:TUY393212 UEU393208:UEU393212 UOQ393208:UOQ393212 UYM393208:UYM393212 VII393208:VII393212 VSE393208:VSE393212 WCA393208:WCA393212 WLW393208:WLW393212 WVS393208:WVS393212 K458744:K458748 JG458744:JG458748 TC458744:TC458748 ACY458744:ACY458748 AMU458744:AMU458748 AWQ458744:AWQ458748 BGM458744:BGM458748 BQI458744:BQI458748 CAE458744:CAE458748 CKA458744:CKA458748 CTW458744:CTW458748 DDS458744:DDS458748 DNO458744:DNO458748 DXK458744:DXK458748 EHG458744:EHG458748 ERC458744:ERC458748 FAY458744:FAY458748 FKU458744:FKU458748 FUQ458744:FUQ458748 GEM458744:GEM458748 GOI458744:GOI458748 GYE458744:GYE458748 HIA458744:HIA458748 HRW458744:HRW458748 IBS458744:IBS458748 ILO458744:ILO458748 IVK458744:IVK458748 JFG458744:JFG458748 JPC458744:JPC458748 JYY458744:JYY458748 KIU458744:KIU458748 KSQ458744:KSQ458748 LCM458744:LCM458748 LMI458744:LMI458748 LWE458744:LWE458748 MGA458744:MGA458748 MPW458744:MPW458748 MZS458744:MZS458748 NJO458744:NJO458748 NTK458744:NTK458748 ODG458744:ODG458748 ONC458744:ONC458748 OWY458744:OWY458748 PGU458744:PGU458748 PQQ458744:PQQ458748 QAM458744:QAM458748 QKI458744:QKI458748 QUE458744:QUE458748 REA458744:REA458748 RNW458744:RNW458748 RXS458744:RXS458748 SHO458744:SHO458748 SRK458744:SRK458748 TBG458744:TBG458748 TLC458744:TLC458748 TUY458744:TUY458748 UEU458744:UEU458748 UOQ458744:UOQ458748 UYM458744:UYM458748 VII458744:VII458748 VSE458744:VSE458748 WCA458744:WCA458748 WLW458744:WLW458748 WVS458744:WVS458748 K524280:K524284 JG524280:JG524284 TC524280:TC524284 ACY524280:ACY524284 AMU524280:AMU524284 AWQ524280:AWQ524284 BGM524280:BGM524284 BQI524280:BQI524284 CAE524280:CAE524284 CKA524280:CKA524284 CTW524280:CTW524284 DDS524280:DDS524284 DNO524280:DNO524284 DXK524280:DXK524284 EHG524280:EHG524284 ERC524280:ERC524284 FAY524280:FAY524284 FKU524280:FKU524284 FUQ524280:FUQ524284 GEM524280:GEM524284 GOI524280:GOI524284 GYE524280:GYE524284 HIA524280:HIA524284 HRW524280:HRW524284 IBS524280:IBS524284 ILO524280:ILO524284 IVK524280:IVK524284 JFG524280:JFG524284 JPC524280:JPC524284 JYY524280:JYY524284 KIU524280:KIU524284 KSQ524280:KSQ524284 LCM524280:LCM524284 LMI524280:LMI524284 LWE524280:LWE524284 MGA524280:MGA524284 MPW524280:MPW524284 MZS524280:MZS524284 NJO524280:NJO524284 NTK524280:NTK524284 ODG524280:ODG524284 ONC524280:ONC524284 OWY524280:OWY524284 PGU524280:PGU524284 PQQ524280:PQQ524284 QAM524280:QAM524284 QKI524280:QKI524284 QUE524280:QUE524284 REA524280:REA524284 RNW524280:RNW524284 RXS524280:RXS524284 SHO524280:SHO524284 SRK524280:SRK524284 TBG524280:TBG524284 TLC524280:TLC524284 TUY524280:TUY524284 UEU524280:UEU524284 UOQ524280:UOQ524284 UYM524280:UYM524284 VII524280:VII524284 VSE524280:VSE524284 WCA524280:WCA524284 WLW524280:WLW524284 WVS524280:WVS524284 K589816:K589820 JG589816:JG589820 TC589816:TC589820 ACY589816:ACY589820 AMU589816:AMU589820 AWQ589816:AWQ589820 BGM589816:BGM589820 BQI589816:BQI589820 CAE589816:CAE589820 CKA589816:CKA589820 CTW589816:CTW589820 DDS589816:DDS589820 DNO589816:DNO589820 DXK589816:DXK589820 EHG589816:EHG589820 ERC589816:ERC589820 FAY589816:FAY589820 FKU589816:FKU589820 FUQ589816:FUQ589820 GEM589816:GEM589820 GOI589816:GOI589820 GYE589816:GYE589820 HIA589816:HIA589820 HRW589816:HRW589820 IBS589816:IBS589820 ILO589816:ILO589820 IVK589816:IVK589820 JFG589816:JFG589820 JPC589816:JPC589820 JYY589816:JYY589820 KIU589816:KIU589820 KSQ589816:KSQ589820 LCM589816:LCM589820 LMI589816:LMI589820 LWE589816:LWE589820 MGA589816:MGA589820 MPW589816:MPW589820 MZS589816:MZS589820 NJO589816:NJO589820 NTK589816:NTK589820 ODG589816:ODG589820 ONC589816:ONC589820 OWY589816:OWY589820 PGU589816:PGU589820 PQQ589816:PQQ589820 QAM589816:QAM589820 QKI589816:QKI589820 QUE589816:QUE589820 REA589816:REA589820 RNW589816:RNW589820 RXS589816:RXS589820 SHO589816:SHO589820 SRK589816:SRK589820 TBG589816:TBG589820 TLC589816:TLC589820 TUY589816:TUY589820 UEU589816:UEU589820 UOQ589816:UOQ589820 UYM589816:UYM589820 VII589816:VII589820 VSE589816:VSE589820 WCA589816:WCA589820 WLW589816:WLW589820 WVS589816:WVS589820 K655352:K655356 JG655352:JG655356 TC655352:TC655356 ACY655352:ACY655356 AMU655352:AMU655356 AWQ655352:AWQ655356 BGM655352:BGM655356 BQI655352:BQI655356 CAE655352:CAE655356 CKA655352:CKA655356 CTW655352:CTW655356 DDS655352:DDS655356 DNO655352:DNO655356 DXK655352:DXK655356 EHG655352:EHG655356 ERC655352:ERC655356 FAY655352:FAY655356 FKU655352:FKU655356 FUQ655352:FUQ655356 GEM655352:GEM655356 GOI655352:GOI655356 GYE655352:GYE655356 HIA655352:HIA655356 HRW655352:HRW655356 IBS655352:IBS655356 ILO655352:ILO655356 IVK655352:IVK655356 JFG655352:JFG655356 JPC655352:JPC655356 JYY655352:JYY655356 KIU655352:KIU655356 KSQ655352:KSQ655356 LCM655352:LCM655356 LMI655352:LMI655356 LWE655352:LWE655356 MGA655352:MGA655356 MPW655352:MPW655356 MZS655352:MZS655356 NJO655352:NJO655356 NTK655352:NTK655356 ODG655352:ODG655356 ONC655352:ONC655356 OWY655352:OWY655356 PGU655352:PGU655356 PQQ655352:PQQ655356 QAM655352:QAM655356 QKI655352:QKI655356 QUE655352:QUE655356 REA655352:REA655356 RNW655352:RNW655356 RXS655352:RXS655356 SHO655352:SHO655356 SRK655352:SRK655356 TBG655352:TBG655356 TLC655352:TLC655356 TUY655352:TUY655356 UEU655352:UEU655356 UOQ655352:UOQ655356 UYM655352:UYM655356 VII655352:VII655356 VSE655352:VSE655356 WCA655352:WCA655356 WLW655352:WLW655356 WVS655352:WVS655356 K720888:K720892 JG720888:JG720892 TC720888:TC720892 ACY720888:ACY720892 AMU720888:AMU720892 AWQ720888:AWQ720892 BGM720888:BGM720892 BQI720888:BQI720892 CAE720888:CAE720892 CKA720888:CKA720892 CTW720888:CTW720892 DDS720888:DDS720892 DNO720888:DNO720892 DXK720888:DXK720892 EHG720888:EHG720892 ERC720888:ERC720892 FAY720888:FAY720892 FKU720888:FKU720892 FUQ720888:FUQ720892 GEM720888:GEM720892 GOI720888:GOI720892 GYE720888:GYE720892 HIA720888:HIA720892 HRW720888:HRW720892 IBS720888:IBS720892 ILO720888:ILO720892 IVK720888:IVK720892 JFG720888:JFG720892 JPC720888:JPC720892 JYY720888:JYY720892 KIU720888:KIU720892 KSQ720888:KSQ720892 LCM720888:LCM720892 LMI720888:LMI720892 LWE720888:LWE720892 MGA720888:MGA720892 MPW720888:MPW720892 MZS720888:MZS720892 NJO720888:NJO720892 NTK720888:NTK720892 ODG720888:ODG720892 ONC720888:ONC720892 OWY720888:OWY720892 PGU720888:PGU720892 PQQ720888:PQQ720892 QAM720888:QAM720892 QKI720888:QKI720892 QUE720888:QUE720892 REA720888:REA720892 RNW720888:RNW720892 RXS720888:RXS720892 SHO720888:SHO720892 SRK720888:SRK720892 TBG720888:TBG720892 TLC720888:TLC720892 TUY720888:TUY720892 UEU720888:UEU720892 UOQ720888:UOQ720892 UYM720888:UYM720892 VII720888:VII720892 VSE720888:VSE720892 WCA720888:WCA720892 WLW720888:WLW720892 WVS720888:WVS720892 K786424:K786428 JG786424:JG786428 TC786424:TC786428 ACY786424:ACY786428 AMU786424:AMU786428 AWQ786424:AWQ786428 BGM786424:BGM786428 BQI786424:BQI786428 CAE786424:CAE786428 CKA786424:CKA786428 CTW786424:CTW786428 DDS786424:DDS786428 DNO786424:DNO786428 DXK786424:DXK786428 EHG786424:EHG786428 ERC786424:ERC786428 FAY786424:FAY786428 FKU786424:FKU786428 FUQ786424:FUQ786428 GEM786424:GEM786428 GOI786424:GOI786428 GYE786424:GYE786428 HIA786424:HIA786428 HRW786424:HRW786428 IBS786424:IBS786428 ILO786424:ILO786428 IVK786424:IVK786428 JFG786424:JFG786428 JPC786424:JPC786428 JYY786424:JYY786428 KIU786424:KIU786428 KSQ786424:KSQ786428 LCM786424:LCM786428 LMI786424:LMI786428 LWE786424:LWE786428 MGA786424:MGA786428 MPW786424:MPW786428 MZS786424:MZS786428 NJO786424:NJO786428 NTK786424:NTK786428 ODG786424:ODG786428 ONC786424:ONC786428 OWY786424:OWY786428 PGU786424:PGU786428 PQQ786424:PQQ786428 QAM786424:QAM786428 QKI786424:QKI786428 QUE786424:QUE786428 REA786424:REA786428 RNW786424:RNW786428 RXS786424:RXS786428 SHO786424:SHO786428 SRK786424:SRK786428 TBG786424:TBG786428 TLC786424:TLC786428 TUY786424:TUY786428 UEU786424:UEU786428 UOQ786424:UOQ786428 UYM786424:UYM786428 VII786424:VII786428 VSE786424:VSE786428 WCA786424:WCA786428 WLW786424:WLW786428 WVS786424:WVS786428 K851960:K851964 JG851960:JG851964 TC851960:TC851964 ACY851960:ACY851964 AMU851960:AMU851964 AWQ851960:AWQ851964 BGM851960:BGM851964 BQI851960:BQI851964 CAE851960:CAE851964 CKA851960:CKA851964 CTW851960:CTW851964 DDS851960:DDS851964 DNO851960:DNO851964 DXK851960:DXK851964 EHG851960:EHG851964 ERC851960:ERC851964 FAY851960:FAY851964 FKU851960:FKU851964 FUQ851960:FUQ851964 GEM851960:GEM851964 GOI851960:GOI851964 GYE851960:GYE851964 HIA851960:HIA851964 HRW851960:HRW851964 IBS851960:IBS851964 ILO851960:ILO851964 IVK851960:IVK851964 JFG851960:JFG851964 JPC851960:JPC851964 JYY851960:JYY851964 KIU851960:KIU851964 KSQ851960:KSQ851964 LCM851960:LCM851964 LMI851960:LMI851964 LWE851960:LWE851964 MGA851960:MGA851964 MPW851960:MPW851964 MZS851960:MZS851964 NJO851960:NJO851964 NTK851960:NTK851964 ODG851960:ODG851964 ONC851960:ONC851964 OWY851960:OWY851964 PGU851960:PGU851964 PQQ851960:PQQ851964 QAM851960:QAM851964 QKI851960:QKI851964 QUE851960:QUE851964 REA851960:REA851964 RNW851960:RNW851964 RXS851960:RXS851964 SHO851960:SHO851964 SRK851960:SRK851964 TBG851960:TBG851964 TLC851960:TLC851964 TUY851960:TUY851964 UEU851960:UEU851964 UOQ851960:UOQ851964 UYM851960:UYM851964 VII851960:VII851964 VSE851960:VSE851964 WCA851960:WCA851964 WLW851960:WLW851964 WVS851960:WVS851964 K917496:K917500 JG917496:JG917500 TC917496:TC917500 ACY917496:ACY917500 AMU917496:AMU917500 AWQ917496:AWQ917500 BGM917496:BGM917500 BQI917496:BQI917500 CAE917496:CAE917500 CKA917496:CKA917500 CTW917496:CTW917500 DDS917496:DDS917500 DNO917496:DNO917500 DXK917496:DXK917500 EHG917496:EHG917500 ERC917496:ERC917500 FAY917496:FAY917500 FKU917496:FKU917500 FUQ917496:FUQ917500 GEM917496:GEM917500 GOI917496:GOI917500 GYE917496:GYE917500 HIA917496:HIA917500 HRW917496:HRW917500 IBS917496:IBS917500 ILO917496:ILO917500 IVK917496:IVK917500 JFG917496:JFG917500 JPC917496:JPC917500 JYY917496:JYY917500 KIU917496:KIU917500 KSQ917496:KSQ917500 LCM917496:LCM917500 LMI917496:LMI917500 LWE917496:LWE917500 MGA917496:MGA917500 MPW917496:MPW917500 MZS917496:MZS917500 NJO917496:NJO917500 NTK917496:NTK917500 ODG917496:ODG917500 ONC917496:ONC917500 OWY917496:OWY917500 PGU917496:PGU917500 PQQ917496:PQQ917500 QAM917496:QAM917500 QKI917496:QKI917500 QUE917496:QUE917500 REA917496:REA917500 RNW917496:RNW917500 RXS917496:RXS917500 SHO917496:SHO917500 SRK917496:SRK917500 TBG917496:TBG917500 TLC917496:TLC917500 TUY917496:TUY917500 UEU917496:UEU917500 UOQ917496:UOQ917500 UYM917496:UYM917500 VII917496:VII917500 VSE917496:VSE917500 WCA917496:WCA917500 WLW917496:WLW917500 WVS917496:WVS917500 K983032:K983036 JG983032:JG983036 TC983032:TC983036 ACY983032:ACY983036 AMU983032:AMU983036 AWQ983032:AWQ983036 BGM983032:BGM983036 BQI983032:BQI983036 CAE983032:CAE983036 CKA983032:CKA983036 CTW983032:CTW983036 DDS983032:DDS983036 DNO983032:DNO983036 DXK983032:DXK983036 EHG983032:EHG983036 ERC983032:ERC983036 FAY983032:FAY983036 FKU983032:FKU983036 FUQ983032:FUQ983036 GEM983032:GEM983036 GOI983032:GOI983036 GYE983032:GYE983036 HIA983032:HIA983036 HRW983032:HRW983036 IBS983032:IBS983036 ILO983032:ILO983036 IVK983032:IVK983036 JFG983032:JFG983036 JPC983032:JPC983036 JYY983032:JYY983036 KIU983032:KIU983036 KSQ983032:KSQ983036 LCM983032:LCM983036 LMI983032:LMI983036 LWE983032:LWE983036 MGA983032:MGA983036 MPW983032:MPW983036 MZS983032:MZS983036 NJO983032:NJO983036 NTK983032:NTK983036 ODG983032:ODG983036 ONC983032:ONC983036 OWY983032:OWY983036 PGU983032:PGU983036 PQQ983032:PQQ983036 QAM983032:QAM983036 QKI983032:QKI983036 QUE983032:QUE983036 REA983032:REA983036 RNW983032:RNW983036 RXS983032:RXS983036 SHO983032:SHO983036 SRK983032:SRK983036 TBG983032:TBG983036 TLC983032:TLC983036 TUY983032:TUY983036 UEU983032:UEU983036 UOQ983032:UOQ983036 UYM983032:UYM983036 VII983032:VII983036 VSE983032:VSE983036 WCA983032:WCA983036 WLW983032:WLW983036 WVS983032:WVS983036 K14:K18 JG14:JG18 TC14:TC18 ACY14:ACY18 AMU14:AMU18 AWQ14:AWQ18 BGM14:BGM18 BQI14:BQI18 CAE14:CAE18 CKA14:CKA18 CTW14:CTW18 DDS14:DDS18 DNO14:DNO18 DXK14:DXK18 EHG14:EHG18 ERC14:ERC18 FAY14:FAY18 FKU14:FKU18 FUQ14:FUQ18 GEM14:GEM18 GOI14:GOI18 GYE14:GYE18 HIA14:HIA18 HRW14:HRW18 IBS14:IBS18 ILO14:ILO18 IVK14:IVK18 JFG14:JFG18 JPC14:JPC18 JYY14:JYY18 KIU14:KIU18 KSQ14:KSQ18 LCM14:LCM18 LMI14:LMI18 LWE14:LWE18 MGA14:MGA18 MPW14:MPW18 MZS14:MZS18 NJO14:NJO18 NTK14:NTK18 ODG14:ODG18 ONC14:ONC18 OWY14:OWY18 PGU14:PGU18 PQQ14:PQQ18 QAM14:QAM18 QKI14:QKI18 QUE14:QUE18 REA14:REA18 RNW14:RNW18 RXS14:RXS18 SHO14:SHO18 SRK14:SRK18 TBG14:TBG18 TLC14:TLC18 TUY14:TUY18 UEU14:UEU18 UOQ14:UOQ18 UYM14:UYM18 VII14:VII18 VSE14:VSE18 WCA14:WCA18 WLW14:WLW18 WVS14:WVS18 K65548:K65552 JG65548:JG65552 TC65548:TC65552 ACY65548:ACY65552 AMU65548:AMU65552 AWQ65548:AWQ65552 BGM65548:BGM65552 BQI65548:BQI65552 CAE65548:CAE65552 CKA65548:CKA65552 CTW65548:CTW65552 DDS65548:DDS65552 DNO65548:DNO65552 DXK65548:DXK65552 EHG65548:EHG65552 ERC65548:ERC65552 FAY65548:FAY65552 FKU65548:FKU65552 FUQ65548:FUQ65552 GEM65548:GEM65552 GOI65548:GOI65552 GYE65548:GYE65552 HIA65548:HIA65552 HRW65548:HRW65552 IBS65548:IBS65552 ILO65548:ILO65552 IVK65548:IVK65552 JFG65548:JFG65552 JPC65548:JPC65552 JYY65548:JYY65552 KIU65548:KIU65552 KSQ65548:KSQ65552 LCM65548:LCM65552 LMI65548:LMI65552 LWE65548:LWE65552 MGA65548:MGA65552 MPW65548:MPW65552 MZS65548:MZS65552 NJO65548:NJO65552 NTK65548:NTK65552 ODG65548:ODG65552 ONC65548:ONC65552 OWY65548:OWY65552 PGU65548:PGU65552 PQQ65548:PQQ65552 QAM65548:QAM65552 QKI65548:QKI65552 QUE65548:QUE65552 REA65548:REA65552 RNW65548:RNW65552 RXS65548:RXS65552 SHO65548:SHO65552 SRK65548:SRK65552 TBG65548:TBG65552 TLC65548:TLC65552 TUY65548:TUY65552 UEU65548:UEU65552 UOQ65548:UOQ65552 UYM65548:UYM65552 VII65548:VII65552 VSE65548:VSE65552 WCA65548:WCA65552 WLW65548:WLW65552 WVS65548:WVS65552 K131084:K131088 JG131084:JG131088 TC131084:TC131088 ACY131084:ACY131088 AMU131084:AMU131088 AWQ131084:AWQ131088 BGM131084:BGM131088 BQI131084:BQI131088 CAE131084:CAE131088 CKA131084:CKA131088 CTW131084:CTW131088 DDS131084:DDS131088 DNO131084:DNO131088 DXK131084:DXK131088 EHG131084:EHG131088 ERC131084:ERC131088 FAY131084:FAY131088 FKU131084:FKU131088 FUQ131084:FUQ131088 GEM131084:GEM131088 GOI131084:GOI131088 GYE131084:GYE131088 HIA131084:HIA131088 HRW131084:HRW131088 IBS131084:IBS131088 ILO131084:ILO131088 IVK131084:IVK131088 JFG131084:JFG131088 JPC131084:JPC131088 JYY131084:JYY131088 KIU131084:KIU131088 KSQ131084:KSQ131088 LCM131084:LCM131088 LMI131084:LMI131088 LWE131084:LWE131088 MGA131084:MGA131088 MPW131084:MPW131088 MZS131084:MZS131088 NJO131084:NJO131088 NTK131084:NTK131088 ODG131084:ODG131088 ONC131084:ONC131088 OWY131084:OWY131088 PGU131084:PGU131088 PQQ131084:PQQ131088 QAM131084:QAM131088 QKI131084:QKI131088 QUE131084:QUE131088 REA131084:REA131088 RNW131084:RNW131088 RXS131084:RXS131088 SHO131084:SHO131088 SRK131084:SRK131088 TBG131084:TBG131088 TLC131084:TLC131088 TUY131084:TUY131088 UEU131084:UEU131088 UOQ131084:UOQ131088 UYM131084:UYM131088 VII131084:VII131088 VSE131084:VSE131088 WCA131084:WCA131088 WLW131084:WLW131088 WVS131084:WVS131088 K196620:K196624 JG196620:JG196624 TC196620:TC196624 ACY196620:ACY196624 AMU196620:AMU196624 AWQ196620:AWQ196624 BGM196620:BGM196624 BQI196620:BQI196624 CAE196620:CAE196624 CKA196620:CKA196624 CTW196620:CTW196624 DDS196620:DDS196624 DNO196620:DNO196624 DXK196620:DXK196624 EHG196620:EHG196624 ERC196620:ERC196624 FAY196620:FAY196624 FKU196620:FKU196624 FUQ196620:FUQ196624 GEM196620:GEM196624 GOI196620:GOI196624 GYE196620:GYE196624 HIA196620:HIA196624 HRW196620:HRW196624 IBS196620:IBS196624 ILO196620:ILO196624 IVK196620:IVK196624 JFG196620:JFG196624 JPC196620:JPC196624 JYY196620:JYY196624 KIU196620:KIU196624 KSQ196620:KSQ196624 LCM196620:LCM196624 LMI196620:LMI196624 LWE196620:LWE196624 MGA196620:MGA196624 MPW196620:MPW196624 MZS196620:MZS196624 NJO196620:NJO196624 NTK196620:NTK196624 ODG196620:ODG196624 ONC196620:ONC196624 OWY196620:OWY196624 PGU196620:PGU196624 PQQ196620:PQQ196624 QAM196620:QAM196624 QKI196620:QKI196624 QUE196620:QUE196624 REA196620:REA196624 RNW196620:RNW196624 RXS196620:RXS196624 SHO196620:SHO196624 SRK196620:SRK196624 TBG196620:TBG196624 TLC196620:TLC196624 TUY196620:TUY196624 UEU196620:UEU196624 UOQ196620:UOQ196624 UYM196620:UYM196624 VII196620:VII196624 VSE196620:VSE196624 WCA196620:WCA196624 WLW196620:WLW196624 WVS196620:WVS196624 K262156:K262160 JG262156:JG262160 TC262156:TC262160 ACY262156:ACY262160 AMU262156:AMU262160 AWQ262156:AWQ262160 BGM262156:BGM262160 BQI262156:BQI262160 CAE262156:CAE262160 CKA262156:CKA262160 CTW262156:CTW262160 DDS262156:DDS262160 DNO262156:DNO262160 DXK262156:DXK262160 EHG262156:EHG262160 ERC262156:ERC262160 FAY262156:FAY262160 FKU262156:FKU262160 FUQ262156:FUQ262160 GEM262156:GEM262160 GOI262156:GOI262160 GYE262156:GYE262160 HIA262156:HIA262160 HRW262156:HRW262160 IBS262156:IBS262160 ILO262156:ILO262160 IVK262156:IVK262160 JFG262156:JFG262160 JPC262156:JPC262160 JYY262156:JYY262160 KIU262156:KIU262160 KSQ262156:KSQ262160 LCM262156:LCM262160 LMI262156:LMI262160 LWE262156:LWE262160 MGA262156:MGA262160 MPW262156:MPW262160 MZS262156:MZS262160 NJO262156:NJO262160 NTK262156:NTK262160 ODG262156:ODG262160 ONC262156:ONC262160 OWY262156:OWY262160 PGU262156:PGU262160 PQQ262156:PQQ262160 QAM262156:QAM262160 QKI262156:QKI262160 QUE262156:QUE262160 REA262156:REA262160 RNW262156:RNW262160 RXS262156:RXS262160 SHO262156:SHO262160 SRK262156:SRK262160 TBG262156:TBG262160 TLC262156:TLC262160 TUY262156:TUY262160 UEU262156:UEU262160 UOQ262156:UOQ262160 UYM262156:UYM262160 VII262156:VII262160 VSE262156:VSE262160 WCA262156:WCA262160 WLW262156:WLW262160 WVS262156:WVS262160 K327692:K327696 JG327692:JG327696 TC327692:TC327696 ACY327692:ACY327696 AMU327692:AMU327696 AWQ327692:AWQ327696 BGM327692:BGM327696 BQI327692:BQI327696 CAE327692:CAE327696 CKA327692:CKA327696 CTW327692:CTW327696 DDS327692:DDS327696 DNO327692:DNO327696 DXK327692:DXK327696 EHG327692:EHG327696 ERC327692:ERC327696 FAY327692:FAY327696 FKU327692:FKU327696 FUQ327692:FUQ327696 GEM327692:GEM327696 GOI327692:GOI327696 GYE327692:GYE327696 HIA327692:HIA327696 HRW327692:HRW327696 IBS327692:IBS327696 ILO327692:ILO327696 IVK327692:IVK327696 JFG327692:JFG327696 JPC327692:JPC327696 JYY327692:JYY327696 KIU327692:KIU327696 KSQ327692:KSQ327696 LCM327692:LCM327696 LMI327692:LMI327696 LWE327692:LWE327696 MGA327692:MGA327696 MPW327692:MPW327696 MZS327692:MZS327696 NJO327692:NJO327696 NTK327692:NTK327696 ODG327692:ODG327696 ONC327692:ONC327696 OWY327692:OWY327696 PGU327692:PGU327696 PQQ327692:PQQ327696 QAM327692:QAM327696 QKI327692:QKI327696 QUE327692:QUE327696 REA327692:REA327696 RNW327692:RNW327696 RXS327692:RXS327696 SHO327692:SHO327696 SRK327692:SRK327696 TBG327692:TBG327696 TLC327692:TLC327696 TUY327692:TUY327696 UEU327692:UEU327696 UOQ327692:UOQ327696 UYM327692:UYM327696 VII327692:VII327696 VSE327692:VSE327696 WCA327692:WCA327696 WLW327692:WLW327696 WVS327692:WVS327696 K393228:K393232 JG393228:JG393232 TC393228:TC393232 ACY393228:ACY393232 AMU393228:AMU393232 AWQ393228:AWQ393232 BGM393228:BGM393232 BQI393228:BQI393232 CAE393228:CAE393232 CKA393228:CKA393232 CTW393228:CTW393232 DDS393228:DDS393232 DNO393228:DNO393232 DXK393228:DXK393232 EHG393228:EHG393232 ERC393228:ERC393232 FAY393228:FAY393232 FKU393228:FKU393232 FUQ393228:FUQ393232 GEM393228:GEM393232 GOI393228:GOI393232 GYE393228:GYE393232 HIA393228:HIA393232 HRW393228:HRW393232 IBS393228:IBS393232 ILO393228:ILO393232 IVK393228:IVK393232 JFG393228:JFG393232 JPC393228:JPC393232 JYY393228:JYY393232 KIU393228:KIU393232 KSQ393228:KSQ393232 LCM393228:LCM393232 LMI393228:LMI393232 LWE393228:LWE393232 MGA393228:MGA393232 MPW393228:MPW393232 MZS393228:MZS393232 NJO393228:NJO393232 NTK393228:NTK393232 ODG393228:ODG393232 ONC393228:ONC393232 OWY393228:OWY393232 PGU393228:PGU393232 PQQ393228:PQQ393232 QAM393228:QAM393232 QKI393228:QKI393232 QUE393228:QUE393232 REA393228:REA393232 RNW393228:RNW393232 RXS393228:RXS393232 SHO393228:SHO393232 SRK393228:SRK393232 TBG393228:TBG393232 TLC393228:TLC393232 TUY393228:TUY393232 UEU393228:UEU393232 UOQ393228:UOQ393232 UYM393228:UYM393232 VII393228:VII393232 VSE393228:VSE393232 WCA393228:WCA393232 WLW393228:WLW393232 WVS393228:WVS393232 K458764:K458768 JG458764:JG458768 TC458764:TC458768 ACY458764:ACY458768 AMU458764:AMU458768 AWQ458764:AWQ458768 BGM458764:BGM458768 BQI458764:BQI458768 CAE458764:CAE458768 CKA458764:CKA458768 CTW458764:CTW458768 DDS458764:DDS458768 DNO458764:DNO458768 DXK458764:DXK458768 EHG458764:EHG458768 ERC458764:ERC458768 FAY458764:FAY458768 FKU458764:FKU458768 FUQ458764:FUQ458768 GEM458764:GEM458768 GOI458764:GOI458768 GYE458764:GYE458768 HIA458764:HIA458768 HRW458764:HRW458768 IBS458764:IBS458768 ILO458764:ILO458768 IVK458764:IVK458768 JFG458764:JFG458768 JPC458764:JPC458768 JYY458764:JYY458768 KIU458764:KIU458768 KSQ458764:KSQ458768 LCM458764:LCM458768 LMI458764:LMI458768 LWE458764:LWE458768 MGA458764:MGA458768 MPW458764:MPW458768 MZS458764:MZS458768 NJO458764:NJO458768 NTK458764:NTK458768 ODG458764:ODG458768 ONC458764:ONC458768 OWY458764:OWY458768 PGU458764:PGU458768 PQQ458764:PQQ458768 QAM458764:QAM458768 QKI458764:QKI458768 QUE458764:QUE458768 REA458764:REA458768 RNW458764:RNW458768 RXS458764:RXS458768 SHO458764:SHO458768 SRK458764:SRK458768 TBG458764:TBG458768 TLC458764:TLC458768 TUY458764:TUY458768 UEU458764:UEU458768 UOQ458764:UOQ458768 UYM458764:UYM458768 VII458764:VII458768 VSE458764:VSE458768 WCA458764:WCA458768 WLW458764:WLW458768 WVS458764:WVS458768 K524300:K524304 JG524300:JG524304 TC524300:TC524304 ACY524300:ACY524304 AMU524300:AMU524304 AWQ524300:AWQ524304 BGM524300:BGM524304 BQI524300:BQI524304 CAE524300:CAE524304 CKA524300:CKA524304 CTW524300:CTW524304 DDS524300:DDS524304 DNO524300:DNO524304 DXK524300:DXK524304 EHG524300:EHG524304 ERC524300:ERC524304 FAY524300:FAY524304 FKU524300:FKU524304 FUQ524300:FUQ524304 GEM524300:GEM524304 GOI524300:GOI524304 GYE524300:GYE524304 HIA524300:HIA524304 HRW524300:HRW524304 IBS524300:IBS524304 ILO524300:ILO524304 IVK524300:IVK524304 JFG524300:JFG524304 JPC524300:JPC524304 JYY524300:JYY524304 KIU524300:KIU524304 KSQ524300:KSQ524304 LCM524300:LCM524304 LMI524300:LMI524304 LWE524300:LWE524304 MGA524300:MGA524304 MPW524300:MPW524304 MZS524300:MZS524304 NJO524300:NJO524304 NTK524300:NTK524304 ODG524300:ODG524304 ONC524300:ONC524304 OWY524300:OWY524304 PGU524300:PGU524304 PQQ524300:PQQ524304 QAM524300:QAM524304 QKI524300:QKI524304 QUE524300:QUE524304 REA524300:REA524304 RNW524300:RNW524304 RXS524300:RXS524304 SHO524300:SHO524304 SRK524300:SRK524304 TBG524300:TBG524304 TLC524300:TLC524304 TUY524300:TUY524304 UEU524300:UEU524304 UOQ524300:UOQ524304 UYM524300:UYM524304 VII524300:VII524304 VSE524300:VSE524304 WCA524300:WCA524304 WLW524300:WLW524304 WVS524300:WVS524304 K589836:K589840 JG589836:JG589840 TC589836:TC589840 ACY589836:ACY589840 AMU589836:AMU589840 AWQ589836:AWQ589840 BGM589836:BGM589840 BQI589836:BQI589840 CAE589836:CAE589840 CKA589836:CKA589840 CTW589836:CTW589840 DDS589836:DDS589840 DNO589836:DNO589840 DXK589836:DXK589840 EHG589836:EHG589840 ERC589836:ERC589840 FAY589836:FAY589840 FKU589836:FKU589840 FUQ589836:FUQ589840 GEM589836:GEM589840 GOI589836:GOI589840 GYE589836:GYE589840 HIA589836:HIA589840 HRW589836:HRW589840 IBS589836:IBS589840 ILO589836:ILO589840 IVK589836:IVK589840 JFG589836:JFG589840 JPC589836:JPC589840 JYY589836:JYY589840 KIU589836:KIU589840 KSQ589836:KSQ589840 LCM589836:LCM589840 LMI589836:LMI589840 LWE589836:LWE589840 MGA589836:MGA589840 MPW589836:MPW589840 MZS589836:MZS589840 NJO589836:NJO589840 NTK589836:NTK589840 ODG589836:ODG589840 ONC589836:ONC589840 OWY589836:OWY589840 PGU589836:PGU589840 PQQ589836:PQQ589840 QAM589836:QAM589840 QKI589836:QKI589840 QUE589836:QUE589840 REA589836:REA589840 RNW589836:RNW589840 RXS589836:RXS589840 SHO589836:SHO589840 SRK589836:SRK589840 TBG589836:TBG589840 TLC589836:TLC589840 TUY589836:TUY589840 UEU589836:UEU589840 UOQ589836:UOQ589840 UYM589836:UYM589840 VII589836:VII589840 VSE589836:VSE589840 WCA589836:WCA589840 WLW589836:WLW589840 WVS589836:WVS589840 K655372:K655376 JG655372:JG655376 TC655372:TC655376 ACY655372:ACY655376 AMU655372:AMU655376 AWQ655372:AWQ655376 BGM655372:BGM655376 BQI655372:BQI655376 CAE655372:CAE655376 CKA655372:CKA655376 CTW655372:CTW655376 DDS655372:DDS655376 DNO655372:DNO655376 DXK655372:DXK655376 EHG655372:EHG655376 ERC655372:ERC655376 FAY655372:FAY655376 FKU655372:FKU655376 FUQ655372:FUQ655376 GEM655372:GEM655376 GOI655372:GOI655376 GYE655372:GYE655376 HIA655372:HIA655376 HRW655372:HRW655376 IBS655372:IBS655376 ILO655372:ILO655376 IVK655372:IVK655376 JFG655372:JFG655376 JPC655372:JPC655376 JYY655372:JYY655376 KIU655372:KIU655376 KSQ655372:KSQ655376 LCM655372:LCM655376 LMI655372:LMI655376 LWE655372:LWE655376 MGA655372:MGA655376 MPW655372:MPW655376 MZS655372:MZS655376 NJO655372:NJO655376 NTK655372:NTK655376 ODG655372:ODG655376 ONC655372:ONC655376 OWY655372:OWY655376 PGU655372:PGU655376 PQQ655372:PQQ655376 QAM655372:QAM655376 QKI655372:QKI655376 QUE655372:QUE655376 REA655372:REA655376 RNW655372:RNW655376 RXS655372:RXS655376 SHO655372:SHO655376 SRK655372:SRK655376 TBG655372:TBG655376 TLC655372:TLC655376 TUY655372:TUY655376 UEU655372:UEU655376 UOQ655372:UOQ655376 UYM655372:UYM655376 VII655372:VII655376 VSE655372:VSE655376 WCA655372:WCA655376 WLW655372:WLW655376 WVS655372:WVS655376 K720908:K720912 JG720908:JG720912 TC720908:TC720912 ACY720908:ACY720912 AMU720908:AMU720912 AWQ720908:AWQ720912 BGM720908:BGM720912 BQI720908:BQI720912 CAE720908:CAE720912 CKA720908:CKA720912 CTW720908:CTW720912 DDS720908:DDS720912 DNO720908:DNO720912 DXK720908:DXK720912 EHG720908:EHG720912 ERC720908:ERC720912 FAY720908:FAY720912 FKU720908:FKU720912 FUQ720908:FUQ720912 GEM720908:GEM720912 GOI720908:GOI720912 GYE720908:GYE720912 HIA720908:HIA720912 HRW720908:HRW720912 IBS720908:IBS720912 ILO720908:ILO720912 IVK720908:IVK720912 JFG720908:JFG720912 JPC720908:JPC720912 JYY720908:JYY720912 KIU720908:KIU720912 KSQ720908:KSQ720912 LCM720908:LCM720912 LMI720908:LMI720912 LWE720908:LWE720912 MGA720908:MGA720912 MPW720908:MPW720912 MZS720908:MZS720912 NJO720908:NJO720912 NTK720908:NTK720912 ODG720908:ODG720912 ONC720908:ONC720912 OWY720908:OWY720912 PGU720908:PGU720912 PQQ720908:PQQ720912 QAM720908:QAM720912 QKI720908:QKI720912 QUE720908:QUE720912 REA720908:REA720912 RNW720908:RNW720912 RXS720908:RXS720912 SHO720908:SHO720912 SRK720908:SRK720912 TBG720908:TBG720912 TLC720908:TLC720912 TUY720908:TUY720912 UEU720908:UEU720912 UOQ720908:UOQ720912 UYM720908:UYM720912 VII720908:VII720912 VSE720908:VSE720912 WCA720908:WCA720912 WLW720908:WLW720912 WVS720908:WVS720912 K786444:K786448 JG786444:JG786448 TC786444:TC786448 ACY786444:ACY786448 AMU786444:AMU786448 AWQ786444:AWQ786448 BGM786444:BGM786448 BQI786444:BQI786448 CAE786444:CAE786448 CKA786444:CKA786448 CTW786444:CTW786448 DDS786444:DDS786448 DNO786444:DNO786448 DXK786444:DXK786448 EHG786444:EHG786448 ERC786444:ERC786448 FAY786444:FAY786448 FKU786444:FKU786448 FUQ786444:FUQ786448 GEM786444:GEM786448 GOI786444:GOI786448 GYE786444:GYE786448 HIA786444:HIA786448 HRW786444:HRW786448 IBS786444:IBS786448 ILO786444:ILO786448 IVK786444:IVK786448 JFG786444:JFG786448 JPC786444:JPC786448 JYY786444:JYY786448 KIU786444:KIU786448 KSQ786444:KSQ786448 LCM786444:LCM786448 LMI786444:LMI786448 LWE786444:LWE786448 MGA786444:MGA786448 MPW786444:MPW786448 MZS786444:MZS786448 NJO786444:NJO786448 NTK786444:NTK786448 ODG786444:ODG786448 ONC786444:ONC786448 OWY786444:OWY786448 PGU786444:PGU786448 PQQ786444:PQQ786448 QAM786444:QAM786448 QKI786444:QKI786448 QUE786444:QUE786448 REA786444:REA786448 RNW786444:RNW786448 RXS786444:RXS786448 SHO786444:SHO786448 SRK786444:SRK786448 TBG786444:TBG786448 TLC786444:TLC786448 TUY786444:TUY786448 UEU786444:UEU786448 UOQ786444:UOQ786448 UYM786444:UYM786448 VII786444:VII786448 VSE786444:VSE786448 WCA786444:WCA786448 WLW786444:WLW786448 WVS786444:WVS786448 K851980:K851984 JG851980:JG851984 TC851980:TC851984 ACY851980:ACY851984 AMU851980:AMU851984 AWQ851980:AWQ851984 BGM851980:BGM851984 BQI851980:BQI851984 CAE851980:CAE851984 CKA851980:CKA851984 CTW851980:CTW851984 DDS851980:DDS851984 DNO851980:DNO851984 DXK851980:DXK851984 EHG851980:EHG851984 ERC851980:ERC851984 FAY851980:FAY851984 FKU851980:FKU851984 FUQ851980:FUQ851984 GEM851980:GEM851984 GOI851980:GOI851984 GYE851980:GYE851984 HIA851980:HIA851984 HRW851980:HRW851984 IBS851980:IBS851984 ILO851980:ILO851984 IVK851980:IVK851984 JFG851980:JFG851984 JPC851980:JPC851984 JYY851980:JYY851984 KIU851980:KIU851984 KSQ851980:KSQ851984 LCM851980:LCM851984 LMI851980:LMI851984 LWE851980:LWE851984 MGA851980:MGA851984 MPW851980:MPW851984 MZS851980:MZS851984 NJO851980:NJO851984 NTK851980:NTK851984 ODG851980:ODG851984 ONC851980:ONC851984 OWY851980:OWY851984 PGU851980:PGU851984 PQQ851980:PQQ851984 QAM851980:QAM851984 QKI851980:QKI851984 QUE851980:QUE851984 REA851980:REA851984 RNW851980:RNW851984 RXS851980:RXS851984 SHO851980:SHO851984 SRK851980:SRK851984 TBG851980:TBG851984 TLC851980:TLC851984 TUY851980:TUY851984 UEU851980:UEU851984 UOQ851980:UOQ851984 UYM851980:UYM851984 VII851980:VII851984 VSE851980:VSE851984 WCA851980:WCA851984 WLW851980:WLW851984 WVS851980:WVS851984 K917516:K917520 JG917516:JG917520 TC917516:TC917520 ACY917516:ACY917520 AMU917516:AMU917520 AWQ917516:AWQ917520 BGM917516:BGM917520 BQI917516:BQI917520 CAE917516:CAE917520 CKA917516:CKA917520 CTW917516:CTW917520 DDS917516:DDS917520 DNO917516:DNO917520 DXK917516:DXK917520 EHG917516:EHG917520 ERC917516:ERC917520 FAY917516:FAY917520 FKU917516:FKU917520 FUQ917516:FUQ917520 GEM917516:GEM917520 GOI917516:GOI917520 GYE917516:GYE917520 HIA917516:HIA917520 HRW917516:HRW917520 IBS917516:IBS917520 ILO917516:ILO917520 IVK917516:IVK917520 JFG917516:JFG917520 JPC917516:JPC917520 JYY917516:JYY917520 KIU917516:KIU917520 KSQ917516:KSQ917520 LCM917516:LCM917520 LMI917516:LMI917520 LWE917516:LWE917520 MGA917516:MGA917520 MPW917516:MPW917520 MZS917516:MZS917520 NJO917516:NJO917520 NTK917516:NTK917520 ODG917516:ODG917520 ONC917516:ONC917520 OWY917516:OWY917520 PGU917516:PGU917520 PQQ917516:PQQ917520 QAM917516:QAM917520 QKI917516:QKI917520 QUE917516:QUE917520 REA917516:REA917520 RNW917516:RNW917520 RXS917516:RXS917520 SHO917516:SHO917520 SRK917516:SRK917520 TBG917516:TBG917520 TLC917516:TLC917520 TUY917516:TUY917520 UEU917516:UEU917520 UOQ917516:UOQ917520 UYM917516:UYM917520 VII917516:VII917520 VSE917516:VSE917520 WCA917516:WCA917520 WLW917516:WLW917520 WVS917516:WVS917520 K983052:K983056 JG983052:JG983056 TC983052:TC983056 ACY983052:ACY983056 AMU983052:AMU983056 AWQ983052:AWQ983056 BGM983052:BGM983056 BQI983052:BQI983056 CAE983052:CAE983056 CKA983052:CKA983056 CTW983052:CTW983056 DDS983052:DDS983056 DNO983052:DNO983056 DXK983052:DXK983056 EHG983052:EHG983056 ERC983052:ERC983056 FAY983052:FAY983056 FKU983052:FKU983056 FUQ983052:FUQ983056 GEM983052:GEM983056 GOI983052:GOI983056 GYE983052:GYE983056 HIA983052:HIA983056 HRW983052:HRW983056 IBS983052:IBS983056 ILO983052:ILO983056 IVK983052:IVK983056 JFG983052:JFG983056 JPC983052:JPC983056 JYY983052:JYY983056 KIU983052:KIU983056 KSQ983052:KSQ983056 LCM983052:LCM983056 LMI983052:LMI983056 LWE983052:LWE983056 MGA983052:MGA983056 MPW983052:MPW983056 MZS983052:MZS983056 NJO983052:NJO983056 NTK983052:NTK983056 ODG983052:ODG983056 ONC983052:ONC983056 OWY983052:OWY983056 PGU983052:PGU983056 PQQ983052:PQQ983056 QAM983052:QAM983056 QKI983052:QKI983056 QUE983052:QUE983056 REA983052:REA983056 RNW983052:RNW983056 RXS983052:RXS983056 SHO983052:SHO983056 SRK983052:SRK983056 TBG983052:TBG983056 TLC983052:TLC983056 TUY983052:TUY983056 UEU983052:UEU983056 UOQ983052:UOQ983056 UYM983052:UYM983056 VII983052:VII983056 VSE983052:VSE983056 WCA983052:WCA983056 WLW983052:WLW983056 WVS983052:WVS983056 K65544:K65546 JG65544:JG65546 TC65544:TC65546 ACY65544:ACY65546 AMU65544:AMU65546 AWQ65544:AWQ65546 BGM65544:BGM65546 BQI65544:BQI65546 CAE65544:CAE65546 CKA65544:CKA65546 CTW65544:CTW65546 DDS65544:DDS65546 DNO65544:DNO65546 DXK65544:DXK65546 EHG65544:EHG65546 ERC65544:ERC65546 FAY65544:FAY65546 FKU65544:FKU65546 FUQ65544:FUQ65546 GEM65544:GEM65546 GOI65544:GOI65546 GYE65544:GYE65546 HIA65544:HIA65546 HRW65544:HRW65546 IBS65544:IBS65546 ILO65544:ILO65546 IVK65544:IVK65546 JFG65544:JFG65546 JPC65544:JPC65546 JYY65544:JYY65546 KIU65544:KIU65546 KSQ65544:KSQ65546 LCM65544:LCM65546 LMI65544:LMI65546 LWE65544:LWE65546 MGA65544:MGA65546 MPW65544:MPW65546 MZS65544:MZS65546 NJO65544:NJO65546 NTK65544:NTK65546 ODG65544:ODG65546 ONC65544:ONC65546 OWY65544:OWY65546 PGU65544:PGU65546 PQQ65544:PQQ65546 QAM65544:QAM65546 QKI65544:QKI65546 QUE65544:QUE65546 REA65544:REA65546 RNW65544:RNW65546 RXS65544:RXS65546 SHO65544:SHO65546 SRK65544:SRK65546 TBG65544:TBG65546 TLC65544:TLC65546 TUY65544:TUY65546 UEU65544:UEU65546 UOQ65544:UOQ65546 UYM65544:UYM65546 VII65544:VII65546 VSE65544:VSE65546 WCA65544:WCA65546 WLW65544:WLW65546 WVS65544:WVS65546 K131080:K131082 JG131080:JG131082 TC131080:TC131082 ACY131080:ACY131082 AMU131080:AMU131082 AWQ131080:AWQ131082 BGM131080:BGM131082 BQI131080:BQI131082 CAE131080:CAE131082 CKA131080:CKA131082 CTW131080:CTW131082 DDS131080:DDS131082 DNO131080:DNO131082 DXK131080:DXK131082 EHG131080:EHG131082 ERC131080:ERC131082 FAY131080:FAY131082 FKU131080:FKU131082 FUQ131080:FUQ131082 GEM131080:GEM131082 GOI131080:GOI131082 GYE131080:GYE131082 HIA131080:HIA131082 HRW131080:HRW131082 IBS131080:IBS131082 ILO131080:ILO131082 IVK131080:IVK131082 JFG131080:JFG131082 JPC131080:JPC131082 JYY131080:JYY131082 KIU131080:KIU131082 KSQ131080:KSQ131082 LCM131080:LCM131082 LMI131080:LMI131082 LWE131080:LWE131082 MGA131080:MGA131082 MPW131080:MPW131082 MZS131080:MZS131082 NJO131080:NJO131082 NTK131080:NTK131082 ODG131080:ODG131082 ONC131080:ONC131082 OWY131080:OWY131082 PGU131080:PGU131082 PQQ131080:PQQ131082 QAM131080:QAM131082 QKI131080:QKI131082 QUE131080:QUE131082 REA131080:REA131082 RNW131080:RNW131082 RXS131080:RXS131082 SHO131080:SHO131082 SRK131080:SRK131082 TBG131080:TBG131082 TLC131080:TLC131082 TUY131080:TUY131082 UEU131080:UEU131082 UOQ131080:UOQ131082 UYM131080:UYM131082 VII131080:VII131082 VSE131080:VSE131082 WCA131080:WCA131082 WLW131080:WLW131082 WVS131080:WVS131082 K196616:K196618 JG196616:JG196618 TC196616:TC196618 ACY196616:ACY196618 AMU196616:AMU196618 AWQ196616:AWQ196618 BGM196616:BGM196618 BQI196616:BQI196618 CAE196616:CAE196618 CKA196616:CKA196618 CTW196616:CTW196618 DDS196616:DDS196618 DNO196616:DNO196618 DXK196616:DXK196618 EHG196616:EHG196618 ERC196616:ERC196618 FAY196616:FAY196618 FKU196616:FKU196618 FUQ196616:FUQ196618 GEM196616:GEM196618 GOI196616:GOI196618 GYE196616:GYE196618 HIA196616:HIA196618 HRW196616:HRW196618 IBS196616:IBS196618 ILO196616:ILO196618 IVK196616:IVK196618 JFG196616:JFG196618 JPC196616:JPC196618 JYY196616:JYY196618 KIU196616:KIU196618 KSQ196616:KSQ196618 LCM196616:LCM196618 LMI196616:LMI196618 LWE196616:LWE196618 MGA196616:MGA196618 MPW196616:MPW196618 MZS196616:MZS196618 NJO196616:NJO196618 NTK196616:NTK196618 ODG196616:ODG196618 ONC196616:ONC196618 OWY196616:OWY196618 PGU196616:PGU196618 PQQ196616:PQQ196618 QAM196616:QAM196618 QKI196616:QKI196618 QUE196616:QUE196618 REA196616:REA196618 RNW196616:RNW196618 RXS196616:RXS196618 SHO196616:SHO196618 SRK196616:SRK196618 TBG196616:TBG196618 TLC196616:TLC196618 TUY196616:TUY196618 UEU196616:UEU196618 UOQ196616:UOQ196618 UYM196616:UYM196618 VII196616:VII196618 VSE196616:VSE196618 WCA196616:WCA196618 WLW196616:WLW196618 WVS196616:WVS196618 K262152:K262154 JG262152:JG262154 TC262152:TC262154 ACY262152:ACY262154 AMU262152:AMU262154 AWQ262152:AWQ262154 BGM262152:BGM262154 BQI262152:BQI262154 CAE262152:CAE262154 CKA262152:CKA262154 CTW262152:CTW262154 DDS262152:DDS262154 DNO262152:DNO262154 DXK262152:DXK262154 EHG262152:EHG262154 ERC262152:ERC262154 FAY262152:FAY262154 FKU262152:FKU262154 FUQ262152:FUQ262154 GEM262152:GEM262154 GOI262152:GOI262154 GYE262152:GYE262154 HIA262152:HIA262154 HRW262152:HRW262154 IBS262152:IBS262154 ILO262152:ILO262154 IVK262152:IVK262154 JFG262152:JFG262154 JPC262152:JPC262154 JYY262152:JYY262154 KIU262152:KIU262154 KSQ262152:KSQ262154 LCM262152:LCM262154 LMI262152:LMI262154 LWE262152:LWE262154 MGA262152:MGA262154 MPW262152:MPW262154 MZS262152:MZS262154 NJO262152:NJO262154 NTK262152:NTK262154 ODG262152:ODG262154 ONC262152:ONC262154 OWY262152:OWY262154 PGU262152:PGU262154 PQQ262152:PQQ262154 QAM262152:QAM262154 QKI262152:QKI262154 QUE262152:QUE262154 REA262152:REA262154 RNW262152:RNW262154 RXS262152:RXS262154 SHO262152:SHO262154 SRK262152:SRK262154 TBG262152:TBG262154 TLC262152:TLC262154 TUY262152:TUY262154 UEU262152:UEU262154 UOQ262152:UOQ262154 UYM262152:UYM262154 VII262152:VII262154 VSE262152:VSE262154 WCA262152:WCA262154 WLW262152:WLW262154 WVS262152:WVS262154 K327688:K327690 JG327688:JG327690 TC327688:TC327690 ACY327688:ACY327690 AMU327688:AMU327690 AWQ327688:AWQ327690 BGM327688:BGM327690 BQI327688:BQI327690 CAE327688:CAE327690 CKA327688:CKA327690 CTW327688:CTW327690 DDS327688:DDS327690 DNO327688:DNO327690 DXK327688:DXK327690 EHG327688:EHG327690 ERC327688:ERC327690 FAY327688:FAY327690 FKU327688:FKU327690 FUQ327688:FUQ327690 GEM327688:GEM327690 GOI327688:GOI327690 GYE327688:GYE327690 HIA327688:HIA327690 HRW327688:HRW327690 IBS327688:IBS327690 ILO327688:ILO327690 IVK327688:IVK327690 JFG327688:JFG327690 JPC327688:JPC327690 JYY327688:JYY327690 KIU327688:KIU327690 KSQ327688:KSQ327690 LCM327688:LCM327690 LMI327688:LMI327690 LWE327688:LWE327690 MGA327688:MGA327690 MPW327688:MPW327690 MZS327688:MZS327690 NJO327688:NJO327690 NTK327688:NTK327690 ODG327688:ODG327690 ONC327688:ONC327690 OWY327688:OWY327690 PGU327688:PGU327690 PQQ327688:PQQ327690 QAM327688:QAM327690 QKI327688:QKI327690 QUE327688:QUE327690 REA327688:REA327690 RNW327688:RNW327690 RXS327688:RXS327690 SHO327688:SHO327690 SRK327688:SRK327690 TBG327688:TBG327690 TLC327688:TLC327690 TUY327688:TUY327690 UEU327688:UEU327690 UOQ327688:UOQ327690 UYM327688:UYM327690 VII327688:VII327690 VSE327688:VSE327690 WCA327688:WCA327690 WLW327688:WLW327690 WVS327688:WVS327690 K393224:K393226 JG393224:JG393226 TC393224:TC393226 ACY393224:ACY393226 AMU393224:AMU393226 AWQ393224:AWQ393226 BGM393224:BGM393226 BQI393224:BQI393226 CAE393224:CAE393226 CKA393224:CKA393226 CTW393224:CTW393226 DDS393224:DDS393226 DNO393224:DNO393226 DXK393224:DXK393226 EHG393224:EHG393226 ERC393224:ERC393226 FAY393224:FAY393226 FKU393224:FKU393226 FUQ393224:FUQ393226 GEM393224:GEM393226 GOI393224:GOI393226 GYE393224:GYE393226 HIA393224:HIA393226 HRW393224:HRW393226 IBS393224:IBS393226 ILO393224:ILO393226 IVK393224:IVK393226 JFG393224:JFG393226 JPC393224:JPC393226 JYY393224:JYY393226 KIU393224:KIU393226 KSQ393224:KSQ393226 LCM393224:LCM393226 LMI393224:LMI393226 LWE393224:LWE393226 MGA393224:MGA393226 MPW393224:MPW393226 MZS393224:MZS393226 NJO393224:NJO393226 NTK393224:NTK393226 ODG393224:ODG393226 ONC393224:ONC393226 OWY393224:OWY393226 PGU393224:PGU393226 PQQ393224:PQQ393226 QAM393224:QAM393226 QKI393224:QKI393226 QUE393224:QUE393226 REA393224:REA393226 RNW393224:RNW393226 RXS393224:RXS393226 SHO393224:SHO393226 SRK393224:SRK393226 TBG393224:TBG393226 TLC393224:TLC393226 TUY393224:TUY393226 UEU393224:UEU393226 UOQ393224:UOQ393226 UYM393224:UYM393226 VII393224:VII393226 VSE393224:VSE393226 WCA393224:WCA393226 WLW393224:WLW393226 WVS393224:WVS393226 K458760:K458762 JG458760:JG458762 TC458760:TC458762 ACY458760:ACY458762 AMU458760:AMU458762 AWQ458760:AWQ458762 BGM458760:BGM458762 BQI458760:BQI458762 CAE458760:CAE458762 CKA458760:CKA458762 CTW458760:CTW458762 DDS458760:DDS458762 DNO458760:DNO458762 DXK458760:DXK458762 EHG458760:EHG458762 ERC458760:ERC458762 FAY458760:FAY458762 FKU458760:FKU458762 FUQ458760:FUQ458762 GEM458760:GEM458762 GOI458760:GOI458762 GYE458760:GYE458762 HIA458760:HIA458762 HRW458760:HRW458762 IBS458760:IBS458762 ILO458760:ILO458762 IVK458760:IVK458762 JFG458760:JFG458762 JPC458760:JPC458762 JYY458760:JYY458762 KIU458760:KIU458762 KSQ458760:KSQ458762 LCM458760:LCM458762 LMI458760:LMI458762 LWE458760:LWE458762 MGA458760:MGA458762 MPW458760:MPW458762 MZS458760:MZS458762 NJO458760:NJO458762 NTK458760:NTK458762 ODG458760:ODG458762 ONC458760:ONC458762 OWY458760:OWY458762 PGU458760:PGU458762 PQQ458760:PQQ458762 QAM458760:QAM458762 QKI458760:QKI458762 QUE458760:QUE458762 REA458760:REA458762 RNW458760:RNW458762 RXS458760:RXS458762 SHO458760:SHO458762 SRK458760:SRK458762 TBG458760:TBG458762 TLC458760:TLC458762 TUY458760:TUY458762 UEU458760:UEU458762 UOQ458760:UOQ458762 UYM458760:UYM458762 VII458760:VII458762 VSE458760:VSE458762 WCA458760:WCA458762 WLW458760:WLW458762 WVS458760:WVS458762 K524296:K524298 JG524296:JG524298 TC524296:TC524298 ACY524296:ACY524298 AMU524296:AMU524298 AWQ524296:AWQ524298 BGM524296:BGM524298 BQI524296:BQI524298 CAE524296:CAE524298 CKA524296:CKA524298 CTW524296:CTW524298 DDS524296:DDS524298 DNO524296:DNO524298 DXK524296:DXK524298 EHG524296:EHG524298 ERC524296:ERC524298 FAY524296:FAY524298 FKU524296:FKU524298 FUQ524296:FUQ524298 GEM524296:GEM524298 GOI524296:GOI524298 GYE524296:GYE524298 HIA524296:HIA524298 HRW524296:HRW524298 IBS524296:IBS524298 ILO524296:ILO524298 IVK524296:IVK524298 JFG524296:JFG524298 JPC524296:JPC524298 JYY524296:JYY524298 KIU524296:KIU524298 KSQ524296:KSQ524298 LCM524296:LCM524298 LMI524296:LMI524298 LWE524296:LWE524298 MGA524296:MGA524298 MPW524296:MPW524298 MZS524296:MZS524298 NJO524296:NJO524298 NTK524296:NTK524298 ODG524296:ODG524298 ONC524296:ONC524298 OWY524296:OWY524298 PGU524296:PGU524298 PQQ524296:PQQ524298 QAM524296:QAM524298 QKI524296:QKI524298 QUE524296:QUE524298 REA524296:REA524298 RNW524296:RNW524298 RXS524296:RXS524298 SHO524296:SHO524298 SRK524296:SRK524298 TBG524296:TBG524298 TLC524296:TLC524298 TUY524296:TUY524298 UEU524296:UEU524298 UOQ524296:UOQ524298 UYM524296:UYM524298 VII524296:VII524298 VSE524296:VSE524298 WCA524296:WCA524298 WLW524296:WLW524298 WVS524296:WVS524298 K589832:K589834 JG589832:JG589834 TC589832:TC589834 ACY589832:ACY589834 AMU589832:AMU589834 AWQ589832:AWQ589834 BGM589832:BGM589834 BQI589832:BQI589834 CAE589832:CAE589834 CKA589832:CKA589834 CTW589832:CTW589834 DDS589832:DDS589834 DNO589832:DNO589834 DXK589832:DXK589834 EHG589832:EHG589834 ERC589832:ERC589834 FAY589832:FAY589834 FKU589832:FKU589834 FUQ589832:FUQ589834 GEM589832:GEM589834 GOI589832:GOI589834 GYE589832:GYE589834 HIA589832:HIA589834 HRW589832:HRW589834 IBS589832:IBS589834 ILO589832:ILO589834 IVK589832:IVK589834 JFG589832:JFG589834 JPC589832:JPC589834 JYY589832:JYY589834 KIU589832:KIU589834 KSQ589832:KSQ589834 LCM589832:LCM589834 LMI589832:LMI589834 LWE589832:LWE589834 MGA589832:MGA589834 MPW589832:MPW589834 MZS589832:MZS589834 NJO589832:NJO589834 NTK589832:NTK589834 ODG589832:ODG589834 ONC589832:ONC589834 OWY589832:OWY589834 PGU589832:PGU589834 PQQ589832:PQQ589834 QAM589832:QAM589834 QKI589832:QKI589834 QUE589832:QUE589834 REA589832:REA589834 RNW589832:RNW589834 RXS589832:RXS589834 SHO589832:SHO589834 SRK589832:SRK589834 TBG589832:TBG589834 TLC589832:TLC589834 TUY589832:TUY589834 UEU589832:UEU589834 UOQ589832:UOQ589834 UYM589832:UYM589834 VII589832:VII589834 VSE589832:VSE589834 WCA589832:WCA589834 WLW589832:WLW589834 WVS589832:WVS589834 K655368:K655370 JG655368:JG655370 TC655368:TC655370 ACY655368:ACY655370 AMU655368:AMU655370 AWQ655368:AWQ655370 BGM655368:BGM655370 BQI655368:BQI655370 CAE655368:CAE655370 CKA655368:CKA655370 CTW655368:CTW655370 DDS655368:DDS655370 DNO655368:DNO655370 DXK655368:DXK655370 EHG655368:EHG655370 ERC655368:ERC655370 FAY655368:FAY655370 FKU655368:FKU655370 FUQ655368:FUQ655370 GEM655368:GEM655370 GOI655368:GOI655370 GYE655368:GYE655370 HIA655368:HIA655370 HRW655368:HRW655370 IBS655368:IBS655370 ILO655368:ILO655370 IVK655368:IVK655370 JFG655368:JFG655370 JPC655368:JPC655370 JYY655368:JYY655370 KIU655368:KIU655370 KSQ655368:KSQ655370 LCM655368:LCM655370 LMI655368:LMI655370 LWE655368:LWE655370 MGA655368:MGA655370 MPW655368:MPW655370 MZS655368:MZS655370 NJO655368:NJO655370 NTK655368:NTK655370 ODG655368:ODG655370 ONC655368:ONC655370 OWY655368:OWY655370 PGU655368:PGU655370 PQQ655368:PQQ655370 QAM655368:QAM655370 QKI655368:QKI655370 QUE655368:QUE655370 REA655368:REA655370 RNW655368:RNW655370 RXS655368:RXS655370 SHO655368:SHO655370 SRK655368:SRK655370 TBG655368:TBG655370 TLC655368:TLC655370 TUY655368:TUY655370 UEU655368:UEU655370 UOQ655368:UOQ655370 UYM655368:UYM655370 VII655368:VII655370 VSE655368:VSE655370 WCA655368:WCA655370 WLW655368:WLW655370 WVS655368:WVS655370 K720904:K720906 JG720904:JG720906 TC720904:TC720906 ACY720904:ACY720906 AMU720904:AMU720906 AWQ720904:AWQ720906 BGM720904:BGM720906 BQI720904:BQI720906 CAE720904:CAE720906 CKA720904:CKA720906 CTW720904:CTW720906 DDS720904:DDS720906 DNO720904:DNO720906 DXK720904:DXK720906 EHG720904:EHG720906 ERC720904:ERC720906 FAY720904:FAY720906 FKU720904:FKU720906 FUQ720904:FUQ720906 GEM720904:GEM720906 GOI720904:GOI720906 GYE720904:GYE720906 HIA720904:HIA720906 HRW720904:HRW720906 IBS720904:IBS720906 ILO720904:ILO720906 IVK720904:IVK720906 JFG720904:JFG720906 JPC720904:JPC720906 JYY720904:JYY720906 KIU720904:KIU720906 KSQ720904:KSQ720906 LCM720904:LCM720906 LMI720904:LMI720906 LWE720904:LWE720906 MGA720904:MGA720906 MPW720904:MPW720906 MZS720904:MZS720906 NJO720904:NJO720906 NTK720904:NTK720906 ODG720904:ODG720906 ONC720904:ONC720906 OWY720904:OWY720906 PGU720904:PGU720906 PQQ720904:PQQ720906 QAM720904:QAM720906 QKI720904:QKI720906 QUE720904:QUE720906 REA720904:REA720906 RNW720904:RNW720906 RXS720904:RXS720906 SHO720904:SHO720906 SRK720904:SRK720906 TBG720904:TBG720906 TLC720904:TLC720906 TUY720904:TUY720906 UEU720904:UEU720906 UOQ720904:UOQ720906 UYM720904:UYM720906 VII720904:VII720906 VSE720904:VSE720906 WCA720904:WCA720906 WLW720904:WLW720906 WVS720904:WVS720906 K786440:K786442 JG786440:JG786442 TC786440:TC786442 ACY786440:ACY786442 AMU786440:AMU786442 AWQ786440:AWQ786442 BGM786440:BGM786442 BQI786440:BQI786442 CAE786440:CAE786442 CKA786440:CKA786442 CTW786440:CTW786442 DDS786440:DDS786442 DNO786440:DNO786442 DXK786440:DXK786442 EHG786440:EHG786442 ERC786440:ERC786442 FAY786440:FAY786442 FKU786440:FKU786442 FUQ786440:FUQ786442 GEM786440:GEM786442 GOI786440:GOI786442 GYE786440:GYE786442 HIA786440:HIA786442 HRW786440:HRW786442 IBS786440:IBS786442 ILO786440:ILO786442 IVK786440:IVK786442 JFG786440:JFG786442 JPC786440:JPC786442 JYY786440:JYY786442 KIU786440:KIU786442 KSQ786440:KSQ786442 LCM786440:LCM786442 LMI786440:LMI786442 LWE786440:LWE786442 MGA786440:MGA786442 MPW786440:MPW786442 MZS786440:MZS786442 NJO786440:NJO786442 NTK786440:NTK786442 ODG786440:ODG786442 ONC786440:ONC786442 OWY786440:OWY786442 PGU786440:PGU786442 PQQ786440:PQQ786442 QAM786440:QAM786442 QKI786440:QKI786442 QUE786440:QUE786442 REA786440:REA786442 RNW786440:RNW786442 RXS786440:RXS786442 SHO786440:SHO786442 SRK786440:SRK786442 TBG786440:TBG786442 TLC786440:TLC786442 TUY786440:TUY786442 UEU786440:UEU786442 UOQ786440:UOQ786442 UYM786440:UYM786442 VII786440:VII786442 VSE786440:VSE786442 WCA786440:WCA786442 WLW786440:WLW786442 WVS786440:WVS786442 K851976:K851978 JG851976:JG851978 TC851976:TC851978 ACY851976:ACY851978 AMU851976:AMU851978 AWQ851976:AWQ851978 BGM851976:BGM851978 BQI851976:BQI851978 CAE851976:CAE851978 CKA851976:CKA851978 CTW851976:CTW851978 DDS851976:DDS851978 DNO851976:DNO851978 DXK851976:DXK851978 EHG851976:EHG851978 ERC851976:ERC851978 FAY851976:FAY851978 FKU851976:FKU851978 FUQ851976:FUQ851978 GEM851976:GEM851978 GOI851976:GOI851978 GYE851976:GYE851978 HIA851976:HIA851978 HRW851976:HRW851978 IBS851976:IBS851978 ILO851976:ILO851978 IVK851976:IVK851978 JFG851976:JFG851978 JPC851976:JPC851978 JYY851976:JYY851978 KIU851976:KIU851978 KSQ851976:KSQ851978 LCM851976:LCM851978 LMI851976:LMI851978 LWE851976:LWE851978 MGA851976:MGA851978 MPW851976:MPW851978 MZS851976:MZS851978 NJO851976:NJO851978 NTK851976:NTK851978 ODG851976:ODG851978 ONC851976:ONC851978 OWY851976:OWY851978 PGU851976:PGU851978 PQQ851976:PQQ851978 QAM851976:QAM851978 QKI851976:QKI851978 QUE851976:QUE851978 REA851976:REA851978 RNW851976:RNW851978 RXS851976:RXS851978 SHO851976:SHO851978 SRK851976:SRK851978 TBG851976:TBG851978 TLC851976:TLC851978 TUY851976:TUY851978 UEU851976:UEU851978 UOQ851976:UOQ851978 UYM851976:UYM851978 VII851976:VII851978 VSE851976:VSE851978 WCA851976:WCA851978 WLW851976:WLW851978 WVS851976:WVS851978 K917512:K917514 JG917512:JG917514 TC917512:TC917514 ACY917512:ACY917514 AMU917512:AMU917514 AWQ917512:AWQ917514 BGM917512:BGM917514 BQI917512:BQI917514 CAE917512:CAE917514 CKA917512:CKA917514 CTW917512:CTW917514 DDS917512:DDS917514 DNO917512:DNO917514 DXK917512:DXK917514 EHG917512:EHG917514 ERC917512:ERC917514 FAY917512:FAY917514 FKU917512:FKU917514 FUQ917512:FUQ917514 GEM917512:GEM917514 GOI917512:GOI917514 GYE917512:GYE917514 HIA917512:HIA917514 HRW917512:HRW917514 IBS917512:IBS917514 ILO917512:ILO917514 IVK917512:IVK917514 JFG917512:JFG917514 JPC917512:JPC917514 JYY917512:JYY917514 KIU917512:KIU917514 KSQ917512:KSQ917514 LCM917512:LCM917514 LMI917512:LMI917514 LWE917512:LWE917514 MGA917512:MGA917514 MPW917512:MPW917514 MZS917512:MZS917514 NJO917512:NJO917514 NTK917512:NTK917514 ODG917512:ODG917514 ONC917512:ONC917514 OWY917512:OWY917514 PGU917512:PGU917514 PQQ917512:PQQ917514 QAM917512:QAM917514 QKI917512:QKI917514 QUE917512:QUE917514 REA917512:REA917514 RNW917512:RNW917514 RXS917512:RXS917514 SHO917512:SHO917514 SRK917512:SRK917514 TBG917512:TBG917514 TLC917512:TLC917514 TUY917512:TUY917514 UEU917512:UEU917514 UOQ917512:UOQ917514 UYM917512:UYM917514 VII917512:VII917514 VSE917512:VSE917514 WCA917512:WCA917514 WLW917512:WLW917514 WVS917512:WVS917514 K983048:K983050 JG983048:JG983050 TC983048:TC983050 ACY983048:ACY983050 AMU983048:AMU983050 AWQ983048:AWQ983050 BGM983048:BGM983050 BQI983048:BQI983050 CAE983048:CAE983050 CKA983048:CKA983050 CTW983048:CTW983050 DDS983048:DDS983050 DNO983048:DNO983050 DXK983048:DXK983050 EHG983048:EHG983050 ERC983048:ERC983050 FAY983048:FAY983050 FKU983048:FKU983050 FUQ983048:FUQ983050 GEM983048:GEM983050 GOI983048:GOI983050 GYE983048:GYE983050 HIA983048:HIA983050 HRW983048:HRW983050 IBS983048:IBS983050 ILO983048:ILO983050 IVK983048:IVK983050 JFG983048:JFG983050 JPC983048:JPC983050 JYY983048:JYY983050 KIU983048:KIU983050 KSQ983048:KSQ983050 LCM983048:LCM983050 LMI983048:LMI983050 LWE983048:LWE983050 MGA983048:MGA983050 MPW983048:MPW983050 MZS983048:MZS983050 NJO983048:NJO983050 NTK983048:NTK983050 ODG983048:ODG983050 ONC983048:ONC983050 OWY983048:OWY983050 PGU983048:PGU983050 PQQ983048:PQQ983050 QAM983048:QAM983050 QKI983048:QKI983050 QUE983048:QUE983050 REA983048:REA983050 RNW983048:RNW983050 RXS983048:RXS983050 SHO983048:SHO983050 SRK983048:SRK983050 TBG983048:TBG983050 TLC983048:TLC983050 TUY983048:TUY983050 UEU983048:UEU983050 UOQ983048:UOQ983050 UYM983048:UYM983050 VII983048:VII983050 VSE983048:VSE983050 WCA983048:WCA983050 WLW983048:WLW983050 WVS983048:WVS983050" xr:uid="{947F418E-1EF6-4EE4-BD73-DA2F096B639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2" fitToHeight="0" orientation="landscape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E1182"/>
  <sheetViews>
    <sheetView showGridLines="0" topLeftCell="K8" zoomScale="70" zoomScaleNormal="70" zoomScaleSheetLayoutView="100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7" width="13.140625" style="27" hidden="1" customWidth="1"/>
    <col min="8" max="8" width="12.7109375" style="27" customWidth="1"/>
    <col min="9" max="9" width="12.7109375" style="9" customWidth="1"/>
    <col min="10" max="11" width="12.710937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523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150" t="s">
        <v>1171</v>
      </c>
      <c r="B7" s="1151"/>
      <c r="C7" s="595"/>
      <c r="D7" s="666"/>
      <c r="E7" s="627"/>
      <c r="F7" s="628"/>
      <c r="G7" s="628"/>
      <c r="H7" s="629">
        <f>+H8</f>
        <v>104</v>
      </c>
      <c r="I7" s="629">
        <f t="shared" ref="I7:U8" si="0">+I8</f>
        <v>862</v>
      </c>
      <c r="J7" s="629">
        <f t="shared" si="0"/>
        <v>20</v>
      </c>
      <c r="K7" s="629">
        <f t="shared" si="0"/>
        <v>986</v>
      </c>
      <c r="L7" s="629">
        <f t="shared" si="0"/>
        <v>533</v>
      </c>
      <c r="M7" s="629">
        <f t="shared" si="0"/>
        <v>13298780</v>
      </c>
      <c r="N7" s="629">
        <f t="shared" si="0"/>
        <v>385</v>
      </c>
      <c r="O7" s="629">
        <f t="shared" si="0"/>
        <v>11556780</v>
      </c>
      <c r="P7" s="629">
        <f t="shared" si="0"/>
        <v>36</v>
      </c>
      <c r="Q7" s="629">
        <f t="shared" si="0"/>
        <v>6653200</v>
      </c>
      <c r="R7" s="629">
        <f t="shared" si="0"/>
        <v>32</v>
      </c>
      <c r="S7" s="629">
        <f t="shared" si="0"/>
        <v>2803200</v>
      </c>
      <c r="T7" s="629">
        <f t="shared" si="0"/>
        <v>986</v>
      </c>
      <c r="U7" s="629">
        <f t="shared" si="0"/>
        <v>34311960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9"/>
      <c r="D8" s="630"/>
      <c r="E8" s="630"/>
      <c r="F8" s="630"/>
      <c r="G8" s="630"/>
      <c r="H8" s="631">
        <f>+H9</f>
        <v>104</v>
      </c>
      <c r="I8" s="631">
        <f t="shared" si="0"/>
        <v>862</v>
      </c>
      <c r="J8" s="631">
        <f t="shared" si="0"/>
        <v>20</v>
      </c>
      <c r="K8" s="631">
        <f t="shared" si="0"/>
        <v>986</v>
      </c>
      <c r="L8" s="631">
        <f t="shared" ref="L8:S8" si="1">L9+L20</f>
        <v>533</v>
      </c>
      <c r="M8" s="631">
        <f t="shared" si="1"/>
        <v>13298780</v>
      </c>
      <c r="N8" s="631">
        <f t="shared" si="1"/>
        <v>385</v>
      </c>
      <c r="O8" s="631">
        <f t="shared" si="1"/>
        <v>11556780</v>
      </c>
      <c r="P8" s="631">
        <f t="shared" si="1"/>
        <v>36</v>
      </c>
      <c r="Q8" s="631">
        <f t="shared" si="1"/>
        <v>6653200</v>
      </c>
      <c r="R8" s="631">
        <f t="shared" si="1"/>
        <v>32</v>
      </c>
      <c r="S8" s="631">
        <f t="shared" si="1"/>
        <v>2803200</v>
      </c>
      <c r="T8" s="631">
        <f>SUM(L8,N8,P8,R8)</f>
        <v>986</v>
      </c>
      <c r="U8" s="631">
        <f>SUM(M8,O8,Q8,S8)</f>
        <v>34311960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00"/>
      <c r="E9" s="500"/>
      <c r="F9" s="500"/>
      <c r="G9" s="500"/>
      <c r="H9" s="500">
        <f>SUM(H10:H19)</f>
        <v>104</v>
      </c>
      <c r="I9" s="500">
        <f>SUM(I10:I19)</f>
        <v>862</v>
      </c>
      <c r="J9" s="500">
        <f>SUM(J10:J19)</f>
        <v>20</v>
      </c>
      <c r="K9" s="500">
        <f>SUM(K10:K19)</f>
        <v>986</v>
      </c>
      <c r="L9" s="633">
        <f t="shared" ref="L9:U9" si="2">SUM(L10:L19)</f>
        <v>533</v>
      </c>
      <c r="M9" s="633">
        <f t="shared" si="2"/>
        <v>13298780</v>
      </c>
      <c r="N9" s="633">
        <f t="shared" si="2"/>
        <v>385</v>
      </c>
      <c r="O9" s="633">
        <f t="shared" si="2"/>
        <v>11556780</v>
      </c>
      <c r="P9" s="633">
        <f t="shared" si="2"/>
        <v>36</v>
      </c>
      <c r="Q9" s="633">
        <f t="shared" si="2"/>
        <v>6653200</v>
      </c>
      <c r="R9" s="633">
        <f t="shared" si="2"/>
        <v>32</v>
      </c>
      <c r="S9" s="633">
        <f t="shared" si="2"/>
        <v>2803200</v>
      </c>
      <c r="T9" s="633">
        <f t="shared" si="2"/>
        <v>986</v>
      </c>
      <c r="U9" s="633">
        <f t="shared" si="2"/>
        <v>34311960</v>
      </c>
      <c r="V9" s="163" t="s">
        <v>524</v>
      </c>
      <c r="W9" s="163" t="s">
        <v>524</v>
      </c>
      <c r="X9" s="46"/>
      <c r="Y9" s="6"/>
    </row>
    <row r="10" spans="1:57" s="145" customFormat="1" ht="24.95" customHeight="1">
      <c r="A10" s="54">
        <v>1</v>
      </c>
      <c r="B10" s="164" t="s">
        <v>525</v>
      </c>
      <c r="C10" s="191" t="s">
        <v>311</v>
      </c>
      <c r="D10" s="421">
        <v>5400</v>
      </c>
      <c r="E10" s="564">
        <v>0</v>
      </c>
      <c r="F10" s="564">
        <v>50</v>
      </c>
      <c r="G10" s="564">
        <v>0</v>
      </c>
      <c r="H10" s="564">
        <v>0</v>
      </c>
      <c r="I10" s="421">
        <v>350</v>
      </c>
      <c r="J10" s="564">
        <v>0</v>
      </c>
      <c r="K10" s="422">
        <f>SUM(H10:J10)</f>
        <v>350</v>
      </c>
      <c r="L10" s="635">
        <v>200</v>
      </c>
      <c r="M10" s="422">
        <f>D10*L10</f>
        <v>1080000</v>
      </c>
      <c r="N10" s="421">
        <v>150</v>
      </c>
      <c r="O10" s="422">
        <f>D10*N10</f>
        <v>810000</v>
      </c>
      <c r="P10" s="422">
        <v>0</v>
      </c>
      <c r="Q10" s="422">
        <f>D10*P10</f>
        <v>0</v>
      </c>
      <c r="R10" s="387">
        <v>0</v>
      </c>
      <c r="S10" s="422">
        <f>D10*R10</f>
        <v>0</v>
      </c>
      <c r="T10" s="635">
        <f>SUM(L10+N10+P10+R10)</f>
        <v>350</v>
      </c>
      <c r="U10" s="564">
        <f>SUM(M10+O10+Q10+S10)</f>
        <v>1890000</v>
      </c>
      <c r="V10" s="163" t="s">
        <v>524</v>
      </c>
      <c r="W10" s="163" t="s">
        <v>524</v>
      </c>
      <c r="X10" s="149"/>
      <c r="Y10" s="144"/>
    </row>
    <row r="11" spans="1:57" s="145" customFormat="1" ht="24.95" customHeight="1">
      <c r="A11" s="56">
        <v>2</v>
      </c>
      <c r="B11" s="164" t="s">
        <v>526</v>
      </c>
      <c r="C11" s="191" t="s">
        <v>311</v>
      </c>
      <c r="D11" s="421">
        <v>29800</v>
      </c>
      <c r="E11" s="564">
        <v>0</v>
      </c>
      <c r="F11" s="564">
        <v>157</v>
      </c>
      <c r="G11" s="564">
        <v>0</v>
      </c>
      <c r="H11" s="421">
        <v>100</v>
      </c>
      <c r="I11" s="421">
        <v>200</v>
      </c>
      <c r="J11" s="422">
        <v>0</v>
      </c>
      <c r="K11" s="422">
        <f t="shared" ref="K11:K19" si="3">SUM(H11:J11)</f>
        <v>300</v>
      </c>
      <c r="L11" s="635">
        <v>200</v>
      </c>
      <c r="M11" s="422">
        <f t="shared" ref="M11:M19" si="4">D11*L11</f>
        <v>5960000</v>
      </c>
      <c r="N11" s="421">
        <v>100</v>
      </c>
      <c r="O11" s="422">
        <f t="shared" ref="O11:O19" si="5">D11*N11</f>
        <v>2980000</v>
      </c>
      <c r="P11" s="422">
        <v>0</v>
      </c>
      <c r="Q11" s="422">
        <f t="shared" ref="Q11:Q19" si="6">D11*P11</f>
        <v>0</v>
      </c>
      <c r="R11" s="387">
        <v>0</v>
      </c>
      <c r="S11" s="422">
        <f t="shared" ref="S11:S19" si="7">D11*R11</f>
        <v>0</v>
      </c>
      <c r="T11" s="635">
        <f t="shared" ref="T11:U19" si="8">SUM(L11+N11+P11+R11)</f>
        <v>300</v>
      </c>
      <c r="U11" s="564">
        <f t="shared" si="8"/>
        <v>8940000</v>
      </c>
      <c r="V11" s="163" t="s">
        <v>524</v>
      </c>
      <c r="W11" s="163" t="s">
        <v>524</v>
      </c>
      <c r="X11" s="149"/>
      <c r="Y11" s="144"/>
    </row>
    <row r="12" spans="1:57" s="145" customFormat="1" ht="24.95" customHeight="1">
      <c r="A12" s="56">
        <v>3</v>
      </c>
      <c r="B12" s="147" t="s">
        <v>527</v>
      </c>
      <c r="C12" s="191" t="s">
        <v>311</v>
      </c>
      <c r="D12" s="421">
        <v>798300</v>
      </c>
      <c r="E12" s="564">
        <v>0</v>
      </c>
      <c r="F12" s="564">
        <v>2</v>
      </c>
      <c r="G12" s="564">
        <v>0</v>
      </c>
      <c r="H12" s="422">
        <v>0</v>
      </c>
      <c r="I12" s="421">
        <v>2</v>
      </c>
      <c r="J12" s="422">
        <v>0</v>
      </c>
      <c r="K12" s="422">
        <f t="shared" si="3"/>
        <v>2</v>
      </c>
      <c r="L12" s="635">
        <v>1</v>
      </c>
      <c r="M12" s="422">
        <f t="shared" si="4"/>
        <v>798300</v>
      </c>
      <c r="N12" s="421">
        <v>1</v>
      </c>
      <c r="O12" s="422">
        <f t="shared" si="5"/>
        <v>798300</v>
      </c>
      <c r="P12" s="422">
        <v>0</v>
      </c>
      <c r="Q12" s="422">
        <f t="shared" si="6"/>
        <v>0</v>
      </c>
      <c r="R12" s="387">
        <v>0</v>
      </c>
      <c r="S12" s="422">
        <f t="shared" si="7"/>
        <v>0</v>
      </c>
      <c r="T12" s="635">
        <f t="shared" si="8"/>
        <v>2</v>
      </c>
      <c r="U12" s="564">
        <f t="shared" si="8"/>
        <v>1596600</v>
      </c>
      <c r="V12" s="163" t="s">
        <v>524</v>
      </c>
      <c r="W12" s="163" t="s">
        <v>524</v>
      </c>
      <c r="X12" s="149"/>
      <c r="Y12" s="144"/>
    </row>
    <row r="13" spans="1:57" s="145" customFormat="1" ht="24.95" customHeight="1">
      <c r="A13" s="54">
        <v>4</v>
      </c>
      <c r="B13" s="67" t="s">
        <v>528</v>
      </c>
      <c r="C13" s="191" t="s">
        <v>311</v>
      </c>
      <c r="D13" s="421">
        <v>18000</v>
      </c>
      <c r="E13" s="564">
        <v>0</v>
      </c>
      <c r="F13" s="564">
        <v>30</v>
      </c>
      <c r="G13" s="564">
        <v>0</v>
      </c>
      <c r="H13" s="422">
        <v>0</v>
      </c>
      <c r="I13" s="421">
        <v>60</v>
      </c>
      <c r="J13" s="422">
        <v>0</v>
      </c>
      <c r="K13" s="422">
        <f t="shared" si="3"/>
        <v>60</v>
      </c>
      <c r="L13" s="635">
        <v>30</v>
      </c>
      <c r="M13" s="422">
        <f t="shared" si="4"/>
        <v>540000</v>
      </c>
      <c r="N13" s="421">
        <v>30</v>
      </c>
      <c r="O13" s="422">
        <f t="shared" si="5"/>
        <v>540000</v>
      </c>
      <c r="P13" s="422">
        <v>0</v>
      </c>
      <c r="Q13" s="422">
        <f t="shared" si="6"/>
        <v>0</v>
      </c>
      <c r="R13" s="387">
        <v>0</v>
      </c>
      <c r="S13" s="422">
        <f t="shared" si="7"/>
        <v>0</v>
      </c>
      <c r="T13" s="635">
        <f t="shared" si="8"/>
        <v>60</v>
      </c>
      <c r="U13" s="564">
        <f t="shared" si="8"/>
        <v>1080000</v>
      </c>
      <c r="V13" s="163" t="s">
        <v>524</v>
      </c>
      <c r="W13" s="163" t="s">
        <v>524</v>
      </c>
      <c r="X13" s="149"/>
      <c r="Y13" s="144"/>
    </row>
    <row r="14" spans="1:57" s="145" customFormat="1" ht="42">
      <c r="A14" s="56">
        <v>5</v>
      </c>
      <c r="B14" s="127" t="s">
        <v>529</v>
      </c>
      <c r="C14" s="175" t="s">
        <v>311</v>
      </c>
      <c r="D14" s="421">
        <v>754000</v>
      </c>
      <c r="E14" s="422">
        <v>0</v>
      </c>
      <c r="F14" s="422">
        <v>2</v>
      </c>
      <c r="G14" s="422">
        <v>0</v>
      </c>
      <c r="H14" s="422">
        <v>0</v>
      </c>
      <c r="I14" s="421">
        <v>2</v>
      </c>
      <c r="J14" s="422">
        <v>0</v>
      </c>
      <c r="K14" s="422">
        <f t="shared" si="3"/>
        <v>2</v>
      </c>
      <c r="L14" s="635">
        <v>0</v>
      </c>
      <c r="M14" s="422">
        <v>0</v>
      </c>
      <c r="N14" s="421">
        <v>2</v>
      </c>
      <c r="O14" s="422">
        <f t="shared" si="5"/>
        <v>1508000</v>
      </c>
      <c r="P14" s="422">
        <v>0</v>
      </c>
      <c r="Q14" s="422">
        <f t="shared" si="6"/>
        <v>0</v>
      </c>
      <c r="R14" s="387">
        <v>0</v>
      </c>
      <c r="S14" s="422">
        <f t="shared" si="7"/>
        <v>0</v>
      </c>
      <c r="T14" s="635">
        <f t="shared" si="8"/>
        <v>2</v>
      </c>
      <c r="U14" s="564">
        <f t="shared" si="8"/>
        <v>1508000</v>
      </c>
      <c r="V14" s="163" t="s">
        <v>524</v>
      </c>
      <c r="W14" s="163" t="s">
        <v>524</v>
      </c>
      <c r="X14" s="149"/>
      <c r="Y14" s="144"/>
    </row>
    <row r="15" spans="1:57" s="145" customFormat="1" ht="42">
      <c r="A15" s="56">
        <v>6</v>
      </c>
      <c r="B15" s="127" t="s">
        <v>530</v>
      </c>
      <c r="C15" s="175" t="s">
        <v>311</v>
      </c>
      <c r="D15" s="421">
        <v>950000</v>
      </c>
      <c r="E15" s="422">
        <v>3</v>
      </c>
      <c r="F15" s="422">
        <v>0</v>
      </c>
      <c r="G15" s="422">
        <v>0</v>
      </c>
      <c r="H15" s="421">
        <v>3</v>
      </c>
      <c r="I15" s="684">
        <v>0</v>
      </c>
      <c r="J15" s="422">
        <v>0</v>
      </c>
      <c r="K15" s="422">
        <f>SUM(H15:J15)</f>
        <v>3</v>
      </c>
      <c r="L15" s="564">
        <v>0</v>
      </c>
      <c r="M15" s="422">
        <f t="shared" si="4"/>
        <v>0</v>
      </c>
      <c r="N15" s="422">
        <v>0</v>
      </c>
      <c r="O15" s="422">
        <f t="shared" si="5"/>
        <v>0</v>
      </c>
      <c r="P15" s="422">
        <v>3</v>
      </c>
      <c r="Q15" s="422">
        <f t="shared" si="6"/>
        <v>2850000</v>
      </c>
      <c r="R15" s="387">
        <v>0</v>
      </c>
      <c r="S15" s="422">
        <f t="shared" si="7"/>
        <v>0</v>
      </c>
      <c r="T15" s="635">
        <f t="shared" si="8"/>
        <v>3</v>
      </c>
      <c r="U15" s="564">
        <f t="shared" si="8"/>
        <v>2850000</v>
      </c>
      <c r="V15" s="163" t="s">
        <v>524</v>
      </c>
      <c r="W15" s="163" t="s">
        <v>524</v>
      </c>
      <c r="X15" s="149"/>
      <c r="Y15" s="144"/>
    </row>
    <row r="16" spans="1:57" s="145" customFormat="1" ht="42">
      <c r="A16" s="56">
        <v>7</v>
      </c>
      <c r="B16" s="127" t="s">
        <v>531</v>
      </c>
      <c r="C16" s="175" t="s">
        <v>311</v>
      </c>
      <c r="D16" s="421">
        <v>1000000</v>
      </c>
      <c r="E16" s="422">
        <v>1</v>
      </c>
      <c r="F16" s="422">
        <v>0</v>
      </c>
      <c r="G16" s="422">
        <v>0</v>
      </c>
      <c r="H16" s="421">
        <v>1</v>
      </c>
      <c r="I16" s="685">
        <v>0</v>
      </c>
      <c r="J16" s="422">
        <v>0</v>
      </c>
      <c r="K16" s="422">
        <f>SUM(H16:J16)</f>
        <v>1</v>
      </c>
      <c r="L16" s="564">
        <v>0</v>
      </c>
      <c r="M16" s="422">
        <f t="shared" si="4"/>
        <v>0</v>
      </c>
      <c r="N16" s="422">
        <v>0</v>
      </c>
      <c r="O16" s="422">
        <f t="shared" si="5"/>
        <v>0</v>
      </c>
      <c r="P16" s="422">
        <v>1</v>
      </c>
      <c r="Q16" s="422">
        <f t="shared" si="6"/>
        <v>1000000</v>
      </c>
      <c r="R16" s="387">
        <v>0</v>
      </c>
      <c r="S16" s="422">
        <f t="shared" si="7"/>
        <v>0</v>
      </c>
      <c r="T16" s="635">
        <f t="shared" si="8"/>
        <v>1</v>
      </c>
      <c r="U16" s="564">
        <f t="shared" si="8"/>
        <v>1000000</v>
      </c>
      <c r="V16" s="163" t="s">
        <v>524</v>
      </c>
      <c r="W16" s="163" t="s">
        <v>524</v>
      </c>
      <c r="X16" s="149"/>
      <c r="Y16" s="166"/>
    </row>
    <row r="17" spans="1:25" s="145" customFormat="1" ht="28.5" customHeight="1">
      <c r="A17" s="56">
        <v>8</v>
      </c>
      <c r="B17" s="165" t="s">
        <v>532</v>
      </c>
      <c r="C17" s="175" t="s">
        <v>311</v>
      </c>
      <c r="D17" s="421">
        <v>423600</v>
      </c>
      <c r="E17" s="422">
        <v>0</v>
      </c>
      <c r="F17" s="422">
        <v>3</v>
      </c>
      <c r="G17" s="422">
        <v>0</v>
      </c>
      <c r="H17" s="422">
        <v>0</v>
      </c>
      <c r="I17" s="421">
        <v>0</v>
      </c>
      <c r="J17" s="422">
        <v>20</v>
      </c>
      <c r="K17" s="422">
        <f t="shared" si="3"/>
        <v>20</v>
      </c>
      <c r="L17" s="422">
        <v>10</v>
      </c>
      <c r="M17" s="422">
        <f t="shared" si="4"/>
        <v>4236000</v>
      </c>
      <c r="N17" s="422">
        <v>10</v>
      </c>
      <c r="O17" s="422">
        <f t="shared" si="5"/>
        <v>4236000</v>
      </c>
      <c r="P17" s="422">
        <v>0</v>
      </c>
      <c r="Q17" s="422">
        <f t="shared" si="6"/>
        <v>0</v>
      </c>
      <c r="R17" s="387">
        <v>0</v>
      </c>
      <c r="S17" s="422">
        <f t="shared" si="7"/>
        <v>0</v>
      </c>
      <c r="T17" s="635">
        <f t="shared" si="8"/>
        <v>20</v>
      </c>
      <c r="U17" s="564">
        <f t="shared" si="8"/>
        <v>8472000</v>
      </c>
      <c r="V17" s="163" t="s">
        <v>524</v>
      </c>
      <c r="W17" s="163" t="s">
        <v>524</v>
      </c>
      <c r="X17" s="149"/>
      <c r="Y17" s="166"/>
    </row>
    <row r="18" spans="1:25" s="145" customFormat="1" ht="42">
      <c r="A18" s="56">
        <v>9</v>
      </c>
      <c r="B18" s="127" t="s">
        <v>533</v>
      </c>
      <c r="C18" s="175" t="s">
        <v>311</v>
      </c>
      <c r="D18" s="421">
        <v>87600</v>
      </c>
      <c r="E18" s="422">
        <v>0</v>
      </c>
      <c r="F18" s="422">
        <v>10</v>
      </c>
      <c r="G18" s="422">
        <v>0</v>
      </c>
      <c r="H18" s="422">
        <v>0</v>
      </c>
      <c r="I18" s="421">
        <v>64</v>
      </c>
      <c r="J18" s="422">
        <v>0</v>
      </c>
      <c r="K18" s="422">
        <f t="shared" si="3"/>
        <v>64</v>
      </c>
      <c r="L18" s="564">
        <v>0</v>
      </c>
      <c r="M18" s="422">
        <f t="shared" si="4"/>
        <v>0</v>
      </c>
      <c r="N18" s="387">
        <v>0</v>
      </c>
      <c r="O18" s="422">
        <f t="shared" si="5"/>
        <v>0</v>
      </c>
      <c r="P18" s="422">
        <v>32</v>
      </c>
      <c r="Q18" s="422">
        <f t="shared" si="6"/>
        <v>2803200</v>
      </c>
      <c r="R18" s="387">
        <v>32</v>
      </c>
      <c r="S18" s="422">
        <f t="shared" si="7"/>
        <v>2803200</v>
      </c>
      <c r="T18" s="635">
        <f t="shared" si="8"/>
        <v>64</v>
      </c>
      <c r="U18" s="564">
        <f t="shared" si="8"/>
        <v>5606400</v>
      </c>
      <c r="V18" s="163" t="s">
        <v>524</v>
      </c>
      <c r="W18" s="163" t="s">
        <v>524</v>
      </c>
      <c r="X18" s="149"/>
      <c r="Y18" s="166"/>
    </row>
    <row r="19" spans="1:25" s="145" customFormat="1" ht="28.5" customHeight="1">
      <c r="A19" s="56">
        <v>10</v>
      </c>
      <c r="B19" s="165" t="s">
        <v>534</v>
      </c>
      <c r="C19" s="175" t="s">
        <v>44</v>
      </c>
      <c r="D19" s="421">
        <v>7440</v>
      </c>
      <c r="E19" s="422">
        <v>0</v>
      </c>
      <c r="F19" s="422">
        <v>20</v>
      </c>
      <c r="G19" s="422">
        <v>0</v>
      </c>
      <c r="H19" s="422">
        <v>0</v>
      </c>
      <c r="I19" s="421">
        <v>184</v>
      </c>
      <c r="J19" s="422">
        <v>0</v>
      </c>
      <c r="K19" s="422">
        <f t="shared" si="3"/>
        <v>184</v>
      </c>
      <c r="L19" s="387">
        <v>92</v>
      </c>
      <c r="M19" s="422">
        <f t="shared" si="4"/>
        <v>684480</v>
      </c>
      <c r="N19" s="387">
        <v>92</v>
      </c>
      <c r="O19" s="422">
        <f t="shared" si="5"/>
        <v>684480</v>
      </c>
      <c r="P19" s="422">
        <v>0</v>
      </c>
      <c r="Q19" s="422">
        <f t="shared" si="6"/>
        <v>0</v>
      </c>
      <c r="R19" s="387">
        <v>0</v>
      </c>
      <c r="S19" s="422">
        <f t="shared" si="7"/>
        <v>0</v>
      </c>
      <c r="T19" s="635">
        <f t="shared" si="8"/>
        <v>184</v>
      </c>
      <c r="U19" s="564">
        <f t="shared" si="8"/>
        <v>1368960</v>
      </c>
      <c r="V19" s="163" t="s">
        <v>524</v>
      </c>
      <c r="W19" s="163" t="s">
        <v>524</v>
      </c>
      <c r="X19" s="149"/>
      <c r="Y19" s="166"/>
    </row>
    <row r="20" spans="1:25" ht="21">
      <c r="A20" s="65" t="s">
        <v>18</v>
      </c>
      <c r="B20" s="65"/>
      <c r="C20" s="42"/>
      <c r="D20" s="495"/>
      <c r="E20" s="495"/>
      <c r="F20" s="495"/>
      <c r="G20" s="495"/>
      <c r="H20" s="495"/>
      <c r="I20" s="589"/>
      <c r="J20" s="495"/>
      <c r="K20" s="495"/>
      <c r="L20" s="495"/>
      <c r="M20" s="495"/>
      <c r="N20" s="495">
        <f t="shared" ref="N20:S20" si="9">SUM(N21:N24)</f>
        <v>0</v>
      </c>
      <c r="O20" s="495">
        <f t="shared" si="9"/>
        <v>0</v>
      </c>
      <c r="P20" s="495">
        <f t="shared" si="9"/>
        <v>0</v>
      </c>
      <c r="Q20" s="495">
        <f t="shared" si="9"/>
        <v>0</v>
      </c>
      <c r="R20" s="495">
        <f t="shared" si="9"/>
        <v>0</v>
      </c>
      <c r="S20" s="495">
        <f t="shared" si="9"/>
        <v>0</v>
      </c>
      <c r="T20" s="495"/>
      <c r="U20" s="495"/>
      <c r="V20" s="43"/>
      <c r="W20" s="43"/>
      <c r="X20" s="43"/>
    </row>
    <row r="21" spans="1:25" ht="21">
      <c r="A21" s="56"/>
      <c r="B21" s="75"/>
      <c r="C21" s="32"/>
      <c r="D21" s="496"/>
      <c r="E21" s="496"/>
      <c r="F21" s="496"/>
      <c r="G21" s="496"/>
      <c r="H21" s="496"/>
      <c r="I21" s="410"/>
      <c r="J21" s="496"/>
      <c r="K21" s="410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0"/>
      <c r="W21" s="40"/>
      <c r="X21" s="35"/>
    </row>
    <row r="22" spans="1:25" ht="21">
      <c r="A22" s="56"/>
      <c r="B22" s="75"/>
      <c r="C22" s="32"/>
      <c r="D22" s="496"/>
      <c r="E22" s="496"/>
      <c r="F22" s="496"/>
      <c r="G22" s="496"/>
      <c r="H22" s="496"/>
      <c r="I22" s="410"/>
      <c r="J22" s="496"/>
      <c r="K22" s="410"/>
      <c r="L22" s="496"/>
      <c r="M22" s="496"/>
      <c r="N22" s="496"/>
      <c r="O22" s="496"/>
      <c r="P22" s="496"/>
      <c r="Q22" s="496"/>
      <c r="R22" s="496"/>
      <c r="S22" s="496"/>
      <c r="T22" s="496"/>
      <c r="U22" s="496"/>
      <c r="V22" s="40"/>
      <c r="W22" s="40"/>
      <c r="X22" s="35"/>
    </row>
    <row r="23" spans="1:25" ht="21">
      <c r="A23" s="56"/>
      <c r="B23" s="75"/>
      <c r="C23" s="32"/>
      <c r="D23" s="496"/>
      <c r="E23" s="496"/>
      <c r="F23" s="496"/>
      <c r="G23" s="496"/>
      <c r="H23" s="496"/>
      <c r="I23" s="410"/>
      <c r="J23" s="496"/>
      <c r="K23" s="410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40"/>
      <c r="W23" s="40"/>
      <c r="X23" s="35"/>
    </row>
    <row r="24" spans="1:25" ht="21">
      <c r="A24" s="56"/>
      <c r="B24" s="127"/>
      <c r="C24" s="32"/>
      <c r="D24" s="496"/>
      <c r="E24" s="496"/>
      <c r="F24" s="496"/>
      <c r="G24" s="496"/>
      <c r="H24" s="496"/>
      <c r="I24" s="410"/>
      <c r="J24" s="496"/>
      <c r="K24" s="410"/>
      <c r="L24" s="496"/>
      <c r="M24" s="496"/>
      <c r="N24" s="496"/>
      <c r="O24" s="496"/>
      <c r="P24" s="496"/>
      <c r="Q24" s="496"/>
      <c r="R24" s="496"/>
      <c r="S24" s="496"/>
      <c r="T24" s="496"/>
      <c r="U24" s="496"/>
      <c r="V24" s="40"/>
      <c r="W24" s="40"/>
      <c r="X24" s="35"/>
    </row>
    <row r="25" spans="1:25" ht="21">
      <c r="A25" s="1030" t="s">
        <v>19</v>
      </c>
      <c r="B25" s="1031"/>
      <c r="C25" s="47"/>
      <c r="D25" s="499"/>
      <c r="E25" s="499"/>
      <c r="F25" s="499"/>
      <c r="G25" s="499"/>
      <c r="H25" s="499"/>
      <c r="I25" s="586"/>
      <c r="J25" s="499"/>
      <c r="K25" s="499"/>
      <c r="L25" s="499"/>
      <c r="M25" s="499"/>
      <c r="N25" s="499"/>
      <c r="O25" s="499"/>
      <c r="P25" s="499"/>
      <c r="Q25" s="499"/>
      <c r="R25" s="499"/>
      <c r="S25" s="499"/>
      <c r="T25" s="499"/>
      <c r="U25" s="499"/>
      <c r="V25" s="48"/>
      <c r="W25" s="48"/>
      <c r="X25" s="48"/>
    </row>
    <row r="26" spans="1:25" ht="21">
      <c r="A26" s="65" t="s">
        <v>3</v>
      </c>
      <c r="B26" s="66"/>
      <c r="C26" s="44"/>
      <c r="D26" s="500"/>
      <c r="E26" s="500"/>
      <c r="F26" s="500"/>
      <c r="G26" s="500"/>
      <c r="H26" s="500"/>
      <c r="I26" s="589"/>
      <c r="J26" s="500"/>
      <c r="K26" s="500"/>
      <c r="L26" s="633"/>
      <c r="M26" s="587"/>
      <c r="N26" s="587"/>
      <c r="O26" s="587"/>
      <c r="P26" s="587"/>
      <c r="Q26" s="587"/>
      <c r="R26" s="637"/>
      <c r="S26" s="587"/>
      <c r="T26" s="633"/>
      <c r="U26" s="588"/>
      <c r="V26" s="46"/>
      <c r="W26" s="46"/>
      <c r="X26" s="46"/>
      <c r="Y26" s="6"/>
    </row>
    <row r="27" spans="1:25" ht="21">
      <c r="A27" s="56">
        <v>1</v>
      </c>
      <c r="B27" s="127"/>
      <c r="C27" s="32"/>
      <c r="D27" s="496"/>
      <c r="E27" s="496"/>
      <c r="F27" s="496"/>
      <c r="G27" s="496"/>
      <c r="H27" s="496"/>
      <c r="I27" s="410"/>
      <c r="J27" s="496"/>
      <c r="K27" s="410"/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0"/>
      <c r="W27" s="40"/>
      <c r="X27" s="35"/>
    </row>
    <row r="28" spans="1:25" ht="21">
      <c r="A28" s="56">
        <v>2</v>
      </c>
      <c r="B28" s="127"/>
      <c r="C28" s="32"/>
      <c r="D28" s="496"/>
      <c r="E28" s="496"/>
      <c r="F28" s="496"/>
      <c r="G28" s="496"/>
      <c r="H28" s="496"/>
      <c r="I28" s="410"/>
      <c r="J28" s="496"/>
      <c r="K28" s="410"/>
      <c r="L28" s="496"/>
      <c r="M28" s="496"/>
      <c r="N28" s="496"/>
      <c r="O28" s="496"/>
      <c r="P28" s="496"/>
      <c r="Q28" s="496"/>
      <c r="R28" s="496"/>
      <c r="S28" s="496"/>
      <c r="T28" s="496"/>
      <c r="U28" s="496"/>
      <c r="V28" s="40"/>
      <c r="W28" s="40"/>
      <c r="X28" s="35"/>
    </row>
    <row r="29" spans="1:25" ht="21">
      <c r="A29" s="56">
        <v>3</v>
      </c>
      <c r="B29" s="127"/>
      <c r="C29" s="32"/>
      <c r="D29" s="496"/>
      <c r="E29" s="496"/>
      <c r="F29" s="496"/>
      <c r="G29" s="496"/>
      <c r="H29" s="496"/>
      <c r="I29" s="410"/>
      <c r="J29" s="496"/>
      <c r="K29" s="410"/>
      <c r="L29" s="496"/>
      <c r="M29" s="496"/>
      <c r="N29" s="496"/>
      <c r="O29" s="496"/>
      <c r="P29" s="496"/>
      <c r="Q29" s="496"/>
      <c r="R29" s="496"/>
      <c r="S29" s="496"/>
      <c r="T29" s="496"/>
      <c r="U29" s="496"/>
      <c r="V29" s="40"/>
      <c r="W29" s="40"/>
      <c r="X29" s="35"/>
    </row>
    <row r="30" spans="1:25" ht="21">
      <c r="A30" s="56">
        <v>4</v>
      </c>
      <c r="B30" s="127"/>
      <c r="C30" s="32"/>
      <c r="D30" s="496"/>
      <c r="E30" s="496"/>
      <c r="F30" s="496"/>
      <c r="G30" s="496"/>
      <c r="H30" s="496"/>
      <c r="I30" s="410"/>
      <c r="J30" s="496"/>
      <c r="K30" s="410">
        <f>SUM(H30:J30)</f>
        <v>0</v>
      </c>
      <c r="L30" s="496"/>
      <c r="M30" s="496"/>
      <c r="N30" s="496"/>
      <c r="O30" s="496"/>
      <c r="P30" s="496"/>
      <c r="Q30" s="496"/>
      <c r="R30" s="496"/>
      <c r="S30" s="496"/>
      <c r="T30" s="496"/>
      <c r="U30" s="496"/>
      <c r="V30" s="40"/>
      <c r="W30" s="40"/>
      <c r="X30" s="35"/>
    </row>
    <row r="31" spans="1:25" ht="21">
      <c r="A31" s="56">
        <v>5</v>
      </c>
      <c r="B31" s="127"/>
      <c r="C31" s="32"/>
      <c r="D31" s="496"/>
      <c r="E31" s="496"/>
      <c r="F31" s="496"/>
      <c r="G31" s="496"/>
      <c r="H31" s="496"/>
      <c r="I31" s="410"/>
      <c r="J31" s="496"/>
      <c r="K31" s="410">
        <f>SUM(H31:J31)</f>
        <v>0</v>
      </c>
      <c r="L31" s="496"/>
      <c r="M31" s="496"/>
      <c r="N31" s="496"/>
      <c r="O31" s="496"/>
      <c r="P31" s="496"/>
      <c r="Q31" s="496"/>
      <c r="R31" s="496"/>
      <c r="S31" s="496"/>
      <c r="T31" s="496"/>
      <c r="U31" s="496"/>
      <c r="V31" s="40"/>
      <c r="W31" s="40"/>
      <c r="X31" s="35"/>
    </row>
    <row r="32" spans="1:25" ht="21">
      <c r="A32" s="65" t="s">
        <v>18</v>
      </c>
      <c r="B32" s="65"/>
      <c r="C32" s="42"/>
      <c r="D32" s="495"/>
      <c r="E32" s="495"/>
      <c r="F32" s="495"/>
      <c r="G32" s="495"/>
      <c r="H32" s="495"/>
      <c r="I32" s="589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3"/>
      <c r="W32" s="43"/>
      <c r="X32" s="43"/>
    </row>
    <row r="33" spans="1:25" ht="21">
      <c r="A33" s="56">
        <v>1</v>
      </c>
      <c r="B33" s="127"/>
      <c r="C33" s="32"/>
      <c r="D33" s="496"/>
      <c r="E33" s="496"/>
      <c r="F33" s="496"/>
      <c r="G33" s="496"/>
      <c r="H33" s="496"/>
      <c r="I33" s="410"/>
      <c r="J33" s="496"/>
      <c r="K33" s="410">
        <f>SUM(H33:J33)</f>
        <v>0</v>
      </c>
      <c r="L33" s="496"/>
      <c r="M33" s="496"/>
      <c r="N33" s="496"/>
      <c r="O33" s="496"/>
      <c r="P33" s="496"/>
      <c r="Q33" s="496"/>
      <c r="R33" s="496"/>
      <c r="S33" s="496"/>
      <c r="T33" s="496"/>
      <c r="U33" s="496"/>
      <c r="V33" s="40"/>
      <c r="W33" s="40"/>
      <c r="X33" s="35"/>
    </row>
    <row r="34" spans="1:25" ht="21">
      <c r="A34" s="56">
        <v>2</v>
      </c>
      <c r="B34" s="127"/>
      <c r="C34" s="32"/>
      <c r="D34" s="496"/>
      <c r="E34" s="496"/>
      <c r="F34" s="496"/>
      <c r="G34" s="496"/>
      <c r="H34" s="496"/>
      <c r="I34" s="410"/>
      <c r="J34" s="496"/>
      <c r="K34" s="410">
        <f>SUM(H34:J34)</f>
        <v>0</v>
      </c>
      <c r="L34" s="496"/>
      <c r="M34" s="496"/>
      <c r="N34" s="496"/>
      <c r="O34" s="496"/>
      <c r="P34" s="496"/>
      <c r="Q34" s="496"/>
      <c r="R34" s="496"/>
      <c r="S34" s="496"/>
      <c r="T34" s="496"/>
      <c r="U34" s="496"/>
      <c r="V34" s="40"/>
      <c r="W34" s="40"/>
      <c r="X34" s="35"/>
    </row>
    <row r="35" spans="1:25" ht="21">
      <c r="A35" s="56">
        <v>3</v>
      </c>
      <c r="B35" s="127"/>
      <c r="C35" s="32"/>
      <c r="D35" s="496"/>
      <c r="E35" s="496"/>
      <c r="F35" s="496"/>
      <c r="G35" s="496"/>
      <c r="H35" s="496"/>
      <c r="I35" s="410"/>
      <c r="J35" s="496"/>
      <c r="K35" s="410">
        <f>SUM(H35:J35)</f>
        <v>0</v>
      </c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0"/>
      <c r="W35" s="40"/>
      <c r="X35" s="35"/>
    </row>
    <row r="36" spans="1:25" ht="21">
      <c r="A36" s="56">
        <v>4</v>
      </c>
      <c r="B36" s="127"/>
      <c r="C36" s="32"/>
      <c r="D36" s="496"/>
      <c r="E36" s="496"/>
      <c r="F36" s="496"/>
      <c r="G36" s="496"/>
      <c r="H36" s="496"/>
      <c r="I36" s="410"/>
      <c r="J36" s="496"/>
      <c r="K36" s="410">
        <f>SUM(H36:J36)</f>
        <v>0</v>
      </c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0"/>
      <c r="W36" s="40"/>
      <c r="X36" s="35"/>
    </row>
    <row r="37" spans="1:25" ht="21">
      <c r="A37" s="56">
        <v>5</v>
      </c>
      <c r="B37" s="127"/>
      <c r="C37" s="32"/>
      <c r="D37" s="496"/>
      <c r="E37" s="496"/>
      <c r="F37" s="496"/>
      <c r="G37" s="496"/>
      <c r="H37" s="496"/>
      <c r="I37" s="410"/>
      <c r="J37" s="496"/>
      <c r="K37" s="410">
        <f>SUM(H37:J37)</f>
        <v>0</v>
      </c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0"/>
      <c r="W37" s="40"/>
      <c r="X37" s="35"/>
    </row>
    <row r="38" spans="1:25" ht="21">
      <c r="A38" s="1030" t="s">
        <v>20</v>
      </c>
      <c r="B38" s="1031"/>
      <c r="C38" s="47"/>
      <c r="D38" s="499"/>
      <c r="E38" s="499"/>
      <c r="F38" s="499"/>
      <c r="G38" s="499"/>
      <c r="H38" s="499"/>
      <c r="I38" s="586"/>
      <c r="J38" s="499"/>
      <c r="K38" s="499"/>
      <c r="L38" s="499"/>
      <c r="M38" s="499"/>
      <c r="N38" s="499"/>
      <c r="O38" s="499"/>
      <c r="P38" s="499"/>
      <c r="Q38" s="499"/>
      <c r="R38" s="499"/>
      <c r="S38" s="499"/>
      <c r="T38" s="499"/>
      <c r="U38" s="499"/>
      <c r="V38" s="48"/>
      <c r="W38" s="48"/>
      <c r="X38" s="48"/>
    </row>
    <row r="39" spans="1:25" ht="21">
      <c r="A39" s="65" t="s">
        <v>3</v>
      </c>
      <c r="B39" s="66"/>
      <c r="C39" s="44"/>
      <c r="D39" s="500"/>
      <c r="E39" s="500"/>
      <c r="F39" s="500"/>
      <c r="G39" s="500"/>
      <c r="H39" s="500"/>
      <c r="I39" s="589"/>
      <c r="J39" s="500"/>
      <c r="K39" s="500"/>
      <c r="L39" s="633"/>
      <c r="M39" s="587"/>
      <c r="N39" s="587"/>
      <c r="O39" s="587"/>
      <c r="P39" s="587"/>
      <c r="Q39" s="587"/>
      <c r="R39" s="637"/>
      <c r="S39" s="587"/>
      <c r="T39" s="633"/>
      <c r="U39" s="588"/>
      <c r="V39" s="46"/>
      <c r="W39" s="46"/>
      <c r="X39" s="46"/>
      <c r="Y39" s="6"/>
    </row>
    <row r="40" spans="1:25" ht="21">
      <c r="A40" s="56">
        <v>1</v>
      </c>
      <c r="B40" s="67"/>
      <c r="C40" s="36"/>
      <c r="D40" s="501"/>
      <c r="E40" s="501"/>
      <c r="F40" s="501"/>
      <c r="G40" s="501"/>
      <c r="H40" s="501"/>
      <c r="I40" s="410"/>
      <c r="J40" s="501"/>
      <c r="K40" s="501"/>
      <c r="L40" s="492"/>
      <c r="M40" s="409"/>
      <c r="N40" s="409"/>
      <c r="O40" s="409"/>
      <c r="P40" s="409"/>
      <c r="Q40" s="409"/>
      <c r="R40" s="493"/>
      <c r="S40" s="409"/>
      <c r="T40" s="492"/>
      <c r="U40" s="669"/>
      <c r="V40" s="40"/>
      <c r="W40" s="40"/>
      <c r="X40" s="40"/>
      <c r="Y40" s="52"/>
    </row>
    <row r="41" spans="1:25" ht="21">
      <c r="A41" s="56">
        <v>2</v>
      </c>
      <c r="B41" s="67"/>
      <c r="C41" s="36"/>
      <c r="D41" s="501"/>
      <c r="E41" s="501"/>
      <c r="F41" s="501"/>
      <c r="G41" s="501"/>
      <c r="H41" s="501"/>
      <c r="I41" s="410"/>
      <c r="J41" s="501"/>
      <c r="K41" s="501"/>
      <c r="L41" s="492"/>
      <c r="M41" s="409"/>
      <c r="N41" s="409"/>
      <c r="O41" s="409"/>
      <c r="P41" s="409"/>
      <c r="Q41" s="409"/>
      <c r="R41" s="493"/>
      <c r="S41" s="409"/>
      <c r="T41" s="492"/>
      <c r="U41" s="669"/>
      <c r="V41" s="40"/>
      <c r="W41" s="40"/>
      <c r="X41" s="40"/>
      <c r="Y41" s="52"/>
    </row>
    <row r="42" spans="1:25" ht="21">
      <c r="A42" s="56">
        <v>3</v>
      </c>
      <c r="B42" s="67"/>
      <c r="C42" s="36"/>
      <c r="D42" s="501"/>
      <c r="E42" s="501"/>
      <c r="F42" s="501"/>
      <c r="G42" s="501"/>
      <c r="H42" s="501"/>
      <c r="I42" s="410"/>
      <c r="J42" s="501"/>
      <c r="K42" s="501"/>
      <c r="L42" s="492"/>
      <c r="M42" s="409"/>
      <c r="N42" s="409"/>
      <c r="O42" s="409"/>
      <c r="P42" s="409"/>
      <c r="Q42" s="409"/>
      <c r="R42" s="493"/>
      <c r="S42" s="409"/>
      <c r="T42" s="492"/>
      <c r="U42" s="669"/>
      <c r="V42" s="40"/>
      <c r="W42" s="40"/>
      <c r="X42" s="40"/>
      <c r="Y42" s="52"/>
    </row>
    <row r="43" spans="1:25" ht="21">
      <c r="A43" s="56">
        <v>4</v>
      </c>
      <c r="B43" s="67"/>
      <c r="C43" s="36"/>
      <c r="D43" s="501"/>
      <c r="E43" s="501"/>
      <c r="F43" s="501"/>
      <c r="G43" s="501"/>
      <c r="H43" s="501"/>
      <c r="I43" s="410"/>
      <c r="J43" s="501"/>
      <c r="K43" s="501"/>
      <c r="L43" s="492"/>
      <c r="M43" s="409"/>
      <c r="N43" s="409"/>
      <c r="O43" s="409"/>
      <c r="P43" s="409"/>
      <c r="Q43" s="409"/>
      <c r="R43" s="493"/>
      <c r="S43" s="409"/>
      <c r="T43" s="492"/>
      <c r="U43" s="669"/>
      <c r="V43" s="40"/>
      <c r="W43" s="40"/>
      <c r="X43" s="40"/>
      <c r="Y43" s="52"/>
    </row>
    <row r="44" spans="1:25" ht="21">
      <c r="A44" s="56">
        <v>5</v>
      </c>
      <c r="B44" s="67"/>
      <c r="C44" s="36"/>
      <c r="D44" s="501"/>
      <c r="E44" s="501"/>
      <c r="F44" s="501"/>
      <c r="G44" s="501"/>
      <c r="H44" s="501"/>
      <c r="I44" s="410"/>
      <c r="J44" s="501"/>
      <c r="K44" s="501"/>
      <c r="L44" s="492"/>
      <c r="M44" s="409"/>
      <c r="N44" s="409"/>
      <c r="O44" s="409"/>
      <c r="P44" s="409"/>
      <c r="Q44" s="409"/>
      <c r="R44" s="493"/>
      <c r="S44" s="409"/>
      <c r="T44" s="492"/>
      <c r="U44" s="669"/>
      <c r="V44" s="40"/>
      <c r="W44" s="40"/>
      <c r="X44" s="40"/>
      <c r="Y44" s="52"/>
    </row>
    <row r="45" spans="1:25" ht="21">
      <c r="A45" s="65" t="s">
        <v>18</v>
      </c>
      <c r="B45" s="65"/>
      <c r="C45" s="42"/>
      <c r="D45" s="495"/>
      <c r="E45" s="495"/>
      <c r="F45" s="495"/>
      <c r="G45" s="495"/>
      <c r="H45" s="495"/>
      <c r="I45" s="589"/>
      <c r="J45" s="495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3"/>
      <c r="W45" s="43"/>
      <c r="X45" s="43"/>
    </row>
    <row r="46" spans="1:25" ht="21">
      <c r="A46" s="56">
        <v>1</v>
      </c>
      <c r="B46" s="67"/>
      <c r="C46" s="36"/>
      <c r="D46" s="501"/>
      <c r="E46" s="501"/>
      <c r="F46" s="501"/>
      <c r="G46" s="501"/>
      <c r="H46" s="501"/>
      <c r="I46" s="410"/>
      <c r="J46" s="501"/>
      <c r="K46" s="501"/>
      <c r="L46" s="492"/>
      <c r="M46" s="409"/>
      <c r="N46" s="409"/>
      <c r="O46" s="409"/>
      <c r="P46" s="409"/>
      <c r="Q46" s="409"/>
      <c r="R46" s="493"/>
      <c r="S46" s="409"/>
      <c r="T46" s="492"/>
      <c r="U46" s="669"/>
      <c r="V46" s="40"/>
      <c r="W46" s="40"/>
      <c r="X46" s="40"/>
      <c r="Y46" s="52"/>
    </row>
    <row r="47" spans="1:25" ht="21">
      <c r="A47" s="56">
        <v>2</v>
      </c>
      <c r="B47" s="67"/>
      <c r="C47" s="36"/>
      <c r="D47" s="501"/>
      <c r="E47" s="501"/>
      <c r="F47" s="501"/>
      <c r="G47" s="501"/>
      <c r="H47" s="501"/>
      <c r="I47" s="410"/>
      <c r="J47" s="501"/>
      <c r="K47" s="501"/>
      <c r="L47" s="492"/>
      <c r="M47" s="409"/>
      <c r="N47" s="409"/>
      <c r="O47" s="409"/>
      <c r="P47" s="409"/>
      <c r="Q47" s="409"/>
      <c r="R47" s="493"/>
      <c r="S47" s="409"/>
      <c r="T47" s="492"/>
      <c r="U47" s="669"/>
      <c r="V47" s="40"/>
      <c r="W47" s="40"/>
      <c r="X47" s="40"/>
      <c r="Y47" s="52"/>
    </row>
    <row r="48" spans="1:25" ht="21">
      <c r="A48" s="56">
        <v>3</v>
      </c>
      <c r="B48" s="67"/>
      <c r="C48" s="36"/>
      <c r="D48" s="501"/>
      <c r="E48" s="501"/>
      <c r="F48" s="501"/>
      <c r="G48" s="501"/>
      <c r="H48" s="501"/>
      <c r="I48" s="410"/>
      <c r="J48" s="501"/>
      <c r="K48" s="501"/>
      <c r="L48" s="492"/>
      <c r="M48" s="409"/>
      <c r="N48" s="409"/>
      <c r="O48" s="409"/>
      <c r="P48" s="409"/>
      <c r="Q48" s="409"/>
      <c r="R48" s="493"/>
      <c r="S48" s="409"/>
      <c r="T48" s="492"/>
      <c r="U48" s="669"/>
      <c r="V48" s="40"/>
      <c r="W48" s="40"/>
      <c r="X48" s="40"/>
      <c r="Y48" s="52"/>
    </row>
    <row r="49" spans="1:26" ht="21">
      <c r="A49" s="56">
        <v>4</v>
      </c>
      <c r="B49" s="67"/>
      <c r="C49" s="36"/>
      <c r="D49" s="501"/>
      <c r="E49" s="501"/>
      <c r="F49" s="501"/>
      <c r="G49" s="501"/>
      <c r="H49" s="501"/>
      <c r="I49" s="410"/>
      <c r="J49" s="501"/>
      <c r="K49" s="501"/>
      <c r="L49" s="492"/>
      <c r="M49" s="409"/>
      <c r="N49" s="409"/>
      <c r="O49" s="409"/>
      <c r="P49" s="409"/>
      <c r="Q49" s="409"/>
      <c r="R49" s="493"/>
      <c r="S49" s="409"/>
      <c r="T49" s="492"/>
      <c r="U49" s="669"/>
      <c r="V49" s="40"/>
      <c r="W49" s="40"/>
      <c r="X49" s="40"/>
      <c r="Y49" s="52"/>
    </row>
    <row r="50" spans="1:26" ht="21">
      <c r="A50" s="56">
        <v>5</v>
      </c>
      <c r="B50" s="127"/>
      <c r="C50" s="32"/>
      <c r="D50" s="496"/>
      <c r="E50" s="496"/>
      <c r="F50" s="496"/>
      <c r="G50" s="496"/>
      <c r="H50" s="496"/>
      <c r="I50" s="410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0"/>
      <c r="W50" s="40"/>
      <c r="X50" s="35"/>
    </row>
    <row r="51" spans="1:26" s="7" customFormat="1" ht="13.5" customHeight="1">
      <c r="A51" s="9"/>
      <c r="B51" s="28"/>
      <c r="C51" s="9"/>
      <c r="D51" s="10"/>
      <c r="E51" s="10"/>
      <c r="F51" s="10"/>
      <c r="G51" s="10"/>
      <c r="H51" s="10"/>
      <c r="I51" s="11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29"/>
      <c r="W51" s="29"/>
      <c r="X51" s="29"/>
      <c r="Y51" s="30"/>
      <c r="Z51" s="8"/>
    </row>
    <row r="52" spans="1:26" s="13" customFormat="1" ht="21.75" customHeight="1">
      <c r="A52" s="1006"/>
      <c r="B52" s="1052"/>
      <c r="C52" s="1052"/>
      <c r="D52" s="1053"/>
      <c r="E52" s="1053"/>
      <c r="F52" s="1053"/>
      <c r="G52" s="1053"/>
      <c r="H52" s="1053"/>
      <c r="I52" s="1053"/>
      <c r="J52" s="1053"/>
      <c r="K52" s="1053"/>
      <c r="L52" s="1053"/>
      <c r="M52" s="1053"/>
      <c r="N52" s="1053"/>
      <c r="O52" s="1053"/>
      <c r="P52" s="1053"/>
      <c r="Q52" s="1053"/>
      <c r="R52" s="1053"/>
      <c r="S52" s="1053"/>
      <c r="T52" s="1053"/>
      <c r="U52" s="1053"/>
      <c r="V52" s="1052"/>
      <c r="W52" s="1052"/>
      <c r="X52" s="1052"/>
    </row>
    <row r="53" spans="1:26" s="13" customFormat="1" ht="21">
      <c r="A53" s="1007"/>
      <c r="B53" s="1007"/>
      <c r="C53" s="1007"/>
      <c r="D53" s="1054"/>
      <c r="E53" s="1054"/>
      <c r="F53" s="1054"/>
      <c r="G53" s="1054"/>
      <c r="H53" s="1054"/>
      <c r="I53" s="1054"/>
      <c r="J53" s="1054"/>
      <c r="K53" s="1054"/>
      <c r="L53" s="1054"/>
      <c r="M53" s="1054"/>
      <c r="N53" s="1054"/>
      <c r="O53" s="1054"/>
      <c r="P53" s="1054"/>
      <c r="Q53" s="1054"/>
      <c r="R53" s="1054"/>
      <c r="S53" s="1054"/>
      <c r="T53" s="1054"/>
      <c r="U53" s="1054"/>
      <c r="V53" s="1007"/>
      <c r="W53" s="1007"/>
      <c r="X53" s="1007"/>
      <c r="Y53" s="14"/>
    </row>
    <row r="54" spans="1:26" s="13" customFormat="1" ht="21">
      <c r="A54" s="15"/>
      <c r="B54" s="16"/>
      <c r="C54" s="17"/>
      <c r="D54" s="670"/>
      <c r="E54" s="670"/>
      <c r="F54" s="670"/>
      <c r="G54" s="670"/>
      <c r="H54" s="670"/>
      <c r="I54" s="686"/>
      <c r="J54" s="670"/>
      <c r="K54" s="670"/>
      <c r="L54" s="670"/>
      <c r="M54" s="671"/>
      <c r="N54" s="670"/>
      <c r="O54" s="671"/>
      <c r="P54" s="670"/>
      <c r="Q54" s="671"/>
      <c r="R54" s="670"/>
      <c r="S54" s="671"/>
      <c r="T54" s="670"/>
      <c r="U54" s="671"/>
      <c r="V54" s="14"/>
      <c r="W54" s="14"/>
      <c r="X54" s="14"/>
      <c r="Y54" s="14"/>
    </row>
    <row r="55" spans="1:26" s="13" customFormat="1" ht="21">
      <c r="A55" s="15"/>
      <c r="B55" s="16"/>
      <c r="C55" s="17"/>
      <c r="D55" s="670"/>
      <c r="E55" s="670"/>
      <c r="F55" s="670"/>
      <c r="G55" s="670"/>
      <c r="H55" s="670"/>
      <c r="I55" s="686"/>
      <c r="J55" s="670"/>
      <c r="K55" s="670"/>
      <c r="L55" s="670"/>
      <c r="M55" s="671"/>
      <c r="N55" s="670"/>
      <c r="O55" s="671"/>
      <c r="P55" s="670"/>
      <c r="Q55" s="671"/>
      <c r="R55" s="670"/>
      <c r="S55" s="671"/>
      <c r="T55" s="670"/>
      <c r="U55" s="671"/>
      <c r="V55" s="14"/>
      <c r="W55" s="14"/>
      <c r="X55" s="14"/>
      <c r="Y55" s="14"/>
    </row>
    <row r="56" spans="1:26" s="13" customFormat="1" ht="21">
      <c r="A56" s="15"/>
      <c r="B56" s="16"/>
      <c r="C56" s="17"/>
      <c r="D56" s="670"/>
      <c r="E56" s="670"/>
      <c r="F56" s="670"/>
      <c r="G56" s="670"/>
      <c r="H56" s="670"/>
      <c r="I56" s="686"/>
      <c r="J56" s="670"/>
      <c r="K56" s="670"/>
      <c r="L56" s="670"/>
      <c r="M56" s="671"/>
      <c r="N56" s="670"/>
      <c r="O56" s="671"/>
      <c r="P56" s="670"/>
      <c r="Q56" s="671"/>
      <c r="R56" s="670"/>
      <c r="S56" s="671"/>
      <c r="T56" s="670"/>
      <c r="U56" s="671"/>
      <c r="V56" s="14"/>
      <c r="W56" s="14"/>
      <c r="X56" s="14"/>
      <c r="Y56" s="14"/>
    </row>
    <row r="57" spans="1:26" s="13" customFormat="1" ht="21">
      <c r="A57" s="15"/>
      <c r="B57" s="16"/>
      <c r="C57" s="17"/>
      <c r="D57" s="670"/>
      <c r="E57" s="670"/>
      <c r="F57" s="670"/>
      <c r="G57" s="670"/>
      <c r="H57" s="670"/>
      <c r="I57" s="686"/>
      <c r="J57" s="670"/>
      <c r="K57" s="670"/>
      <c r="L57" s="670"/>
      <c r="M57" s="671"/>
      <c r="N57" s="670"/>
      <c r="O57" s="671"/>
      <c r="P57" s="670"/>
      <c r="Q57" s="671"/>
      <c r="R57" s="670"/>
      <c r="S57" s="671"/>
      <c r="T57" s="670"/>
      <c r="U57" s="671"/>
      <c r="V57" s="14"/>
      <c r="W57" s="14"/>
      <c r="X57" s="14"/>
      <c r="Y57" s="14"/>
    </row>
    <row r="58" spans="1:26" s="13" customFormat="1" ht="21">
      <c r="A58" s="15"/>
      <c r="B58" s="16"/>
      <c r="C58" s="17"/>
      <c r="D58" s="670"/>
      <c r="E58" s="670"/>
      <c r="F58" s="670"/>
      <c r="G58" s="670"/>
      <c r="H58" s="670"/>
      <c r="I58" s="686"/>
      <c r="J58" s="670"/>
      <c r="K58" s="670"/>
      <c r="L58" s="670"/>
      <c r="M58" s="671"/>
      <c r="N58" s="670"/>
      <c r="O58" s="671"/>
      <c r="P58" s="670"/>
      <c r="Q58" s="671"/>
      <c r="R58" s="670"/>
      <c r="S58" s="671"/>
      <c r="T58" s="670"/>
      <c r="U58" s="671"/>
      <c r="V58" s="14"/>
      <c r="W58" s="14"/>
      <c r="X58" s="14"/>
      <c r="Y58" s="14"/>
    </row>
    <row r="59" spans="1:26" s="13" customFormat="1" ht="21">
      <c r="A59" s="1007"/>
      <c r="B59" s="1007"/>
      <c r="C59" s="1007"/>
      <c r="D59" s="1054"/>
      <c r="E59" s="1054"/>
      <c r="F59" s="1054"/>
      <c r="G59" s="1054"/>
      <c r="H59" s="1054"/>
      <c r="I59" s="1054"/>
      <c r="J59" s="1054"/>
      <c r="K59" s="1054"/>
      <c r="L59" s="1054"/>
      <c r="M59" s="1054"/>
      <c r="N59" s="1054"/>
      <c r="O59" s="1054"/>
      <c r="P59" s="1054"/>
      <c r="Q59" s="1054"/>
      <c r="R59" s="1054"/>
      <c r="S59" s="1054"/>
      <c r="T59" s="1054"/>
      <c r="U59" s="1054"/>
      <c r="V59" s="1007"/>
      <c r="W59" s="1007"/>
      <c r="X59" s="1007"/>
      <c r="Y59" s="19"/>
    </row>
    <row r="60" spans="1:26" s="13" customFormat="1">
      <c r="A60" s="9"/>
      <c r="B60" s="20"/>
      <c r="C60" s="9"/>
      <c r="D60" s="10"/>
      <c r="E60" s="10"/>
      <c r="F60" s="10"/>
      <c r="G60" s="10"/>
      <c r="H60" s="10"/>
      <c r="I60" s="11"/>
      <c r="J60" s="10"/>
      <c r="K60" s="10"/>
      <c r="L60" s="10"/>
      <c r="M60" s="11"/>
      <c r="N60" s="10"/>
      <c r="O60" s="11"/>
      <c r="P60" s="10"/>
      <c r="Q60" s="11"/>
      <c r="R60" s="10"/>
      <c r="S60" s="11"/>
      <c r="T60" s="10"/>
      <c r="U60" s="11"/>
      <c r="V60" s="11"/>
      <c r="W60" s="11"/>
      <c r="X60" s="11"/>
      <c r="Y60" s="2"/>
    </row>
    <row r="61" spans="1:26" ht="22.5" customHeight="1">
      <c r="A61" s="21"/>
      <c r="B61" s="3"/>
      <c r="C61" s="22"/>
      <c r="D61" s="23"/>
      <c r="E61" s="23"/>
      <c r="F61" s="23"/>
      <c r="G61" s="23"/>
      <c r="H61" s="23"/>
      <c r="I61" s="167"/>
      <c r="J61" s="23"/>
      <c r="K61" s="23"/>
      <c r="L61" s="23"/>
      <c r="M61" s="24"/>
      <c r="N61" s="23"/>
      <c r="O61" s="24"/>
      <c r="P61" s="23"/>
      <c r="Q61" s="24"/>
      <c r="R61" s="23"/>
      <c r="S61" s="24"/>
      <c r="T61" s="23"/>
      <c r="U61" s="24"/>
      <c r="V61" s="24"/>
      <c r="W61" s="24"/>
      <c r="X61" s="24"/>
      <c r="Y61" s="22"/>
    </row>
    <row r="62" spans="1:26">
      <c r="A62" s="1008"/>
      <c r="B62" s="1008"/>
      <c r="C62" s="1008"/>
      <c r="D62" s="1051"/>
      <c r="E62" s="1051"/>
      <c r="F62" s="1051"/>
      <c r="G62" s="1051"/>
      <c r="H62" s="1051"/>
      <c r="I62" s="1051"/>
      <c r="J62" s="1051"/>
      <c r="K62" s="1051"/>
      <c r="L62" s="1051"/>
      <c r="M62" s="1051"/>
      <c r="N62" s="1051"/>
      <c r="O62" s="1051"/>
      <c r="P62" s="1051"/>
      <c r="Q62" s="1051"/>
      <c r="R62" s="1051"/>
      <c r="S62" s="1051"/>
      <c r="T62" s="1051"/>
      <c r="U62" s="1051"/>
      <c r="V62" s="1008"/>
      <c r="W62" s="1008"/>
      <c r="X62" s="1008"/>
    </row>
    <row r="63" spans="1:26" ht="23.25" customHeight="1">
      <c r="A63" s="26"/>
      <c r="D63" s="672"/>
      <c r="E63" s="672"/>
      <c r="F63" s="672"/>
      <c r="G63" s="672"/>
      <c r="H63" s="672"/>
      <c r="I63" s="687"/>
      <c r="J63" s="672"/>
      <c r="K63" s="672"/>
      <c r="L63" s="672"/>
      <c r="M63" s="52"/>
      <c r="N63" s="672"/>
      <c r="O63" s="52"/>
      <c r="P63" s="672"/>
      <c r="Q63" s="52"/>
      <c r="R63" s="672"/>
      <c r="S63" s="52"/>
      <c r="T63" s="672"/>
      <c r="U63" s="52"/>
    </row>
    <row r="64" spans="1:26">
      <c r="D64" s="672"/>
      <c r="E64" s="672"/>
      <c r="F64" s="672"/>
      <c r="G64" s="672"/>
      <c r="H64" s="672"/>
      <c r="I64" s="687"/>
      <c r="J64" s="672"/>
      <c r="K64" s="672"/>
      <c r="L64" s="672"/>
      <c r="M64" s="52"/>
      <c r="N64" s="672"/>
      <c r="O64" s="52"/>
      <c r="P64" s="672"/>
      <c r="Q64" s="52"/>
      <c r="R64" s="672"/>
      <c r="S64" s="52"/>
      <c r="T64" s="672"/>
      <c r="U64" s="52"/>
    </row>
    <row r="65" spans="4:21">
      <c r="D65" s="672"/>
      <c r="E65" s="672"/>
      <c r="F65" s="672"/>
      <c r="G65" s="672"/>
      <c r="H65" s="672"/>
      <c r="I65" s="687"/>
      <c r="J65" s="672"/>
      <c r="K65" s="672"/>
      <c r="L65" s="672"/>
      <c r="M65" s="52"/>
      <c r="N65" s="672"/>
      <c r="O65" s="52"/>
      <c r="P65" s="672"/>
      <c r="Q65" s="52"/>
      <c r="R65" s="672"/>
      <c r="S65" s="52"/>
      <c r="T65" s="672"/>
      <c r="U65" s="52"/>
    </row>
    <row r="66" spans="4:21">
      <c r="D66" s="672"/>
      <c r="E66" s="672"/>
      <c r="F66" s="672"/>
      <c r="G66" s="672"/>
      <c r="H66" s="672"/>
      <c r="I66" s="687"/>
      <c r="J66" s="672"/>
      <c r="K66" s="672"/>
      <c r="L66" s="672"/>
      <c r="M66" s="52"/>
      <c r="N66" s="672"/>
      <c r="O66" s="52"/>
      <c r="P66" s="672"/>
      <c r="Q66" s="52"/>
      <c r="R66" s="672"/>
      <c r="S66" s="52"/>
      <c r="T66" s="672"/>
      <c r="U66" s="52"/>
    </row>
    <row r="67" spans="4:21">
      <c r="D67" s="672"/>
      <c r="E67" s="672"/>
      <c r="F67" s="672"/>
      <c r="G67" s="672"/>
      <c r="H67" s="672"/>
      <c r="I67" s="687"/>
      <c r="J67" s="672"/>
      <c r="K67" s="672"/>
      <c r="L67" s="672"/>
      <c r="M67" s="52"/>
      <c r="N67" s="672"/>
      <c r="O67" s="52"/>
      <c r="P67" s="672"/>
      <c r="Q67" s="52"/>
      <c r="R67" s="672"/>
      <c r="S67" s="52"/>
      <c r="T67" s="672"/>
      <c r="U67" s="52"/>
    </row>
    <row r="68" spans="4:21">
      <c r="D68" s="672"/>
      <c r="E68" s="672"/>
      <c r="F68" s="672"/>
      <c r="G68" s="672"/>
      <c r="H68" s="672"/>
      <c r="I68" s="687"/>
      <c r="J68" s="672"/>
      <c r="K68" s="672"/>
      <c r="L68" s="672"/>
      <c r="M68" s="52"/>
      <c r="N68" s="672"/>
      <c r="O68" s="52"/>
      <c r="P68" s="672"/>
      <c r="Q68" s="52"/>
      <c r="R68" s="672"/>
      <c r="S68" s="52"/>
      <c r="T68" s="672"/>
      <c r="U68" s="52"/>
    </row>
    <row r="69" spans="4:21">
      <c r="D69" s="672"/>
      <c r="E69" s="672"/>
      <c r="F69" s="672"/>
      <c r="G69" s="672"/>
      <c r="H69" s="672"/>
      <c r="I69" s="687"/>
      <c r="J69" s="672"/>
      <c r="K69" s="672"/>
      <c r="L69" s="672"/>
      <c r="M69" s="52"/>
      <c r="N69" s="672"/>
      <c r="O69" s="52"/>
      <c r="P69" s="672"/>
      <c r="Q69" s="52"/>
      <c r="R69" s="672"/>
      <c r="S69" s="52"/>
      <c r="T69" s="672"/>
      <c r="U69" s="52"/>
    </row>
    <row r="70" spans="4:21">
      <c r="D70" s="672"/>
      <c r="E70" s="672"/>
      <c r="F70" s="672"/>
      <c r="G70" s="672"/>
      <c r="H70" s="672"/>
      <c r="I70" s="687"/>
      <c r="J70" s="672"/>
      <c r="K70" s="672"/>
      <c r="L70" s="672"/>
      <c r="M70" s="52"/>
      <c r="N70" s="672"/>
      <c r="O70" s="52"/>
      <c r="P70" s="672"/>
      <c r="Q70" s="52"/>
      <c r="R70" s="672"/>
      <c r="S70" s="52"/>
      <c r="T70" s="672"/>
      <c r="U70" s="52"/>
    </row>
    <row r="71" spans="4:21">
      <c r="D71" s="672"/>
      <c r="E71" s="672"/>
      <c r="F71" s="672"/>
      <c r="G71" s="672"/>
      <c r="H71" s="672"/>
      <c r="I71" s="687"/>
      <c r="J71" s="672"/>
      <c r="K71" s="672"/>
      <c r="L71" s="672"/>
      <c r="M71" s="52"/>
      <c r="N71" s="672"/>
      <c r="O71" s="52"/>
      <c r="P71" s="672"/>
      <c r="Q71" s="52"/>
      <c r="R71" s="672"/>
      <c r="S71" s="52"/>
      <c r="T71" s="672"/>
      <c r="U71" s="52"/>
    </row>
    <row r="72" spans="4:21">
      <c r="D72" s="672"/>
      <c r="E72" s="672"/>
      <c r="F72" s="672"/>
      <c r="G72" s="672"/>
      <c r="H72" s="672"/>
      <c r="I72" s="687"/>
      <c r="J72" s="672"/>
      <c r="K72" s="672"/>
      <c r="L72" s="672"/>
      <c r="M72" s="52"/>
      <c r="N72" s="672"/>
      <c r="O72" s="52"/>
      <c r="P72" s="672"/>
      <c r="Q72" s="52"/>
      <c r="R72" s="672"/>
      <c r="S72" s="52"/>
      <c r="T72" s="672"/>
      <c r="U72" s="52"/>
    </row>
    <row r="73" spans="4:21">
      <c r="D73" s="672"/>
      <c r="E73" s="672"/>
      <c r="F73" s="672"/>
      <c r="G73" s="672"/>
      <c r="H73" s="672"/>
      <c r="I73" s="687"/>
      <c r="J73" s="672"/>
      <c r="K73" s="672"/>
      <c r="L73" s="672"/>
      <c r="M73" s="52"/>
      <c r="N73" s="672"/>
      <c r="O73" s="52"/>
      <c r="P73" s="672"/>
      <c r="Q73" s="52"/>
      <c r="R73" s="672"/>
      <c r="S73" s="52"/>
      <c r="T73" s="672"/>
      <c r="U73" s="52"/>
    </row>
    <row r="74" spans="4:21">
      <c r="D74" s="672"/>
      <c r="E74" s="672"/>
      <c r="F74" s="672"/>
      <c r="G74" s="672"/>
      <c r="H74" s="672"/>
      <c r="I74" s="687"/>
      <c r="J74" s="672"/>
      <c r="K74" s="672"/>
      <c r="L74" s="672"/>
      <c r="M74" s="52"/>
      <c r="N74" s="672"/>
      <c r="O74" s="52"/>
      <c r="P74" s="672"/>
      <c r="Q74" s="52"/>
      <c r="R74" s="672"/>
      <c r="S74" s="52"/>
      <c r="T74" s="672"/>
      <c r="U74" s="52"/>
    </row>
    <row r="75" spans="4:21">
      <c r="D75" s="672"/>
      <c r="E75" s="672"/>
      <c r="F75" s="672"/>
      <c r="G75" s="672"/>
      <c r="H75" s="672"/>
      <c r="I75" s="687"/>
      <c r="J75" s="672"/>
      <c r="K75" s="672"/>
      <c r="L75" s="672"/>
      <c r="M75" s="52"/>
      <c r="N75" s="672"/>
      <c r="O75" s="52"/>
      <c r="P75" s="672"/>
      <c r="Q75" s="52"/>
      <c r="R75" s="672"/>
      <c r="S75" s="52"/>
      <c r="T75" s="672"/>
      <c r="U75" s="52"/>
    </row>
    <row r="76" spans="4:21">
      <c r="D76" s="672"/>
      <c r="E76" s="672"/>
      <c r="F76" s="672"/>
      <c r="G76" s="672"/>
      <c r="H76" s="672"/>
      <c r="I76" s="687"/>
      <c r="J76" s="672"/>
      <c r="K76" s="672"/>
      <c r="L76" s="672"/>
      <c r="M76" s="52"/>
      <c r="N76" s="672"/>
      <c r="O76" s="52"/>
      <c r="P76" s="672"/>
      <c r="Q76" s="52"/>
      <c r="R76" s="672"/>
      <c r="S76" s="52"/>
      <c r="T76" s="672"/>
      <c r="U76" s="52"/>
    </row>
    <row r="77" spans="4:21">
      <c r="D77" s="672"/>
      <c r="E77" s="672"/>
      <c r="F77" s="672"/>
      <c r="G77" s="672"/>
      <c r="H77" s="672"/>
      <c r="I77" s="687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4:21">
      <c r="D78" s="672"/>
      <c r="E78" s="672"/>
      <c r="F78" s="672"/>
      <c r="G78" s="672"/>
      <c r="H78" s="672"/>
      <c r="I78" s="687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4:21">
      <c r="D79" s="672"/>
      <c r="E79" s="672"/>
      <c r="F79" s="672"/>
      <c r="G79" s="672"/>
      <c r="H79" s="672"/>
      <c r="I79" s="687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4:21">
      <c r="D80" s="672"/>
      <c r="E80" s="672"/>
      <c r="F80" s="672"/>
      <c r="G80" s="672"/>
      <c r="H80" s="672"/>
      <c r="I80" s="687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87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87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87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87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87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87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87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87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87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87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87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87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87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87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87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87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87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87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87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87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87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87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87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87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87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87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87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87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87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87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87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87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87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87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87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87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87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87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87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87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87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87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87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87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87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87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87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87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87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87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87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87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87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87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87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87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87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87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87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87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87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87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87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87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87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87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87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87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87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87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87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87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87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87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87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87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87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87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87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87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87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87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87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87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87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87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87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87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87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87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87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87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87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87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87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87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87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87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87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87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87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87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87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87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87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87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87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87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87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87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87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87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87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87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87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87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87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87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87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87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87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87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87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87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87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87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87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87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87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87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87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87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87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87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87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87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87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87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87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87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87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87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87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87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87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87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87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87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87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87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87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87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87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87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87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87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87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87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87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87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87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87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87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87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87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87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87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87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87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87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87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87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87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87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87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87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87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87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87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87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87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87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87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87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87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87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87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87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87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87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87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87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87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87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87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87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87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87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87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87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87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87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87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87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87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87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87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87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87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87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87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87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87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87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87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87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87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87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87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87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87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87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87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87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87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87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87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87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87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87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87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87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87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87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87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87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87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87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87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87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87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87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87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87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87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87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87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87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87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87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87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87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87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87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87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87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87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87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87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87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87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87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87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87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87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87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87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87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87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87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87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87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87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87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87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87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87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87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87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87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87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87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87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87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87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87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87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87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87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87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87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87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87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87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87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87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87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87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87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87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87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87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87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87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87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87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87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87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87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87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87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87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87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87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87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87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87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87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87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87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87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87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87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87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87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87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87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87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87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87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87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87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87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87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87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87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87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87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87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87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87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87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87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87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87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87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87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87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87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87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87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87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87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87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87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87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87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87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87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87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87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87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87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87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87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87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87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87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87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87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87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87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87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87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87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87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87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87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87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87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87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87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87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87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87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87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87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87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87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87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87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87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87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87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87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87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87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87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87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87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87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87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87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87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87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87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87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87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87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87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87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87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87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87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87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87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87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87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87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87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87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87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87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87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87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87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87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87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87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87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87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87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87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87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87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87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87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87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87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87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87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87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87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87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87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87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87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87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87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87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87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87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87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87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87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87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87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87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87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87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87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87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87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87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87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87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87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87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87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87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87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87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87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87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87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87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87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87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87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87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87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87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87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87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87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87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87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87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87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87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87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87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87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87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87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87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87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87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87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87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87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87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87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87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87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87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87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87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87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87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87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87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87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87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87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87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87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87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87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87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87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87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87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87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87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87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87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87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87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87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87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87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87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87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87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87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87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87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87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87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87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87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87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87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87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87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87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87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87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87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87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87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87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87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87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87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87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87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87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87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87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87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87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87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87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87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87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87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87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87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87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87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87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87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87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87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87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87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87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87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87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87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87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87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87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87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87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87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87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87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87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87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87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87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87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87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87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87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87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87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87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87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87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87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87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87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87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87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87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87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87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87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87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87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87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87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87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87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87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87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87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87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87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87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87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87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87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87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87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87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87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87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87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87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87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87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87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87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87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87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87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87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87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87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87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87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87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87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87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87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87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87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87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87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87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87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87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87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87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87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87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87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87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87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87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87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87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87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87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87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87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87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87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87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87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87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87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87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87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87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87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87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87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87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87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87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87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87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87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87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87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87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87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87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87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87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87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87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87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87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87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87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87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87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87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87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87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87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87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87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87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87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87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87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87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87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87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87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87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87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87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87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87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87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87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87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87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87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87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87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87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87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87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87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87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87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87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87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87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87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87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87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87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87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87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87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87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87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87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87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87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87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87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87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87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87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87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87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87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87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87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87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87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87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87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87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87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87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87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87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87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87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87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87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87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87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87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87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87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87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87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87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87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87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87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87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87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87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87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87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87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87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87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87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87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87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87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87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87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87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87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87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87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87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87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87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87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87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87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87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87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87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87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87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87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87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87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87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87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87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87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87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87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87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87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87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87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87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87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87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87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87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87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87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87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87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87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87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87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87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87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87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87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87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87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87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87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87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87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87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87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87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87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87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87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87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87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87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87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87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87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87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87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87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87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87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87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87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87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87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87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87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87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87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87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87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87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87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87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87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87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87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87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87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87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87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87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87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87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87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87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87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87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87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87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87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87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87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87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87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87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87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87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87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87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87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87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87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87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87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87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87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87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87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87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87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87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87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87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87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87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87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87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87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87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87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87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87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87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87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87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87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87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87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87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87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87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87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87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87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87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87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87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87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687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687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687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687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687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687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687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687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687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687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687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687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687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687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687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687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687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687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687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687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687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687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687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687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687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687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687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687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687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687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687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687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87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87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87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87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87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87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87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87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87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87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87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87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87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87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87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87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87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87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87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87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87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87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87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87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87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87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87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87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87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87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87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87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87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87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87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87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87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87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87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87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87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87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87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87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87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87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87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87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87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87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87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87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87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87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87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87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87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87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87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87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87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87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87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87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87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87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87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87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87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87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87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87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87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87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87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87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87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87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87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87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87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87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87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87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87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87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87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87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87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87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87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87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87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87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87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87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87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87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87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87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87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87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87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87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87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87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87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87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87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87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87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87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87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87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87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87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87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87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87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87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87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87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87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87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87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87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1">
    <mergeCell ref="A1:U1"/>
    <mergeCell ref="A2:U2"/>
    <mergeCell ref="J3:K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A62:X62"/>
    <mergeCell ref="R5:S5"/>
    <mergeCell ref="T5:U5"/>
    <mergeCell ref="A8:B8"/>
    <mergeCell ref="A25:B25"/>
    <mergeCell ref="A38:B38"/>
    <mergeCell ref="A52:X52"/>
    <mergeCell ref="V4:X5"/>
    <mergeCell ref="L5:M5"/>
    <mergeCell ref="N5:O5"/>
    <mergeCell ref="P5:Q5"/>
    <mergeCell ref="A53:X53"/>
    <mergeCell ref="A59:X59"/>
    <mergeCell ref="A7:B7"/>
  </mergeCells>
  <dataValidations count="1">
    <dataValidation errorStyle="warning" allowBlank="1" showInputMessage="1" showErrorMessage="1" error="ตรวจสอบ _x000a_" sqref="K27:K31 K33:K37 K21:K24 K10:K19" xr:uid="{00000000-0002-0000-07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2" fitToHeight="0" orientation="landscape" r:id="rId1"/>
  <headerFooter scaleWithDoc="0"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E1182"/>
  <sheetViews>
    <sheetView showGridLines="0" topLeftCell="K8" zoomScale="70" zoomScaleNormal="70" zoomScaleSheetLayoutView="85" workbookViewId="0">
      <selection activeCell="B22" sqref="B22"/>
    </sheetView>
  </sheetViews>
  <sheetFormatPr defaultRowHeight="19.5"/>
  <cols>
    <col min="1" max="1" width="7.140625" style="9" customWidth="1"/>
    <col min="2" max="2" width="43.42578125" style="2" customWidth="1"/>
    <col min="3" max="3" width="11" style="9" customWidth="1"/>
    <col min="4" max="4" width="12.5703125" style="27" customWidth="1"/>
    <col min="5" max="7" width="13.140625" style="27" hidden="1" customWidth="1"/>
    <col min="8" max="11" width="12.710937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1158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5"/>
      <c r="B3" s="55"/>
      <c r="C3" s="529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150" t="s">
        <v>1172</v>
      </c>
      <c r="B7" s="1151"/>
      <c r="C7" s="599"/>
      <c r="D7" s="666"/>
      <c r="E7" s="627"/>
      <c r="F7" s="628"/>
      <c r="G7" s="628"/>
      <c r="H7" s="629">
        <f>+H38+H8</f>
        <v>54</v>
      </c>
      <c r="I7" s="629">
        <f t="shared" ref="I7:U7" si="0">+I38+I8</f>
        <v>129</v>
      </c>
      <c r="J7" s="629">
        <f t="shared" si="0"/>
        <v>0</v>
      </c>
      <c r="K7" s="629">
        <f t="shared" si="0"/>
        <v>183</v>
      </c>
      <c r="L7" s="629">
        <f t="shared" si="0"/>
        <v>151</v>
      </c>
      <c r="M7" s="629">
        <f t="shared" si="0"/>
        <v>55386339</v>
      </c>
      <c r="N7" s="629">
        <f t="shared" si="0"/>
        <v>28</v>
      </c>
      <c r="O7" s="629">
        <f t="shared" si="0"/>
        <v>9389790</v>
      </c>
      <c r="P7" s="629">
        <f t="shared" si="0"/>
        <v>4</v>
      </c>
      <c r="Q7" s="629">
        <f t="shared" si="0"/>
        <v>6350400</v>
      </c>
      <c r="R7" s="629">
        <f t="shared" si="0"/>
        <v>0</v>
      </c>
      <c r="S7" s="629">
        <f t="shared" si="0"/>
        <v>0</v>
      </c>
      <c r="T7" s="629">
        <f t="shared" si="0"/>
        <v>183</v>
      </c>
      <c r="U7" s="629">
        <f t="shared" si="0"/>
        <v>71126529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7"/>
      <c r="D8" s="630"/>
      <c r="E8" s="630"/>
      <c r="F8" s="630"/>
      <c r="G8" s="630"/>
      <c r="H8" s="630">
        <f>+H9+H25</f>
        <v>54</v>
      </c>
      <c r="I8" s="630">
        <f t="shared" ref="I8:U8" si="1">+I9+I25</f>
        <v>60</v>
      </c>
      <c r="J8" s="630">
        <f t="shared" si="1"/>
        <v>0</v>
      </c>
      <c r="K8" s="630">
        <f t="shared" si="1"/>
        <v>114</v>
      </c>
      <c r="L8" s="630">
        <f t="shared" si="1"/>
        <v>82</v>
      </c>
      <c r="M8" s="630">
        <f t="shared" si="1"/>
        <v>54944739</v>
      </c>
      <c r="N8" s="630">
        <f t="shared" si="1"/>
        <v>28</v>
      </c>
      <c r="O8" s="630">
        <f t="shared" si="1"/>
        <v>9389790</v>
      </c>
      <c r="P8" s="630">
        <f t="shared" si="1"/>
        <v>4</v>
      </c>
      <c r="Q8" s="630">
        <f t="shared" si="1"/>
        <v>6350400</v>
      </c>
      <c r="R8" s="630">
        <f t="shared" si="1"/>
        <v>0</v>
      </c>
      <c r="S8" s="630">
        <f t="shared" si="1"/>
        <v>0</v>
      </c>
      <c r="T8" s="630">
        <f t="shared" si="1"/>
        <v>114</v>
      </c>
      <c r="U8" s="630">
        <f t="shared" si="1"/>
        <v>70684929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2"/>
      <c r="D9" s="500"/>
      <c r="E9" s="500">
        <f>SUM(E10:E24)</f>
        <v>33</v>
      </c>
      <c r="F9" s="500">
        <f t="shared" ref="F9:U9" si="2">SUM(F10:F24)</f>
        <v>24</v>
      </c>
      <c r="G9" s="500">
        <f t="shared" si="2"/>
        <v>31</v>
      </c>
      <c r="H9" s="500">
        <f t="shared" si="2"/>
        <v>54</v>
      </c>
      <c r="I9" s="500">
        <f t="shared" si="2"/>
        <v>54</v>
      </c>
      <c r="J9" s="500">
        <f t="shared" si="2"/>
        <v>0</v>
      </c>
      <c r="K9" s="500">
        <f t="shared" si="2"/>
        <v>108</v>
      </c>
      <c r="L9" s="500">
        <f t="shared" si="2"/>
        <v>79</v>
      </c>
      <c r="M9" s="500">
        <f t="shared" si="2"/>
        <v>4330540</v>
      </c>
      <c r="N9" s="500">
        <f t="shared" si="2"/>
        <v>28</v>
      </c>
      <c r="O9" s="500">
        <f t="shared" si="2"/>
        <v>9389790</v>
      </c>
      <c r="P9" s="500">
        <f t="shared" si="2"/>
        <v>1</v>
      </c>
      <c r="Q9" s="500">
        <f t="shared" si="2"/>
        <v>750000</v>
      </c>
      <c r="R9" s="500">
        <f t="shared" si="2"/>
        <v>0</v>
      </c>
      <c r="S9" s="500">
        <f t="shared" si="2"/>
        <v>0</v>
      </c>
      <c r="T9" s="500">
        <f t="shared" si="2"/>
        <v>108</v>
      </c>
      <c r="U9" s="500">
        <f t="shared" si="2"/>
        <v>14470330</v>
      </c>
      <c r="V9" s="46"/>
      <c r="W9" s="46"/>
      <c r="X9" s="46"/>
      <c r="Y9" s="6"/>
    </row>
    <row r="10" spans="1:57" ht="24.95" customHeight="1">
      <c r="A10" s="56">
        <v>1</v>
      </c>
      <c r="B10" s="262" t="s">
        <v>594</v>
      </c>
      <c r="C10" s="191" t="s">
        <v>311</v>
      </c>
      <c r="D10" s="192">
        <v>55900</v>
      </c>
      <c r="E10" s="193">
        <v>25</v>
      </c>
      <c r="F10" s="193">
        <v>20</v>
      </c>
      <c r="G10" s="193">
        <v>20</v>
      </c>
      <c r="H10" s="564">
        <v>50</v>
      </c>
      <c r="I10" s="564">
        <v>0</v>
      </c>
      <c r="J10" s="564">
        <v>0</v>
      </c>
      <c r="K10" s="564">
        <v>50</v>
      </c>
      <c r="L10" s="375">
        <v>50</v>
      </c>
      <c r="M10" s="375">
        <v>2795000</v>
      </c>
      <c r="N10" s="375">
        <v>0</v>
      </c>
      <c r="O10" s="375">
        <v>0</v>
      </c>
      <c r="P10" s="375">
        <v>0</v>
      </c>
      <c r="Q10" s="375">
        <v>0</v>
      </c>
      <c r="R10" s="678">
        <v>0</v>
      </c>
      <c r="S10" s="375">
        <v>0</v>
      </c>
      <c r="T10" s="375">
        <f t="shared" ref="T10:U24" si="3">SUM(L10+N10+P10+R10)</f>
        <v>50</v>
      </c>
      <c r="U10" s="492">
        <f t="shared" si="3"/>
        <v>2795000</v>
      </c>
      <c r="V10" s="168" t="s">
        <v>536</v>
      </c>
      <c r="W10" s="168" t="s">
        <v>536</v>
      </c>
      <c r="X10" s="164" t="s">
        <v>595</v>
      </c>
      <c r="Y10" s="41"/>
    </row>
    <row r="11" spans="1:57" ht="24.95" customHeight="1">
      <c r="A11" s="54">
        <v>2</v>
      </c>
      <c r="B11" s="67" t="s">
        <v>596</v>
      </c>
      <c r="C11" s="32" t="s">
        <v>311</v>
      </c>
      <c r="D11" s="501">
        <v>51900</v>
      </c>
      <c r="E11" s="410">
        <v>0</v>
      </c>
      <c r="F11" s="410">
        <v>0</v>
      </c>
      <c r="G11" s="410">
        <v>0</v>
      </c>
      <c r="H11" s="422">
        <v>0</v>
      </c>
      <c r="I11" s="422">
        <v>2</v>
      </c>
      <c r="J11" s="422">
        <v>0</v>
      </c>
      <c r="K11" s="422">
        <v>2</v>
      </c>
      <c r="L11" s="375">
        <v>2</v>
      </c>
      <c r="M11" s="400">
        <v>103800</v>
      </c>
      <c r="N11" s="400">
        <v>0</v>
      </c>
      <c r="O11" s="400">
        <v>0</v>
      </c>
      <c r="P11" s="400">
        <v>0</v>
      </c>
      <c r="Q11" s="400">
        <v>0</v>
      </c>
      <c r="R11" s="636">
        <v>0</v>
      </c>
      <c r="S11" s="400">
        <v>0</v>
      </c>
      <c r="T11" s="375">
        <f t="shared" si="3"/>
        <v>2</v>
      </c>
      <c r="U11" s="492">
        <f t="shared" si="3"/>
        <v>103800</v>
      </c>
      <c r="V11" s="168" t="s">
        <v>536</v>
      </c>
      <c r="W11" s="168" t="s">
        <v>536</v>
      </c>
      <c r="X11" s="194" t="s">
        <v>597</v>
      </c>
      <c r="Y11" s="41"/>
    </row>
    <row r="12" spans="1:57" ht="24.95" customHeight="1">
      <c r="A12" s="56">
        <v>3</v>
      </c>
      <c r="B12" s="67" t="s">
        <v>598</v>
      </c>
      <c r="C12" s="32" t="s">
        <v>311</v>
      </c>
      <c r="D12" s="501">
        <v>64500</v>
      </c>
      <c r="E12" s="410">
        <v>0</v>
      </c>
      <c r="F12" s="410">
        <v>0</v>
      </c>
      <c r="G12" s="410">
        <v>0</v>
      </c>
      <c r="H12" s="422">
        <v>0</v>
      </c>
      <c r="I12" s="422">
        <v>2</v>
      </c>
      <c r="J12" s="422">
        <v>0</v>
      </c>
      <c r="K12" s="422">
        <v>2</v>
      </c>
      <c r="L12" s="375">
        <v>2</v>
      </c>
      <c r="M12" s="400">
        <v>129000</v>
      </c>
      <c r="N12" s="400">
        <v>0</v>
      </c>
      <c r="O12" s="400">
        <v>0</v>
      </c>
      <c r="P12" s="400">
        <v>0</v>
      </c>
      <c r="Q12" s="400">
        <v>0</v>
      </c>
      <c r="R12" s="636">
        <v>0</v>
      </c>
      <c r="S12" s="400">
        <v>0</v>
      </c>
      <c r="T12" s="375">
        <f t="shared" si="3"/>
        <v>2</v>
      </c>
      <c r="U12" s="492">
        <f t="shared" si="3"/>
        <v>129000</v>
      </c>
      <c r="V12" s="168" t="s">
        <v>536</v>
      </c>
      <c r="W12" s="168" t="s">
        <v>536</v>
      </c>
      <c r="X12" s="194" t="s">
        <v>599</v>
      </c>
      <c r="Y12" s="41"/>
    </row>
    <row r="13" spans="1:57" ht="24.95" customHeight="1">
      <c r="A13" s="54">
        <v>4</v>
      </c>
      <c r="B13" s="67" t="s">
        <v>600</v>
      </c>
      <c r="C13" s="32" t="s">
        <v>44</v>
      </c>
      <c r="D13" s="501">
        <v>9350</v>
      </c>
      <c r="E13" s="410">
        <v>0</v>
      </c>
      <c r="F13" s="410">
        <v>0</v>
      </c>
      <c r="G13" s="410">
        <v>1</v>
      </c>
      <c r="H13" s="422">
        <v>1</v>
      </c>
      <c r="I13" s="422">
        <v>0</v>
      </c>
      <c r="J13" s="422">
        <v>0</v>
      </c>
      <c r="K13" s="422">
        <v>1</v>
      </c>
      <c r="L13" s="375">
        <v>1</v>
      </c>
      <c r="M13" s="400">
        <v>9310</v>
      </c>
      <c r="N13" s="400">
        <v>0</v>
      </c>
      <c r="O13" s="400">
        <v>0</v>
      </c>
      <c r="P13" s="400">
        <v>0</v>
      </c>
      <c r="Q13" s="400">
        <v>0</v>
      </c>
      <c r="R13" s="636">
        <v>0</v>
      </c>
      <c r="S13" s="400">
        <v>0</v>
      </c>
      <c r="T13" s="375">
        <f t="shared" si="3"/>
        <v>1</v>
      </c>
      <c r="U13" s="492">
        <f t="shared" si="3"/>
        <v>9310</v>
      </c>
      <c r="V13" s="168" t="s">
        <v>536</v>
      </c>
      <c r="W13" s="168" t="s">
        <v>536</v>
      </c>
      <c r="X13" s="195" t="s">
        <v>601</v>
      </c>
      <c r="Y13" s="41"/>
    </row>
    <row r="14" spans="1:57" ht="24.95" customHeight="1">
      <c r="A14" s="54">
        <v>5</v>
      </c>
      <c r="B14" s="67" t="s">
        <v>602</v>
      </c>
      <c r="C14" s="32" t="s">
        <v>311</v>
      </c>
      <c r="D14" s="501">
        <v>6500</v>
      </c>
      <c r="E14" s="410">
        <v>5</v>
      </c>
      <c r="F14" s="410">
        <v>2</v>
      </c>
      <c r="G14" s="410">
        <v>5</v>
      </c>
      <c r="H14" s="422">
        <v>0</v>
      </c>
      <c r="I14" s="422">
        <v>5</v>
      </c>
      <c r="J14" s="422">
        <v>0</v>
      </c>
      <c r="K14" s="422">
        <v>5</v>
      </c>
      <c r="L14" s="375">
        <v>5</v>
      </c>
      <c r="M14" s="400">
        <v>32500</v>
      </c>
      <c r="N14" s="400">
        <v>0</v>
      </c>
      <c r="O14" s="400">
        <v>0</v>
      </c>
      <c r="P14" s="400">
        <v>0</v>
      </c>
      <c r="Q14" s="400">
        <v>0</v>
      </c>
      <c r="R14" s="636">
        <v>0</v>
      </c>
      <c r="S14" s="400">
        <v>0</v>
      </c>
      <c r="T14" s="375">
        <f t="shared" si="3"/>
        <v>5</v>
      </c>
      <c r="U14" s="492">
        <f t="shared" si="3"/>
        <v>32500</v>
      </c>
      <c r="V14" s="168" t="s">
        <v>536</v>
      </c>
      <c r="W14" s="168" t="s">
        <v>536</v>
      </c>
      <c r="X14" s="164" t="s">
        <v>603</v>
      </c>
      <c r="Y14" s="41"/>
    </row>
    <row r="15" spans="1:57" ht="24.95" customHeight="1">
      <c r="A15" s="54">
        <v>6</v>
      </c>
      <c r="B15" s="67" t="s">
        <v>604</v>
      </c>
      <c r="C15" s="32" t="s">
        <v>605</v>
      </c>
      <c r="D15" s="501">
        <v>9180</v>
      </c>
      <c r="E15" s="410">
        <v>3</v>
      </c>
      <c r="F15" s="410">
        <v>2</v>
      </c>
      <c r="G15" s="410">
        <v>4</v>
      </c>
      <c r="H15" s="422">
        <v>2</v>
      </c>
      <c r="I15" s="422">
        <v>0</v>
      </c>
      <c r="J15" s="422">
        <v>0</v>
      </c>
      <c r="K15" s="422">
        <v>2</v>
      </c>
      <c r="L15" s="375">
        <v>1</v>
      </c>
      <c r="M15" s="400">
        <v>9180</v>
      </c>
      <c r="N15" s="400">
        <v>0</v>
      </c>
      <c r="O15" s="400">
        <v>0</v>
      </c>
      <c r="P15" s="400">
        <v>0</v>
      </c>
      <c r="Q15" s="400">
        <v>0</v>
      </c>
      <c r="R15" s="636">
        <v>0</v>
      </c>
      <c r="S15" s="400">
        <v>0</v>
      </c>
      <c r="T15" s="375">
        <f t="shared" si="3"/>
        <v>1</v>
      </c>
      <c r="U15" s="492">
        <f t="shared" si="3"/>
        <v>9180</v>
      </c>
      <c r="V15" s="168" t="s">
        <v>536</v>
      </c>
      <c r="W15" s="168" t="s">
        <v>536</v>
      </c>
      <c r="X15" s="194" t="s">
        <v>606</v>
      </c>
      <c r="Y15" s="41"/>
    </row>
    <row r="16" spans="1:57" ht="45.75" customHeight="1">
      <c r="A16" s="54">
        <v>7</v>
      </c>
      <c r="B16" s="67" t="s">
        <v>607</v>
      </c>
      <c r="C16" s="32" t="s">
        <v>311</v>
      </c>
      <c r="D16" s="501">
        <v>6175</v>
      </c>
      <c r="E16" s="410">
        <v>0</v>
      </c>
      <c r="F16" s="410">
        <v>0</v>
      </c>
      <c r="G16" s="410">
        <v>0</v>
      </c>
      <c r="H16" s="422">
        <v>0</v>
      </c>
      <c r="I16" s="422">
        <v>10</v>
      </c>
      <c r="J16" s="422">
        <v>0</v>
      </c>
      <c r="K16" s="422">
        <v>10</v>
      </c>
      <c r="L16" s="375">
        <v>10</v>
      </c>
      <c r="M16" s="400">
        <v>61750</v>
      </c>
      <c r="N16" s="400">
        <v>0</v>
      </c>
      <c r="O16" s="400">
        <v>0</v>
      </c>
      <c r="P16" s="400">
        <v>0</v>
      </c>
      <c r="Q16" s="400">
        <v>0</v>
      </c>
      <c r="R16" s="636">
        <v>0</v>
      </c>
      <c r="S16" s="400">
        <v>0</v>
      </c>
      <c r="T16" s="375">
        <f t="shared" si="3"/>
        <v>10</v>
      </c>
      <c r="U16" s="492">
        <f t="shared" si="3"/>
        <v>61750</v>
      </c>
      <c r="V16" s="168" t="s">
        <v>536</v>
      </c>
      <c r="W16" s="168" t="s">
        <v>536</v>
      </c>
      <c r="X16" s="196" t="s">
        <v>608</v>
      </c>
      <c r="Y16" s="41"/>
    </row>
    <row r="17" spans="1:25" ht="24.95" customHeight="1">
      <c r="A17" s="54">
        <v>8</v>
      </c>
      <c r="B17" s="67" t="s">
        <v>609</v>
      </c>
      <c r="C17" s="32" t="s">
        <v>311</v>
      </c>
      <c r="D17" s="501">
        <v>195000</v>
      </c>
      <c r="E17" s="410">
        <v>0</v>
      </c>
      <c r="F17" s="410">
        <v>0</v>
      </c>
      <c r="G17" s="410">
        <v>1</v>
      </c>
      <c r="H17" s="422">
        <v>1</v>
      </c>
      <c r="I17" s="422">
        <v>0</v>
      </c>
      <c r="J17" s="422">
        <v>0</v>
      </c>
      <c r="K17" s="422">
        <v>1</v>
      </c>
      <c r="L17" s="375">
        <v>1</v>
      </c>
      <c r="M17" s="400">
        <v>195000</v>
      </c>
      <c r="N17" s="400">
        <v>0</v>
      </c>
      <c r="O17" s="400">
        <v>0</v>
      </c>
      <c r="P17" s="400">
        <v>0</v>
      </c>
      <c r="Q17" s="400">
        <v>0</v>
      </c>
      <c r="R17" s="636">
        <v>0</v>
      </c>
      <c r="S17" s="400">
        <v>0</v>
      </c>
      <c r="T17" s="375">
        <f t="shared" si="3"/>
        <v>1</v>
      </c>
      <c r="U17" s="492">
        <f t="shared" si="3"/>
        <v>195000</v>
      </c>
      <c r="V17" s="168" t="s">
        <v>536</v>
      </c>
      <c r="W17" s="168" t="s">
        <v>536</v>
      </c>
      <c r="X17" s="197" t="s">
        <v>610</v>
      </c>
      <c r="Y17" s="41"/>
    </row>
    <row r="18" spans="1:25" ht="24.95" customHeight="1">
      <c r="A18" s="54">
        <v>9</v>
      </c>
      <c r="B18" s="67" t="s">
        <v>611</v>
      </c>
      <c r="C18" s="32" t="s">
        <v>311</v>
      </c>
      <c r="D18" s="501">
        <v>145000</v>
      </c>
      <c r="E18" s="410">
        <v>0</v>
      </c>
      <c r="F18" s="410">
        <v>0</v>
      </c>
      <c r="G18" s="410">
        <v>0</v>
      </c>
      <c r="H18" s="422">
        <v>0</v>
      </c>
      <c r="I18" s="422">
        <v>6</v>
      </c>
      <c r="J18" s="422">
        <v>0</v>
      </c>
      <c r="K18" s="422">
        <v>6</v>
      </c>
      <c r="L18" s="375">
        <v>6</v>
      </c>
      <c r="M18" s="400">
        <v>870000</v>
      </c>
      <c r="N18" s="400">
        <v>0</v>
      </c>
      <c r="O18" s="400">
        <v>0</v>
      </c>
      <c r="P18" s="400">
        <v>0</v>
      </c>
      <c r="Q18" s="400">
        <v>0</v>
      </c>
      <c r="R18" s="636">
        <v>0</v>
      </c>
      <c r="S18" s="400">
        <v>0</v>
      </c>
      <c r="T18" s="375">
        <f t="shared" si="3"/>
        <v>6</v>
      </c>
      <c r="U18" s="492">
        <f t="shared" si="3"/>
        <v>870000</v>
      </c>
      <c r="V18" s="168" t="s">
        <v>536</v>
      </c>
      <c r="W18" s="168" t="s">
        <v>536</v>
      </c>
      <c r="X18" s="196" t="s">
        <v>612</v>
      </c>
      <c r="Y18" s="41"/>
    </row>
    <row r="19" spans="1:25" ht="42">
      <c r="A19" s="54">
        <v>10</v>
      </c>
      <c r="B19" s="67" t="s">
        <v>613</v>
      </c>
      <c r="C19" s="32" t="s">
        <v>311</v>
      </c>
      <c r="D19" s="501">
        <v>125000</v>
      </c>
      <c r="E19" s="410">
        <v>0</v>
      </c>
      <c r="F19" s="410">
        <v>0</v>
      </c>
      <c r="G19" s="410">
        <v>0</v>
      </c>
      <c r="H19" s="422">
        <v>0</v>
      </c>
      <c r="I19" s="422">
        <v>3</v>
      </c>
      <c r="J19" s="422">
        <v>0</v>
      </c>
      <c r="K19" s="422">
        <v>3</v>
      </c>
      <c r="L19" s="375">
        <v>1</v>
      </c>
      <c r="M19" s="400">
        <v>125000</v>
      </c>
      <c r="N19" s="400">
        <v>2</v>
      </c>
      <c r="O19" s="400">
        <v>250000</v>
      </c>
      <c r="P19" s="400">
        <v>0</v>
      </c>
      <c r="Q19" s="400">
        <v>0</v>
      </c>
      <c r="R19" s="636">
        <v>0</v>
      </c>
      <c r="S19" s="400">
        <v>0</v>
      </c>
      <c r="T19" s="375">
        <f t="shared" si="3"/>
        <v>3</v>
      </c>
      <c r="U19" s="492">
        <f t="shared" si="3"/>
        <v>375000</v>
      </c>
      <c r="V19" s="168" t="s">
        <v>536</v>
      </c>
      <c r="W19" s="168" t="s">
        <v>536</v>
      </c>
      <c r="X19" s="197" t="s">
        <v>614</v>
      </c>
      <c r="Y19" s="41"/>
    </row>
    <row r="20" spans="1:25" ht="42">
      <c r="A20" s="54">
        <v>11</v>
      </c>
      <c r="B20" s="67" t="s">
        <v>615</v>
      </c>
      <c r="C20" s="32" t="s">
        <v>48</v>
      </c>
      <c r="D20" s="501">
        <v>400000</v>
      </c>
      <c r="E20" s="410">
        <v>0</v>
      </c>
      <c r="F20" s="410">
        <v>0</v>
      </c>
      <c r="G20" s="410">
        <v>0</v>
      </c>
      <c r="H20" s="422">
        <v>0</v>
      </c>
      <c r="I20" s="422">
        <v>3</v>
      </c>
      <c r="J20" s="422">
        <v>0</v>
      </c>
      <c r="K20" s="422">
        <v>3</v>
      </c>
      <c r="L20" s="375">
        <v>0</v>
      </c>
      <c r="M20" s="400">
        <v>0</v>
      </c>
      <c r="N20" s="400">
        <v>3</v>
      </c>
      <c r="O20" s="400">
        <v>1200000</v>
      </c>
      <c r="P20" s="400">
        <v>0</v>
      </c>
      <c r="Q20" s="400">
        <v>0</v>
      </c>
      <c r="R20" s="636">
        <v>0</v>
      </c>
      <c r="S20" s="400">
        <v>0</v>
      </c>
      <c r="T20" s="375">
        <f t="shared" si="3"/>
        <v>3</v>
      </c>
      <c r="U20" s="492">
        <f t="shared" si="3"/>
        <v>1200000</v>
      </c>
      <c r="V20" s="40"/>
      <c r="W20" s="40"/>
      <c r="X20" s="143"/>
      <c r="Y20" s="41"/>
    </row>
    <row r="21" spans="1:25" ht="42">
      <c r="A21" s="54">
        <v>12</v>
      </c>
      <c r="B21" s="67" t="s">
        <v>616</v>
      </c>
      <c r="C21" s="32" t="s">
        <v>48</v>
      </c>
      <c r="D21" s="501">
        <v>750000</v>
      </c>
      <c r="E21" s="410">
        <v>0</v>
      </c>
      <c r="F21" s="410">
        <v>0</v>
      </c>
      <c r="G21" s="410">
        <v>0</v>
      </c>
      <c r="H21" s="422">
        <v>0</v>
      </c>
      <c r="I21" s="422">
        <v>1</v>
      </c>
      <c r="J21" s="422">
        <v>0</v>
      </c>
      <c r="K21" s="422">
        <v>1</v>
      </c>
      <c r="L21" s="375">
        <v>0</v>
      </c>
      <c r="M21" s="400">
        <v>0</v>
      </c>
      <c r="N21" s="400">
        <v>1</v>
      </c>
      <c r="O21" s="400">
        <v>750000</v>
      </c>
      <c r="P21" s="400">
        <v>1</v>
      </c>
      <c r="Q21" s="400">
        <v>750000</v>
      </c>
      <c r="R21" s="636">
        <v>0</v>
      </c>
      <c r="S21" s="400">
        <v>0</v>
      </c>
      <c r="T21" s="375">
        <f t="shared" si="3"/>
        <v>2</v>
      </c>
      <c r="U21" s="492">
        <f t="shared" si="3"/>
        <v>1500000</v>
      </c>
      <c r="V21" s="40"/>
      <c r="W21" s="40"/>
      <c r="X21" s="40" t="s">
        <v>617</v>
      </c>
      <c r="Y21" s="41"/>
    </row>
    <row r="22" spans="1:25" ht="21">
      <c r="A22" s="54">
        <v>13</v>
      </c>
      <c r="B22" s="67" t="s">
        <v>618</v>
      </c>
      <c r="C22" s="32" t="s">
        <v>619</v>
      </c>
      <c r="D22" s="501">
        <v>354250</v>
      </c>
      <c r="E22" s="410">
        <v>0</v>
      </c>
      <c r="F22" s="410">
        <v>0</v>
      </c>
      <c r="G22" s="410">
        <v>0</v>
      </c>
      <c r="H22" s="422">
        <v>0</v>
      </c>
      <c r="I22" s="422">
        <v>10</v>
      </c>
      <c r="J22" s="422">
        <v>0</v>
      </c>
      <c r="K22" s="422">
        <v>10</v>
      </c>
      <c r="L22" s="375">
        <v>0</v>
      </c>
      <c r="M22" s="400">
        <v>0</v>
      </c>
      <c r="N22" s="400">
        <v>10</v>
      </c>
      <c r="O22" s="400">
        <v>3542500</v>
      </c>
      <c r="P22" s="400">
        <v>0</v>
      </c>
      <c r="Q22" s="400">
        <v>0</v>
      </c>
      <c r="R22" s="636">
        <v>0</v>
      </c>
      <c r="S22" s="400">
        <v>0</v>
      </c>
      <c r="T22" s="375">
        <f t="shared" si="3"/>
        <v>10</v>
      </c>
      <c r="U22" s="492">
        <f t="shared" si="3"/>
        <v>3542500</v>
      </c>
      <c r="V22" s="40"/>
      <c r="W22" s="40"/>
      <c r="X22" s="40"/>
      <c r="Y22" s="41"/>
    </row>
    <row r="23" spans="1:25" ht="21">
      <c r="A23" s="54">
        <v>14</v>
      </c>
      <c r="B23" s="67" t="s">
        <v>620</v>
      </c>
      <c r="C23" s="32" t="s">
        <v>619</v>
      </c>
      <c r="D23" s="501">
        <v>290250</v>
      </c>
      <c r="E23" s="410">
        <v>0</v>
      </c>
      <c r="F23" s="410">
        <v>0</v>
      </c>
      <c r="G23" s="410">
        <v>0</v>
      </c>
      <c r="H23" s="422">
        <v>0</v>
      </c>
      <c r="I23" s="422">
        <v>10</v>
      </c>
      <c r="J23" s="422">
        <v>0</v>
      </c>
      <c r="K23" s="422">
        <v>10</v>
      </c>
      <c r="L23" s="375">
        <v>0</v>
      </c>
      <c r="M23" s="400">
        <v>0</v>
      </c>
      <c r="N23" s="400">
        <v>10</v>
      </c>
      <c r="O23" s="400">
        <v>2902500</v>
      </c>
      <c r="P23" s="400">
        <v>0</v>
      </c>
      <c r="Q23" s="400">
        <v>0</v>
      </c>
      <c r="R23" s="636">
        <v>0</v>
      </c>
      <c r="S23" s="400">
        <v>0</v>
      </c>
      <c r="T23" s="375">
        <f t="shared" si="3"/>
        <v>10</v>
      </c>
      <c r="U23" s="492">
        <f t="shared" si="3"/>
        <v>2902500</v>
      </c>
      <c r="V23" s="40"/>
      <c r="W23" s="40"/>
      <c r="X23" s="40"/>
      <c r="Y23" s="41"/>
    </row>
    <row r="24" spans="1:25" ht="42">
      <c r="A24" s="54">
        <v>15</v>
      </c>
      <c r="B24" s="67" t="s">
        <v>621</v>
      </c>
      <c r="C24" s="32" t="s">
        <v>48</v>
      </c>
      <c r="D24" s="501">
        <v>372395</v>
      </c>
      <c r="E24" s="410">
        <v>0</v>
      </c>
      <c r="F24" s="410">
        <v>0</v>
      </c>
      <c r="G24" s="410">
        <v>0</v>
      </c>
      <c r="H24" s="422">
        <v>0</v>
      </c>
      <c r="I24" s="422">
        <v>2</v>
      </c>
      <c r="J24" s="422">
        <v>0</v>
      </c>
      <c r="K24" s="422">
        <v>2</v>
      </c>
      <c r="L24" s="375">
        <v>0</v>
      </c>
      <c r="M24" s="400">
        <v>0</v>
      </c>
      <c r="N24" s="400">
        <v>2</v>
      </c>
      <c r="O24" s="400">
        <v>744790</v>
      </c>
      <c r="P24" s="400">
        <v>0</v>
      </c>
      <c r="Q24" s="400">
        <v>0</v>
      </c>
      <c r="R24" s="636">
        <v>0</v>
      </c>
      <c r="S24" s="400">
        <v>0</v>
      </c>
      <c r="T24" s="375">
        <f t="shared" si="3"/>
        <v>2</v>
      </c>
      <c r="U24" s="492">
        <f t="shared" si="3"/>
        <v>744790</v>
      </c>
      <c r="V24" s="40"/>
      <c r="W24" s="40"/>
      <c r="X24" s="40"/>
      <c r="Y24" s="41"/>
    </row>
    <row r="25" spans="1:25" ht="21">
      <c r="A25" s="65" t="s">
        <v>18</v>
      </c>
      <c r="B25" s="65"/>
      <c r="C25" s="42"/>
      <c r="D25" s="495"/>
      <c r="E25" s="495">
        <v>0</v>
      </c>
      <c r="F25" s="495">
        <v>0</v>
      </c>
      <c r="G25" s="495">
        <v>0</v>
      </c>
      <c r="H25" s="431">
        <v>0</v>
      </c>
      <c r="I25" s="431">
        <f>SUM(I26:I30)</f>
        <v>6</v>
      </c>
      <c r="J25" s="431">
        <f t="shared" ref="J25:U25" si="4">SUM(J26:J30)</f>
        <v>0</v>
      </c>
      <c r="K25" s="431">
        <f t="shared" si="4"/>
        <v>6</v>
      </c>
      <c r="L25" s="431">
        <f t="shared" si="4"/>
        <v>3</v>
      </c>
      <c r="M25" s="431">
        <f t="shared" si="4"/>
        <v>50614199</v>
      </c>
      <c r="N25" s="431">
        <f t="shared" si="4"/>
        <v>0</v>
      </c>
      <c r="O25" s="431">
        <f t="shared" si="4"/>
        <v>0</v>
      </c>
      <c r="P25" s="431">
        <f t="shared" si="4"/>
        <v>3</v>
      </c>
      <c r="Q25" s="431">
        <f t="shared" si="4"/>
        <v>5600400</v>
      </c>
      <c r="R25" s="431">
        <f t="shared" si="4"/>
        <v>0</v>
      </c>
      <c r="S25" s="431">
        <f t="shared" si="4"/>
        <v>0</v>
      </c>
      <c r="T25" s="431">
        <f t="shared" si="4"/>
        <v>6</v>
      </c>
      <c r="U25" s="495">
        <f t="shared" si="4"/>
        <v>56214599</v>
      </c>
      <c r="V25" s="43"/>
      <c r="W25" s="43"/>
      <c r="X25" s="43"/>
    </row>
    <row r="26" spans="1:25" ht="27" customHeight="1">
      <c r="A26" s="56">
        <v>1</v>
      </c>
      <c r="B26" s="165" t="s">
        <v>622</v>
      </c>
      <c r="C26" s="32" t="s">
        <v>48</v>
      </c>
      <c r="D26" s="496">
        <v>2590000</v>
      </c>
      <c r="E26" s="496">
        <v>0</v>
      </c>
      <c r="F26" s="496">
        <v>0</v>
      </c>
      <c r="G26" s="496">
        <v>0</v>
      </c>
      <c r="H26" s="418">
        <v>0</v>
      </c>
      <c r="I26" s="418">
        <v>2</v>
      </c>
      <c r="J26" s="418">
        <v>0</v>
      </c>
      <c r="K26" s="422">
        <v>2</v>
      </c>
      <c r="L26" s="418">
        <v>1</v>
      </c>
      <c r="M26" s="418">
        <v>2590000</v>
      </c>
      <c r="N26" s="418">
        <v>0</v>
      </c>
      <c r="O26" s="418">
        <v>0</v>
      </c>
      <c r="P26" s="418">
        <v>1</v>
      </c>
      <c r="Q26" s="418">
        <v>2590000</v>
      </c>
      <c r="R26" s="418">
        <v>0</v>
      </c>
      <c r="S26" s="418">
        <v>0</v>
      </c>
      <c r="T26" s="375">
        <f t="shared" ref="T26:U30" si="5">SUM(L26+N26+P26+R26)</f>
        <v>2</v>
      </c>
      <c r="U26" s="492">
        <f t="shared" si="5"/>
        <v>5180000</v>
      </c>
      <c r="V26" s="168" t="s">
        <v>536</v>
      </c>
      <c r="W26" s="168" t="s">
        <v>536</v>
      </c>
      <c r="X26" s="197" t="s">
        <v>623</v>
      </c>
    </row>
    <row r="27" spans="1:25" ht="51" customHeight="1">
      <c r="A27" s="56">
        <v>2</v>
      </c>
      <c r="B27" s="67" t="s">
        <v>624</v>
      </c>
      <c r="C27" s="32" t="s">
        <v>48</v>
      </c>
      <c r="D27" s="496">
        <v>10977920</v>
      </c>
      <c r="E27" s="496">
        <v>0</v>
      </c>
      <c r="F27" s="496">
        <v>0</v>
      </c>
      <c r="G27" s="496">
        <v>0</v>
      </c>
      <c r="H27" s="418">
        <v>0</v>
      </c>
      <c r="I27" s="418">
        <v>1</v>
      </c>
      <c r="J27" s="418">
        <v>0</v>
      </c>
      <c r="K27" s="422">
        <v>1</v>
      </c>
      <c r="L27" s="418">
        <v>1</v>
      </c>
      <c r="M27" s="418">
        <v>10977920</v>
      </c>
      <c r="N27" s="418">
        <v>0</v>
      </c>
      <c r="O27" s="418">
        <v>0</v>
      </c>
      <c r="P27" s="418">
        <v>0</v>
      </c>
      <c r="Q27" s="418">
        <v>0</v>
      </c>
      <c r="R27" s="418">
        <v>0</v>
      </c>
      <c r="S27" s="418">
        <v>0</v>
      </c>
      <c r="T27" s="375">
        <f t="shared" si="5"/>
        <v>1</v>
      </c>
      <c r="U27" s="492">
        <f t="shared" si="5"/>
        <v>10977920</v>
      </c>
      <c r="V27" s="168" t="s">
        <v>536</v>
      </c>
      <c r="W27" s="168" t="s">
        <v>536</v>
      </c>
      <c r="X27" s="197" t="s">
        <v>625</v>
      </c>
    </row>
    <row r="28" spans="1:25" ht="47.25" customHeight="1">
      <c r="A28" s="56">
        <v>3</v>
      </c>
      <c r="B28" s="67" t="s">
        <v>626</v>
      </c>
      <c r="C28" s="32" t="s">
        <v>48</v>
      </c>
      <c r="D28" s="496">
        <v>37046279</v>
      </c>
      <c r="E28" s="496">
        <v>0</v>
      </c>
      <c r="F28" s="496">
        <v>0</v>
      </c>
      <c r="G28" s="496">
        <v>0</v>
      </c>
      <c r="H28" s="418">
        <v>0</v>
      </c>
      <c r="I28" s="418">
        <v>1</v>
      </c>
      <c r="J28" s="418">
        <v>0</v>
      </c>
      <c r="K28" s="422">
        <v>1</v>
      </c>
      <c r="L28" s="418">
        <v>1</v>
      </c>
      <c r="M28" s="418">
        <v>37046279</v>
      </c>
      <c r="N28" s="418">
        <v>0</v>
      </c>
      <c r="O28" s="418">
        <v>0</v>
      </c>
      <c r="P28" s="418">
        <v>0</v>
      </c>
      <c r="Q28" s="418">
        <v>0</v>
      </c>
      <c r="R28" s="418">
        <v>0</v>
      </c>
      <c r="S28" s="418">
        <v>0</v>
      </c>
      <c r="T28" s="375">
        <f t="shared" si="5"/>
        <v>1</v>
      </c>
      <c r="U28" s="492">
        <f t="shared" si="5"/>
        <v>37046279</v>
      </c>
      <c r="V28" s="168" t="s">
        <v>536</v>
      </c>
      <c r="W28" s="168" t="s">
        <v>536</v>
      </c>
      <c r="X28" s="143" t="s">
        <v>625</v>
      </c>
    </row>
    <row r="29" spans="1:25" ht="21">
      <c r="A29" s="56">
        <v>4</v>
      </c>
      <c r="B29" s="67" t="s">
        <v>627</v>
      </c>
      <c r="C29" s="32" t="s">
        <v>48</v>
      </c>
      <c r="D29" s="496">
        <v>1651400</v>
      </c>
      <c r="E29" s="496">
        <v>0</v>
      </c>
      <c r="F29" s="496">
        <v>0</v>
      </c>
      <c r="G29" s="496">
        <v>0</v>
      </c>
      <c r="H29" s="418">
        <v>0</v>
      </c>
      <c r="I29" s="418">
        <v>1</v>
      </c>
      <c r="J29" s="418">
        <v>0</v>
      </c>
      <c r="K29" s="422">
        <v>1</v>
      </c>
      <c r="L29" s="418">
        <v>0</v>
      </c>
      <c r="M29" s="418">
        <v>0</v>
      </c>
      <c r="N29" s="418">
        <v>0</v>
      </c>
      <c r="O29" s="418">
        <v>0</v>
      </c>
      <c r="P29" s="418">
        <v>1</v>
      </c>
      <c r="Q29" s="418">
        <v>1651400</v>
      </c>
      <c r="R29" s="418">
        <v>0</v>
      </c>
      <c r="S29" s="418">
        <v>0</v>
      </c>
      <c r="T29" s="375">
        <f t="shared" si="5"/>
        <v>1</v>
      </c>
      <c r="U29" s="492">
        <f t="shared" si="5"/>
        <v>1651400</v>
      </c>
      <c r="V29" s="40"/>
      <c r="W29" s="40"/>
      <c r="X29" s="35"/>
    </row>
    <row r="30" spans="1:25" ht="21">
      <c r="A30" s="56">
        <v>5</v>
      </c>
      <c r="B30" s="67" t="s">
        <v>628</v>
      </c>
      <c r="C30" s="32" t="s">
        <v>48</v>
      </c>
      <c r="D30" s="496">
        <v>1359000</v>
      </c>
      <c r="E30" s="496">
        <v>0</v>
      </c>
      <c r="F30" s="496">
        <v>0</v>
      </c>
      <c r="G30" s="496">
        <v>0</v>
      </c>
      <c r="H30" s="418">
        <v>0</v>
      </c>
      <c r="I30" s="418">
        <v>1</v>
      </c>
      <c r="J30" s="418">
        <v>0</v>
      </c>
      <c r="K30" s="422">
        <v>1</v>
      </c>
      <c r="L30" s="418">
        <v>0</v>
      </c>
      <c r="M30" s="418">
        <v>0</v>
      </c>
      <c r="N30" s="418">
        <v>0</v>
      </c>
      <c r="O30" s="418">
        <v>0</v>
      </c>
      <c r="P30" s="418">
        <v>1</v>
      </c>
      <c r="Q30" s="418">
        <v>1359000</v>
      </c>
      <c r="R30" s="418">
        <v>0</v>
      </c>
      <c r="S30" s="418">
        <v>0</v>
      </c>
      <c r="T30" s="375">
        <f t="shared" si="5"/>
        <v>1</v>
      </c>
      <c r="U30" s="492">
        <f t="shared" si="5"/>
        <v>1359000</v>
      </c>
      <c r="V30" s="40"/>
      <c r="W30" s="40"/>
      <c r="X30" s="35"/>
    </row>
    <row r="31" spans="1:25" ht="21" hidden="1">
      <c r="A31" s="1030" t="s">
        <v>19</v>
      </c>
      <c r="B31" s="1031"/>
      <c r="C31" s="47"/>
      <c r="D31" s="499"/>
      <c r="E31" s="499"/>
      <c r="F31" s="499"/>
      <c r="G31" s="49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499"/>
      <c r="V31" s="48"/>
      <c r="W31" s="48"/>
      <c r="X31" s="48"/>
    </row>
    <row r="32" spans="1:25" ht="21" hidden="1">
      <c r="A32" s="65" t="s">
        <v>3</v>
      </c>
      <c r="B32" s="66"/>
      <c r="C32" s="42"/>
      <c r="D32" s="500"/>
      <c r="E32" s="500"/>
      <c r="F32" s="500"/>
      <c r="G32" s="500"/>
      <c r="H32" s="680"/>
      <c r="I32" s="680"/>
      <c r="J32" s="680"/>
      <c r="K32" s="680"/>
      <c r="L32" s="681"/>
      <c r="M32" s="682"/>
      <c r="N32" s="682"/>
      <c r="O32" s="682"/>
      <c r="P32" s="682"/>
      <c r="Q32" s="682"/>
      <c r="R32" s="683"/>
      <c r="S32" s="682"/>
      <c r="T32" s="681"/>
      <c r="U32" s="588"/>
      <c r="V32" s="46"/>
      <c r="W32" s="46"/>
      <c r="X32" s="46"/>
      <c r="Y32" s="6"/>
    </row>
    <row r="33" spans="1:26" ht="21" hidden="1">
      <c r="A33" s="56">
        <v>1</v>
      </c>
      <c r="B33" s="127"/>
      <c r="C33" s="32"/>
      <c r="D33" s="496"/>
      <c r="E33" s="496"/>
      <c r="F33" s="496"/>
      <c r="G33" s="496"/>
      <c r="H33" s="418"/>
      <c r="I33" s="418"/>
      <c r="J33" s="418"/>
      <c r="K33" s="422"/>
      <c r="L33" s="418"/>
      <c r="M33" s="418"/>
      <c r="N33" s="418"/>
      <c r="O33" s="418"/>
      <c r="P33" s="418"/>
      <c r="Q33" s="418"/>
      <c r="R33" s="418"/>
      <c r="S33" s="418"/>
      <c r="T33" s="418"/>
      <c r="U33" s="496"/>
      <c r="V33" s="40"/>
      <c r="W33" s="40"/>
      <c r="X33" s="35"/>
    </row>
    <row r="34" spans="1:26" ht="21" hidden="1">
      <c r="A34" s="56">
        <v>2</v>
      </c>
      <c r="B34" s="127"/>
      <c r="C34" s="32"/>
      <c r="D34" s="496"/>
      <c r="E34" s="496"/>
      <c r="F34" s="496"/>
      <c r="G34" s="496"/>
      <c r="H34" s="418"/>
      <c r="I34" s="418"/>
      <c r="J34" s="418"/>
      <c r="K34" s="422"/>
      <c r="L34" s="418"/>
      <c r="M34" s="418"/>
      <c r="N34" s="418"/>
      <c r="O34" s="418"/>
      <c r="P34" s="418"/>
      <c r="Q34" s="418"/>
      <c r="R34" s="418"/>
      <c r="S34" s="418"/>
      <c r="T34" s="418"/>
      <c r="U34" s="496"/>
      <c r="V34" s="40"/>
      <c r="W34" s="40"/>
      <c r="X34" s="35"/>
    </row>
    <row r="35" spans="1:26" ht="21" hidden="1">
      <c r="A35" s="65" t="s">
        <v>18</v>
      </c>
      <c r="B35" s="65"/>
      <c r="C35" s="42"/>
      <c r="D35" s="495"/>
      <c r="E35" s="495"/>
      <c r="F35" s="495"/>
      <c r="G35" s="495"/>
      <c r="H35" s="431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495"/>
      <c r="V35" s="43"/>
      <c r="W35" s="43"/>
      <c r="X35" s="43"/>
    </row>
    <row r="36" spans="1:26" ht="21" hidden="1">
      <c r="A36" s="56">
        <v>1</v>
      </c>
      <c r="B36" s="127"/>
      <c r="C36" s="32"/>
      <c r="D36" s="496"/>
      <c r="E36" s="496"/>
      <c r="F36" s="496"/>
      <c r="G36" s="496"/>
      <c r="H36" s="418"/>
      <c r="I36" s="418"/>
      <c r="J36" s="418"/>
      <c r="K36" s="422"/>
      <c r="L36" s="418"/>
      <c r="M36" s="418"/>
      <c r="N36" s="418"/>
      <c r="O36" s="418"/>
      <c r="P36" s="418"/>
      <c r="Q36" s="418"/>
      <c r="R36" s="418"/>
      <c r="S36" s="418"/>
      <c r="T36" s="418"/>
      <c r="U36" s="496"/>
      <c r="V36" s="40"/>
      <c r="W36" s="40"/>
      <c r="X36" s="35"/>
    </row>
    <row r="37" spans="1:26" ht="21" hidden="1">
      <c r="A37" s="56">
        <v>2</v>
      </c>
      <c r="B37" s="127"/>
      <c r="C37" s="32"/>
      <c r="D37" s="496"/>
      <c r="E37" s="496"/>
      <c r="F37" s="496"/>
      <c r="G37" s="496"/>
      <c r="H37" s="418"/>
      <c r="I37" s="418"/>
      <c r="J37" s="418"/>
      <c r="K37" s="422"/>
      <c r="L37" s="418"/>
      <c r="M37" s="418"/>
      <c r="N37" s="418"/>
      <c r="O37" s="418"/>
      <c r="P37" s="418"/>
      <c r="Q37" s="418"/>
      <c r="R37" s="418"/>
      <c r="S37" s="418"/>
      <c r="T37" s="418"/>
      <c r="U37" s="496"/>
      <c r="V37" s="40"/>
      <c r="W37" s="40"/>
      <c r="X37" s="35"/>
    </row>
    <row r="38" spans="1:26" ht="21">
      <c r="A38" s="1030" t="s">
        <v>20</v>
      </c>
      <c r="B38" s="1031"/>
      <c r="C38" s="47"/>
      <c r="D38" s="499"/>
      <c r="E38" s="499"/>
      <c r="F38" s="499"/>
      <c r="G38" s="499"/>
      <c r="H38" s="679">
        <f>+H39</f>
        <v>0</v>
      </c>
      <c r="I38" s="679">
        <f t="shared" ref="I38:U38" si="6">+I39</f>
        <v>69</v>
      </c>
      <c r="J38" s="679">
        <f t="shared" si="6"/>
        <v>0</v>
      </c>
      <c r="K38" s="679">
        <f t="shared" si="6"/>
        <v>69</v>
      </c>
      <c r="L38" s="679">
        <f t="shared" si="6"/>
        <v>69</v>
      </c>
      <c r="M38" s="679">
        <f t="shared" si="6"/>
        <v>441600</v>
      </c>
      <c r="N38" s="679">
        <f t="shared" si="6"/>
        <v>0</v>
      </c>
      <c r="O38" s="679">
        <f t="shared" si="6"/>
        <v>0</v>
      </c>
      <c r="P38" s="679">
        <f t="shared" si="6"/>
        <v>0</v>
      </c>
      <c r="Q38" s="679">
        <f t="shared" si="6"/>
        <v>0</v>
      </c>
      <c r="R38" s="679">
        <f t="shared" si="6"/>
        <v>0</v>
      </c>
      <c r="S38" s="679">
        <f t="shared" si="6"/>
        <v>0</v>
      </c>
      <c r="T38" s="679">
        <f t="shared" si="6"/>
        <v>69</v>
      </c>
      <c r="U38" s="499">
        <f t="shared" si="6"/>
        <v>441600</v>
      </c>
      <c r="V38" s="48"/>
      <c r="W38" s="48"/>
      <c r="X38" s="48"/>
    </row>
    <row r="39" spans="1:26" ht="21">
      <c r="A39" s="65" t="s">
        <v>3</v>
      </c>
      <c r="B39" s="66"/>
      <c r="C39" s="42"/>
      <c r="D39" s="500"/>
      <c r="E39" s="500"/>
      <c r="F39" s="500"/>
      <c r="G39" s="500"/>
      <c r="H39" s="680">
        <f>+H40</f>
        <v>0</v>
      </c>
      <c r="I39" s="680">
        <f t="shared" ref="I39:U39" si="7">+I40</f>
        <v>69</v>
      </c>
      <c r="J39" s="680">
        <f t="shared" si="7"/>
        <v>0</v>
      </c>
      <c r="K39" s="680">
        <f t="shared" si="7"/>
        <v>69</v>
      </c>
      <c r="L39" s="680">
        <f t="shared" si="7"/>
        <v>69</v>
      </c>
      <c r="M39" s="680">
        <f t="shared" si="7"/>
        <v>441600</v>
      </c>
      <c r="N39" s="680">
        <f t="shared" si="7"/>
        <v>0</v>
      </c>
      <c r="O39" s="680">
        <f t="shared" si="7"/>
        <v>0</v>
      </c>
      <c r="P39" s="680">
        <f t="shared" si="7"/>
        <v>0</v>
      </c>
      <c r="Q39" s="680">
        <f t="shared" si="7"/>
        <v>0</v>
      </c>
      <c r="R39" s="680">
        <f t="shared" si="7"/>
        <v>0</v>
      </c>
      <c r="S39" s="680">
        <f t="shared" si="7"/>
        <v>0</v>
      </c>
      <c r="T39" s="680">
        <f t="shared" si="7"/>
        <v>69</v>
      </c>
      <c r="U39" s="500">
        <f t="shared" si="7"/>
        <v>441600</v>
      </c>
      <c r="V39" s="46"/>
      <c r="W39" s="46"/>
      <c r="X39" s="46"/>
      <c r="Y39" s="6"/>
    </row>
    <row r="40" spans="1:26" ht="27.75" customHeight="1">
      <c r="A40" s="56">
        <v>1</v>
      </c>
      <c r="B40" s="67" t="s">
        <v>629</v>
      </c>
      <c r="C40" s="32" t="s">
        <v>44</v>
      </c>
      <c r="D40" s="501">
        <v>6400</v>
      </c>
      <c r="E40" s="501">
        <v>35</v>
      </c>
      <c r="F40" s="501">
        <v>20</v>
      </c>
      <c r="G40" s="501">
        <v>35</v>
      </c>
      <c r="H40" s="421"/>
      <c r="I40" s="421">
        <v>69</v>
      </c>
      <c r="J40" s="421"/>
      <c r="K40" s="421">
        <v>69</v>
      </c>
      <c r="L40" s="421">
        <v>69</v>
      </c>
      <c r="M40" s="400">
        <f>L40*D40</f>
        <v>441600</v>
      </c>
      <c r="N40" s="400"/>
      <c r="O40" s="400"/>
      <c r="P40" s="400"/>
      <c r="Q40" s="400"/>
      <c r="R40" s="636"/>
      <c r="S40" s="400"/>
      <c r="T40" s="375">
        <f t="shared" ref="T40:U40" si="8">SUM(L40+N40+P40+R40)</f>
        <v>69</v>
      </c>
      <c r="U40" s="492">
        <f t="shared" si="8"/>
        <v>441600</v>
      </c>
      <c r="V40" s="168" t="s">
        <v>536</v>
      </c>
      <c r="W40" s="168" t="s">
        <v>536</v>
      </c>
      <c r="X40" s="194" t="s">
        <v>608</v>
      </c>
      <c r="Y40" s="52"/>
    </row>
    <row r="41" spans="1:26" ht="21">
      <c r="A41" s="56">
        <v>2</v>
      </c>
      <c r="B41" s="67"/>
      <c r="C41" s="32"/>
      <c r="D41" s="501"/>
      <c r="E41" s="501"/>
      <c r="F41" s="501"/>
      <c r="G41" s="501"/>
      <c r="H41" s="501"/>
      <c r="I41" s="501"/>
      <c r="J41" s="501"/>
      <c r="K41" s="501"/>
      <c r="L41" s="492"/>
      <c r="M41" s="409"/>
      <c r="N41" s="409"/>
      <c r="O41" s="409"/>
      <c r="P41" s="409"/>
      <c r="Q41" s="409"/>
      <c r="R41" s="493"/>
      <c r="S41" s="409"/>
      <c r="T41" s="492"/>
      <c r="U41" s="669"/>
      <c r="V41" s="40"/>
      <c r="W41" s="40"/>
      <c r="X41" s="40"/>
      <c r="Y41" s="52"/>
    </row>
    <row r="42" spans="1:26" ht="21">
      <c r="A42" s="65" t="s">
        <v>18</v>
      </c>
      <c r="B42" s="75"/>
      <c r="C42" s="42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3"/>
      <c r="W42" s="43"/>
      <c r="X42" s="43"/>
    </row>
    <row r="43" spans="1:26" ht="21">
      <c r="A43" s="56">
        <v>1</v>
      </c>
      <c r="B43" s="67"/>
      <c r="C43" s="32"/>
      <c r="D43" s="501"/>
      <c r="E43" s="501"/>
      <c r="F43" s="501"/>
      <c r="G43" s="501"/>
      <c r="H43" s="501"/>
      <c r="I43" s="501"/>
      <c r="J43" s="501"/>
      <c r="K43" s="501"/>
      <c r="L43" s="492"/>
      <c r="M43" s="409"/>
      <c r="N43" s="409"/>
      <c r="O43" s="409"/>
      <c r="P43" s="409"/>
      <c r="Q43" s="409"/>
      <c r="R43" s="493"/>
      <c r="S43" s="409"/>
      <c r="T43" s="492"/>
      <c r="U43" s="669"/>
      <c r="V43" s="40"/>
      <c r="W43" s="40"/>
      <c r="X43" s="40"/>
      <c r="Y43" s="52"/>
    </row>
    <row r="44" spans="1:26" ht="21">
      <c r="A44" s="56">
        <v>2</v>
      </c>
      <c r="B44" s="67"/>
      <c r="C44" s="32"/>
      <c r="D44" s="501"/>
      <c r="E44" s="501"/>
      <c r="F44" s="501"/>
      <c r="G44" s="501"/>
      <c r="H44" s="501"/>
      <c r="I44" s="501"/>
      <c r="J44" s="501"/>
      <c r="K44" s="501"/>
      <c r="L44" s="492"/>
      <c r="M44" s="409"/>
      <c r="N44" s="409"/>
      <c r="O44" s="409"/>
      <c r="P44" s="409"/>
      <c r="Q44" s="409"/>
      <c r="R44" s="493"/>
      <c r="S44" s="409"/>
      <c r="T44" s="492"/>
      <c r="U44" s="669"/>
      <c r="V44" s="40"/>
      <c r="W44" s="40"/>
      <c r="X44" s="40"/>
      <c r="Y44" s="52"/>
    </row>
    <row r="45" spans="1:26" s="7" customFormat="1" ht="13.5" customHeight="1">
      <c r="A45" s="9"/>
      <c r="B45" s="28"/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29"/>
      <c r="W45" s="29"/>
      <c r="X45" s="29"/>
      <c r="Y45" s="30"/>
      <c r="Z45" s="8"/>
    </row>
    <row r="46" spans="1:26" s="13" customFormat="1" ht="21.75" customHeight="1">
      <c r="A46" s="1006"/>
      <c r="B46" s="1052"/>
      <c r="C46" s="1052"/>
      <c r="D46" s="1053"/>
      <c r="E46" s="1053"/>
      <c r="F46" s="1053"/>
      <c r="G46" s="1053"/>
      <c r="H46" s="1053"/>
      <c r="I46" s="1053"/>
      <c r="J46" s="1053"/>
      <c r="K46" s="1053"/>
      <c r="L46" s="1053"/>
      <c r="M46" s="1053"/>
      <c r="N46" s="1053"/>
      <c r="O46" s="1053"/>
      <c r="P46" s="1053"/>
      <c r="Q46" s="1053"/>
      <c r="R46" s="1053"/>
      <c r="S46" s="1053"/>
      <c r="T46" s="1053"/>
      <c r="U46" s="1053"/>
      <c r="V46" s="1052"/>
      <c r="W46" s="1052"/>
      <c r="X46" s="1052"/>
    </row>
    <row r="47" spans="1:26" s="13" customFormat="1" ht="21">
      <c r="A47" s="1007"/>
      <c r="B47" s="1007"/>
      <c r="C47" s="1007"/>
      <c r="D47" s="1054"/>
      <c r="E47" s="1054"/>
      <c r="F47" s="1054"/>
      <c r="G47" s="1054"/>
      <c r="H47" s="1054"/>
      <c r="I47" s="1054"/>
      <c r="J47" s="1054"/>
      <c r="K47" s="1054"/>
      <c r="L47" s="1054"/>
      <c r="M47" s="1054"/>
      <c r="N47" s="1054"/>
      <c r="O47" s="1054"/>
      <c r="P47" s="1054"/>
      <c r="Q47" s="1054"/>
      <c r="R47" s="1054"/>
      <c r="S47" s="1054"/>
      <c r="T47" s="1054"/>
      <c r="U47" s="1054"/>
      <c r="V47" s="1007"/>
      <c r="W47" s="1007"/>
      <c r="X47" s="1007"/>
      <c r="Y47" s="14"/>
    </row>
    <row r="48" spans="1:26" s="13" customFormat="1" ht="21">
      <c r="A48" s="15"/>
      <c r="B48" s="16"/>
      <c r="C48" s="17"/>
      <c r="D48" s="670"/>
      <c r="E48" s="670"/>
      <c r="F48" s="670"/>
      <c r="G48" s="670"/>
      <c r="H48" s="670"/>
      <c r="I48" s="670"/>
      <c r="J48" s="670"/>
      <c r="K48" s="670"/>
      <c r="L48" s="670"/>
      <c r="M48" s="671"/>
      <c r="N48" s="670"/>
      <c r="O48" s="671"/>
      <c r="P48" s="670"/>
      <c r="Q48" s="671"/>
      <c r="R48" s="670"/>
      <c r="S48" s="671"/>
      <c r="T48" s="670"/>
      <c r="U48" s="671"/>
      <c r="V48" s="14"/>
      <c r="W48" s="14"/>
      <c r="X48" s="14"/>
      <c r="Y48" s="14"/>
    </row>
    <row r="49" spans="1:25" s="13" customFormat="1" ht="21">
      <c r="A49" s="15"/>
      <c r="B49" s="16"/>
      <c r="C49" s="17"/>
      <c r="D49" s="670"/>
      <c r="E49" s="670"/>
      <c r="F49" s="670"/>
      <c r="G49" s="670"/>
      <c r="H49" s="670"/>
      <c r="I49" s="670"/>
      <c r="J49" s="670"/>
      <c r="K49" s="670"/>
      <c r="L49" s="670"/>
      <c r="M49" s="671"/>
      <c r="N49" s="670"/>
      <c r="O49" s="671"/>
      <c r="P49" s="670"/>
      <c r="Q49" s="671"/>
      <c r="R49" s="670"/>
      <c r="S49" s="671"/>
      <c r="T49" s="670"/>
      <c r="U49" s="671"/>
      <c r="V49" s="14"/>
      <c r="W49" s="14"/>
      <c r="X49" s="14"/>
      <c r="Y49" s="14"/>
    </row>
    <row r="50" spans="1:25" s="13" customFormat="1" ht="21">
      <c r="A50" s="15"/>
      <c r="B50" s="16"/>
      <c r="C50" s="17"/>
      <c r="D50" s="670"/>
      <c r="E50" s="670"/>
      <c r="F50" s="670"/>
      <c r="G50" s="670"/>
      <c r="H50" s="670"/>
      <c r="I50" s="670"/>
      <c r="J50" s="670"/>
      <c r="K50" s="670"/>
      <c r="L50" s="670"/>
      <c r="M50" s="671"/>
      <c r="N50" s="670"/>
      <c r="O50" s="671"/>
      <c r="P50" s="670"/>
      <c r="Q50" s="671"/>
      <c r="R50" s="670"/>
      <c r="S50" s="671"/>
      <c r="T50" s="670"/>
      <c r="U50" s="671"/>
      <c r="V50" s="14"/>
      <c r="W50" s="14"/>
      <c r="X50" s="14"/>
      <c r="Y50" s="14"/>
    </row>
    <row r="51" spans="1:25" s="13" customFormat="1" ht="21">
      <c r="A51" s="15"/>
      <c r="B51" s="16"/>
      <c r="C51" s="17"/>
      <c r="D51" s="670"/>
      <c r="E51" s="670"/>
      <c r="F51" s="670"/>
      <c r="G51" s="670"/>
      <c r="H51" s="670"/>
      <c r="I51" s="670"/>
      <c r="J51" s="670"/>
      <c r="K51" s="670"/>
      <c r="L51" s="670"/>
      <c r="M51" s="671"/>
      <c r="N51" s="670"/>
      <c r="O51" s="671"/>
      <c r="P51" s="670"/>
      <c r="Q51" s="671"/>
      <c r="R51" s="670"/>
      <c r="S51" s="671"/>
      <c r="T51" s="670"/>
      <c r="U51" s="671"/>
      <c r="V51" s="14"/>
      <c r="W51" s="14"/>
      <c r="X51" s="14"/>
      <c r="Y51" s="14"/>
    </row>
    <row r="52" spans="1:25" s="13" customFormat="1" ht="21">
      <c r="A52" s="15"/>
      <c r="B52" s="16"/>
      <c r="C52" s="17"/>
      <c r="D52" s="670"/>
      <c r="E52" s="670"/>
      <c r="F52" s="670"/>
      <c r="G52" s="670"/>
      <c r="H52" s="670"/>
      <c r="I52" s="670"/>
      <c r="J52" s="670"/>
      <c r="K52" s="670"/>
      <c r="L52" s="670"/>
      <c r="M52" s="671"/>
      <c r="N52" s="670"/>
      <c r="O52" s="671"/>
      <c r="P52" s="670"/>
      <c r="Q52" s="671"/>
      <c r="R52" s="670"/>
      <c r="S52" s="671"/>
      <c r="T52" s="670"/>
      <c r="U52" s="671"/>
      <c r="V52" s="14"/>
      <c r="W52" s="14"/>
      <c r="X52" s="14"/>
      <c r="Y52" s="14"/>
    </row>
    <row r="53" spans="1:25" s="13" customFormat="1" ht="21">
      <c r="A53" s="1007"/>
      <c r="B53" s="1007"/>
      <c r="C53" s="1007"/>
      <c r="D53" s="1054"/>
      <c r="E53" s="1054"/>
      <c r="F53" s="1054"/>
      <c r="G53" s="1054"/>
      <c r="H53" s="1054"/>
      <c r="I53" s="1054"/>
      <c r="J53" s="1054"/>
      <c r="K53" s="1054"/>
      <c r="L53" s="1054"/>
      <c r="M53" s="1054"/>
      <c r="N53" s="1054"/>
      <c r="O53" s="1054"/>
      <c r="P53" s="1054"/>
      <c r="Q53" s="1054"/>
      <c r="R53" s="1054"/>
      <c r="S53" s="1054"/>
      <c r="T53" s="1054"/>
      <c r="U53" s="1054"/>
      <c r="V53" s="1007"/>
      <c r="W53" s="1007"/>
      <c r="X53" s="1007"/>
      <c r="Y53" s="19"/>
    </row>
    <row r="54" spans="1:25" s="13" customFormat="1">
      <c r="A54" s="9"/>
      <c r="B54" s="20"/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1"/>
      <c r="N54" s="10"/>
      <c r="O54" s="11"/>
      <c r="P54" s="10"/>
      <c r="Q54" s="11"/>
      <c r="R54" s="10"/>
      <c r="S54" s="11"/>
      <c r="T54" s="10"/>
      <c r="U54" s="11"/>
      <c r="V54" s="11"/>
      <c r="W54" s="11"/>
      <c r="X54" s="11"/>
      <c r="Y54" s="2"/>
    </row>
    <row r="55" spans="1:25" ht="22.5" customHeight="1">
      <c r="A55" s="21"/>
      <c r="B55" s="3"/>
      <c r="C55" s="22"/>
      <c r="D55" s="23"/>
      <c r="E55" s="23"/>
      <c r="F55" s="23"/>
      <c r="G55" s="23"/>
      <c r="H55" s="23"/>
      <c r="I55" s="23"/>
      <c r="J55" s="23"/>
      <c r="K55" s="23"/>
      <c r="L55" s="23"/>
      <c r="M55" s="24"/>
      <c r="N55" s="23"/>
      <c r="O55" s="24"/>
      <c r="P55" s="23"/>
      <c r="Q55" s="24"/>
      <c r="R55" s="23"/>
      <c r="S55" s="24"/>
      <c r="T55" s="23"/>
      <c r="U55" s="24"/>
      <c r="V55" s="24"/>
      <c r="W55" s="24"/>
      <c r="X55" s="24"/>
      <c r="Y55" s="22"/>
    </row>
    <row r="56" spans="1:25">
      <c r="A56" s="1008"/>
      <c r="B56" s="1008"/>
      <c r="C56" s="1008"/>
      <c r="D56" s="1051"/>
      <c r="E56" s="1051"/>
      <c r="F56" s="1051"/>
      <c r="G56" s="1051"/>
      <c r="H56" s="1051"/>
      <c r="I56" s="1051"/>
      <c r="J56" s="1051"/>
      <c r="K56" s="1051"/>
      <c r="L56" s="1051"/>
      <c r="M56" s="1051"/>
      <c r="N56" s="1051"/>
      <c r="O56" s="1051"/>
      <c r="P56" s="1051"/>
      <c r="Q56" s="1051"/>
      <c r="R56" s="1051"/>
      <c r="S56" s="1051"/>
      <c r="T56" s="1051"/>
      <c r="U56" s="1051"/>
      <c r="V56" s="1008"/>
      <c r="W56" s="1008"/>
      <c r="X56" s="1008"/>
    </row>
    <row r="57" spans="1:25" ht="23.25" customHeight="1">
      <c r="A57" s="26"/>
      <c r="D57" s="672"/>
      <c r="E57" s="672"/>
      <c r="F57" s="672"/>
      <c r="G57" s="672"/>
      <c r="H57" s="672"/>
      <c r="I57" s="672"/>
      <c r="J57" s="672"/>
      <c r="K57" s="672"/>
      <c r="L57" s="672"/>
      <c r="M57" s="52"/>
      <c r="N57" s="672"/>
      <c r="O57" s="52"/>
      <c r="P57" s="672"/>
      <c r="Q57" s="52"/>
      <c r="R57" s="672"/>
      <c r="S57" s="52"/>
      <c r="T57" s="672"/>
      <c r="U57" s="52"/>
    </row>
    <row r="58" spans="1:25">
      <c r="D58" s="672"/>
      <c r="E58" s="672"/>
      <c r="F58" s="672"/>
      <c r="G58" s="672"/>
      <c r="H58" s="672"/>
      <c r="I58" s="672"/>
      <c r="J58" s="672"/>
      <c r="K58" s="672"/>
      <c r="L58" s="672"/>
      <c r="M58" s="52"/>
      <c r="N58" s="672"/>
      <c r="O58" s="52"/>
      <c r="P58" s="672"/>
      <c r="Q58" s="52"/>
      <c r="R58" s="672"/>
      <c r="S58" s="52"/>
      <c r="T58" s="672"/>
      <c r="U58" s="52"/>
    </row>
    <row r="59" spans="1:25">
      <c r="D59" s="672"/>
      <c r="E59" s="672"/>
      <c r="F59" s="672"/>
      <c r="G59" s="672"/>
      <c r="H59" s="672"/>
      <c r="I59" s="672"/>
      <c r="J59" s="672"/>
      <c r="K59" s="672"/>
      <c r="L59" s="672"/>
      <c r="M59" s="52"/>
      <c r="N59" s="672"/>
      <c r="O59" s="52"/>
      <c r="P59" s="672"/>
      <c r="Q59" s="52"/>
      <c r="R59" s="672"/>
      <c r="S59" s="52"/>
      <c r="T59" s="672"/>
      <c r="U59" s="52"/>
    </row>
    <row r="60" spans="1:25">
      <c r="D60" s="672"/>
      <c r="E60" s="672"/>
      <c r="F60" s="672"/>
      <c r="G60" s="672"/>
      <c r="H60" s="672"/>
      <c r="I60" s="672"/>
      <c r="J60" s="672"/>
      <c r="K60" s="672"/>
      <c r="L60" s="672"/>
      <c r="M60" s="52"/>
      <c r="N60" s="672"/>
      <c r="O60" s="52"/>
      <c r="P60" s="672"/>
      <c r="Q60" s="52"/>
      <c r="R60" s="672"/>
      <c r="S60" s="52"/>
      <c r="T60" s="672"/>
      <c r="U60" s="52"/>
    </row>
    <row r="61" spans="1:25">
      <c r="D61" s="672"/>
      <c r="E61" s="672"/>
      <c r="F61" s="672"/>
      <c r="G61" s="672"/>
      <c r="H61" s="672"/>
      <c r="I61" s="672"/>
      <c r="J61" s="672"/>
      <c r="K61" s="672"/>
      <c r="L61" s="672"/>
      <c r="M61" s="52"/>
      <c r="N61" s="672"/>
      <c r="O61" s="52"/>
      <c r="P61" s="672"/>
      <c r="Q61" s="52"/>
      <c r="R61" s="672"/>
      <c r="S61" s="52"/>
      <c r="T61" s="672"/>
      <c r="U61" s="52"/>
    </row>
    <row r="62" spans="1:25">
      <c r="D62" s="672"/>
      <c r="E62" s="672"/>
      <c r="F62" s="672"/>
      <c r="G62" s="672"/>
      <c r="H62" s="672"/>
      <c r="I62" s="672"/>
      <c r="J62" s="672"/>
      <c r="K62" s="672"/>
      <c r="L62" s="672"/>
      <c r="M62" s="52"/>
      <c r="N62" s="672"/>
      <c r="O62" s="52"/>
      <c r="P62" s="672"/>
      <c r="Q62" s="52"/>
      <c r="R62" s="672"/>
      <c r="S62" s="52"/>
      <c r="T62" s="672"/>
      <c r="U62" s="52"/>
    </row>
    <row r="63" spans="1:25">
      <c r="D63" s="672"/>
      <c r="E63" s="672"/>
      <c r="F63" s="672"/>
      <c r="G63" s="672"/>
      <c r="H63" s="672"/>
      <c r="I63" s="672"/>
      <c r="J63" s="672"/>
      <c r="K63" s="672"/>
      <c r="L63" s="672"/>
      <c r="M63" s="52"/>
      <c r="N63" s="672"/>
      <c r="O63" s="52"/>
      <c r="P63" s="672"/>
      <c r="Q63" s="52"/>
      <c r="R63" s="672"/>
      <c r="S63" s="52"/>
      <c r="T63" s="672"/>
      <c r="U63" s="52"/>
    </row>
    <row r="64" spans="1:25">
      <c r="D64" s="672"/>
      <c r="E64" s="672"/>
      <c r="F64" s="672"/>
      <c r="G64" s="672"/>
      <c r="H64" s="672"/>
      <c r="I64" s="672"/>
      <c r="J64" s="672"/>
      <c r="K64" s="672"/>
      <c r="L64" s="672"/>
      <c r="M64" s="52"/>
      <c r="N64" s="672"/>
      <c r="O64" s="52"/>
      <c r="P64" s="672"/>
      <c r="Q64" s="52"/>
      <c r="R64" s="672"/>
      <c r="S64" s="52"/>
      <c r="T64" s="672"/>
      <c r="U64" s="52"/>
    </row>
    <row r="65" spans="4:21">
      <c r="D65" s="672"/>
      <c r="E65" s="672"/>
      <c r="F65" s="672"/>
      <c r="G65" s="672"/>
      <c r="H65" s="672"/>
      <c r="I65" s="672"/>
      <c r="J65" s="672"/>
      <c r="K65" s="672"/>
      <c r="L65" s="672"/>
      <c r="M65" s="52"/>
      <c r="N65" s="672"/>
      <c r="O65" s="52"/>
      <c r="P65" s="672"/>
      <c r="Q65" s="52"/>
      <c r="R65" s="672"/>
      <c r="S65" s="52"/>
      <c r="T65" s="672"/>
      <c r="U65" s="52"/>
    </row>
    <row r="66" spans="4:21">
      <c r="D66" s="672"/>
      <c r="E66" s="672"/>
      <c r="F66" s="672"/>
      <c r="G66" s="672"/>
      <c r="H66" s="672"/>
      <c r="I66" s="672"/>
      <c r="J66" s="672"/>
      <c r="K66" s="672"/>
      <c r="L66" s="672"/>
      <c r="M66" s="52"/>
      <c r="N66" s="672"/>
      <c r="O66" s="52"/>
      <c r="P66" s="672"/>
      <c r="Q66" s="52"/>
      <c r="R66" s="672"/>
      <c r="S66" s="52"/>
      <c r="T66" s="672"/>
      <c r="U66" s="52"/>
    </row>
    <row r="67" spans="4:21">
      <c r="D67" s="672"/>
      <c r="E67" s="672"/>
      <c r="F67" s="672"/>
      <c r="G67" s="672"/>
      <c r="H67" s="672"/>
      <c r="I67" s="672"/>
      <c r="J67" s="672"/>
      <c r="K67" s="672"/>
      <c r="L67" s="672"/>
      <c r="M67" s="52"/>
      <c r="N67" s="672"/>
      <c r="O67" s="52"/>
      <c r="P67" s="672"/>
      <c r="Q67" s="52"/>
      <c r="R67" s="672"/>
      <c r="S67" s="52"/>
      <c r="T67" s="672"/>
      <c r="U67" s="52"/>
    </row>
    <row r="68" spans="4:21">
      <c r="D68" s="672"/>
      <c r="E68" s="672"/>
      <c r="F68" s="672"/>
      <c r="G68" s="672"/>
      <c r="H68" s="672"/>
      <c r="I68" s="672"/>
      <c r="J68" s="672"/>
      <c r="K68" s="672"/>
      <c r="L68" s="672"/>
      <c r="M68" s="52"/>
      <c r="N68" s="672"/>
      <c r="O68" s="52"/>
      <c r="P68" s="672"/>
      <c r="Q68" s="52"/>
      <c r="R68" s="672"/>
      <c r="S68" s="52"/>
      <c r="T68" s="672"/>
      <c r="U68" s="52"/>
    </row>
    <row r="69" spans="4:21">
      <c r="D69" s="672"/>
      <c r="E69" s="672"/>
      <c r="F69" s="672"/>
      <c r="G69" s="672"/>
      <c r="H69" s="672"/>
      <c r="I69" s="672"/>
      <c r="J69" s="672"/>
      <c r="K69" s="672"/>
      <c r="L69" s="672"/>
      <c r="M69" s="52"/>
      <c r="N69" s="672"/>
      <c r="O69" s="52"/>
      <c r="P69" s="672"/>
      <c r="Q69" s="52"/>
      <c r="R69" s="672"/>
      <c r="S69" s="52"/>
      <c r="T69" s="672"/>
      <c r="U69" s="52"/>
    </row>
    <row r="70" spans="4:21">
      <c r="D70" s="672"/>
      <c r="E70" s="672"/>
      <c r="F70" s="672"/>
      <c r="G70" s="672"/>
      <c r="H70" s="672"/>
      <c r="I70" s="672"/>
      <c r="J70" s="672"/>
      <c r="K70" s="672"/>
      <c r="L70" s="672"/>
      <c r="M70" s="52"/>
      <c r="N70" s="672"/>
      <c r="O70" s="52"/>
      <c r="P70" s="672"/>
      <c r="Q70" s="52"/>
      <c r="R70" s="672"/>
      <c r="S70" s="52"/>
      <c r="T70" s="672"/>
      <c r="U70" s="52"/>
    </row>
    <row r="71" spans="4:21">
      <c r="D71" s="672"/>
      <c r="E71" s="672"/>
      <c r="F71" s="672"/>
      <c r="G71" s="672"/>
      <c r="H71" s="672"/>
      <c r="I71" s="672"/>
      <c r="J71" s="672"/>
      <c r="K71" s="672"/>
      <c r="L71" s="672"/>
      <c r="M71" s="52"/>
      <c r="N71" s="672"/>
      <c r="O71" s="52"/>
      <c r="P71" s="672"/>
      <c r="Q71" s="52"/>
      <c r="R71" s="672"/>
      <c r="S71" s="52"/>
      <c r="T71" s="672"/>
      <c r="U71" s="52"/>
    </row>
    <row r="72" spans="4:21">
      <c r="D72" s="672"/>
      <c r="E72" s="672"/>
      <c r="F72" s="672"/>
      <c r="G72" s="672"/>
      <c r="H72" s="672"/>
      <c r="I72" s="672"/>
      <c r="J72" s="672"/>
      <c r="K72" s="672"/>
      <c r="L72" s="672"/>
      <c r="M72" s="52"/>
      <c r="N72" s="672"/>
      <c r="O72" s="52"/>
      <c r="P72" s="672"/>
      <c r="Q72" s="52"/>
      <c r="R72" s="672"/>
      <c r="S72" s="52"/>
      <c r="T72" s="672"/>
      <c r="U72" s="52"/>
    </row>
    <row r="73" spans="4:21">
      <c r="D73" s="672"/>
      <c r="E73" s="672"/>
      <c r="F73" s="672"/>
      <c r="G73" s="672"/>
      <c r="H73" s="672"/>
      <c r="I73" s="672"/>
      <c r="J73" s="672"/>
      <c r="K73" s="672"/>
      <c r="L73" s="672"/>
      <c r="M73" s="52"/>
      <c r="N73" s="672"/>
      <c r="O73" s="52"/>
      <c r="P73" s="672"/>
      <c r="Q73" s="52"/>
      <c r="R73" s="672"/>
      <c r="S73" s="52"/>
      <c r="T73" s="672"/>
      <c r="U73" s="52"/>
    </row>
    <row r="74" spans="4:21">
      <c r="D74" s="672"/>
      <c r="E74" s="672"/>
      <c r="F74" s="672"/>
      <c r="G74" s="672"/>
      <c r="H74" s="672"/>
      <c r="I74" s="672"/>
      <c r="J74" s="672"/>
      <c r="K74" s="672"/>
      <c r="L74" s="672"/>
      <c r="M74" s="52"/>
      <c r="N74" s="672"/>
      <c r="O74" s="52"/>
      <c r="P74" s="672"/>
      <c r="Q74" s="52"/>
      <c r="R74" s="672"/>
      <c r="S74" s="52"/>
      <c r="T74" s="672"/>
      <c r="U74" s="52"/>
    </row>
    <row r="75" spans="4:21">
      <c r="D75" s="672"/>
      <c r="E75" s="672"/>
      <c r="F75" s="672"/>
      <c r="G75" s="672"/>
      <c r="H75" s="672"/>
      <c r="I75" s="672"/>
      <c r="J75" s="672"/>
      <c r="K75" s="672"/>
      <c r="L75" s="672"/>
      <c r="M75" s="52"/>
      <c r="N75" s="672"/>
      <c r="O75" s="52"/>
      <c r="P75" s="672"/>
      <c r="Q75" s="52"/>
      <c r="R75" s="672"/>
      <c r="S75" s="52"/>
      <c r="T75" s="672"/>
      <c r="U75" s="52"/>
    </row>
    <row r="76" spans="4:21">
      <c r="D76" s="672"/>
      <c r="E76" s="672"/>
      <c r="F76" s="672"/>
      <c r="G76" s="672"/>
      <c r="H76" s="672"/>
      <c r="I76" s="672"/>
      <c r="J76" s="672"/>
      <c r="K76" s="672"/>
      <c r="L76" s="672"/>
      <c r="M76" s="52"/>
      <c r="N76" s="672"/>
      <c r="O76" s="52"/>
      <c r="P76" s="672"/>
      <c r="Q76" s="52"/>
      <c r="R76" s="672"/>
      <c r="S76" s="52"/>
      <c r="T76" s="672"/>
      <c r="U76" s="52"/>
    </row>
    <row r="77" spans="4:21">
      <c r="D77" s="672"/>
      <c r="E77" s="672"/>
      <c r="F77" s="672"/>
      <c r="G77" s="672"/>
      <c r="H77" s="672"/>
      <c r="I77" s="672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4:21">
      <c r="D78" s="672"/>
      <c r="E78" s="672"/>
      <c r="F78" s="672"/>
      <c r="G78" s="672"/>
      <c r="H78" s="672"/>
      <c r="I78" s="672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4:21">
      <c r="D79" s="672"/>
      <c r="E79" s="672"/>
      <c r="F79" s="672"/>
      <c r="G79" s="672"/>
      <c r="H79" s="672"/>
      <c r="I79" s="672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4:21">
      <c r="D80" s="672"/>
      <c r="E80" s="672"/>
      <c r="F80" s="672"/>
      <c r="G80" s="672"/>
      <c r="H80" s="672"/>
      <c r="I80" s="672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72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72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72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72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72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72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72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72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72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72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72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72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72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72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72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72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72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72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72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72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72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72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72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72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72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72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72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72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72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72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72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72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72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72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72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72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72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72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72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72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72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72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72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72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72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72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72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72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72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72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72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72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72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72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72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72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72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72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72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72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72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72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72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72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72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72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72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72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72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72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72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72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72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72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72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72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72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72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72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72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72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72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72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72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72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72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72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72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72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72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72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72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72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72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72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72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72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72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72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72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72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72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72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72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72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72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72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72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72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72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72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72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72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72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72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72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72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72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72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72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72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72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72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72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72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72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72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72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72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72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72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72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72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72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72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72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72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72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72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72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72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72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72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72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72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72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72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72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72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72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72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72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72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72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72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72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72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72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72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72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72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72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72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72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72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72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72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72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72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72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72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72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72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72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72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72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72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72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72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72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72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72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72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72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72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72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72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72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72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72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72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72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72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72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72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72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72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72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72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72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72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72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72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72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72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72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72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72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72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72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72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72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72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72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72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72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72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72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72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72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72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72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72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72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72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72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72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72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72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72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72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72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72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72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72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72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72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72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72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72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72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72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72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72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72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72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72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72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72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72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72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72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72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72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72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72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72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72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72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72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72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72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72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72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72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72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72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72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72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72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72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72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72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72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72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72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72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72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72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72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72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72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72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72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72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72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72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72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72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72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72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72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72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72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72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72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72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72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72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72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72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72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72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72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72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72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72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72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72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72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72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72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72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72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72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72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72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72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72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72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72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72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72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72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72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72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72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72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72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72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72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72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72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72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72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72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72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72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72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72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72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72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72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72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72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72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72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72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72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72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72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72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72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72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72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72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72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72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72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72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72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72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72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72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72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72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72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72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72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72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72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72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72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72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72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72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72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72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72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72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72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72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72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72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72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72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72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72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72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72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72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72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72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72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72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72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72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72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72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72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72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72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72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72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72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72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72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72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72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72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72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72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72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72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72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72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72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72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72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72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72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72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72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72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72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72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72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72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72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72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72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72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72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72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72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72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72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72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72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72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72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72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72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72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72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72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72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72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72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72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72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72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72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72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72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72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72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72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72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72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72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72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72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72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72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72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72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72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72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72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72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72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72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72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72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72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72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72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72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72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72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72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72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72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72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72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72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72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72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72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72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72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72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72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72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72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72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72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72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72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72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72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72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72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72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72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72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72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72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72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72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72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72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72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72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72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72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72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72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72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72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72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72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72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72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72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72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72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72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72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72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72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72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72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72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72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72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72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72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72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72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72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72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72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72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72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72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72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72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72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72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72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72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72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72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72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72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72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72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72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72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72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72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72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72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72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72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72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72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72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72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72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72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72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72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72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72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72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72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72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72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72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72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72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72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72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72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72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72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72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72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72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72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72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72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72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72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72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72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72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72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72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72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72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72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72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72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72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72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72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72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72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72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72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72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72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72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72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72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72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72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72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72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72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72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72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72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72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72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72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72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72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72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72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72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72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72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72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72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72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72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72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72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72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72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72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72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72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72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72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72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72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72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72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72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72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72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72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72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72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72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72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72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72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72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72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72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72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72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72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72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72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72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72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72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72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72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72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72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72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72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72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72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72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72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72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72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72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72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72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72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72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72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72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72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72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72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72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72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72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72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72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72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72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72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72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72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72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72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72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72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72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72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72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72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72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72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72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72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72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72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72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72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72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72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72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72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72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72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72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72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72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72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72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72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72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72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72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72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72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72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72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72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72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72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72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72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72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72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72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72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72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72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72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72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72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72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72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72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72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72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72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72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72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72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72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72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72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72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72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72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72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72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72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72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72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72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72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72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72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72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72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72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72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72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72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72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72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72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72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72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72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72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72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72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72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72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72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72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72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72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72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72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72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72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72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72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72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72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72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72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72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72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72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72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72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72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72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72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72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72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72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72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72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72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72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72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72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72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72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72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72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72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72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72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72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72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72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72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72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72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72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72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72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72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72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72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72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72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72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72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72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72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72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72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72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72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72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72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72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72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72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72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72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72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72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72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72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72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72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72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72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72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72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72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72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72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72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72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72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72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72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72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72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72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72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72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72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72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72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72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72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72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72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72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72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72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72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72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72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72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72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72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72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72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72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72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72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72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72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72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72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72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72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72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72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72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72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72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72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72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72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72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72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72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72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72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72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72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72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72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72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72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72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72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72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72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72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72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72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72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72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72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672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672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672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672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672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672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672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672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672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672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672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672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672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672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672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672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672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672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672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672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672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672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672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672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672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672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672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672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672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672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672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672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72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72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72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72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72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72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72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72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72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72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72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72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72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72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72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72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72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72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72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72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72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72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72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72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72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72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72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72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72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72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72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72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72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72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72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72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72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72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72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72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72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72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72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72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72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72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72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72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72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72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72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72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72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72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72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72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72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72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72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72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72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72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72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72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72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72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72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72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72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72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72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72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72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72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72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72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72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72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72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72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72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72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72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72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72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72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72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72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72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72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72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72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72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72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72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72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72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72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72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72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72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72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72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72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72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72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72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72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72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72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72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72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72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72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72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72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72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72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72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72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1">
    <mergeCell ref="A1:U1"/>
    <mergeCell ref="A2:U2"/>
    <mergeCell ref="J3:K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A56:X56"/>
    <mergeCell ref="R5:S5"/>
    <mergeCell ref="T5:U5"/>
    <mergeCell ref="A8:B8"/>
    <mergeCell ref="A31:B31"/>
    <mergeCell ref="A38:B38"/>
    <mergeCell ref="A46:X46"/>
    <mergeCell ref="V4:X5"/>
    <mergeCell ref="L5:M5"/>
    <mergeCell ref="N5:O5"/>
    <mergeCell ref="P5:Q5"/>
    <mergeCell ref="A47:X47"/>
    <mergeCell ref="A53:X53"/>
    <mergeCell ref="A7:B7"/>
  </mergeCells>
  <dataValidations count="1">
    <dataValidation errorStyle="warning" allowBlank="1" showInputMessage="1" showErrorMessage="1" error="ตรวจสอบ _x000a_" sqref="K33:K34 K36:K37 K10:K24 K26:K30" xr:uid="{00000000-0002-0000-04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3" fitToHeight="0" orientation="landscape" r:id="rId1"/>
  <headerFooter scaleWithDoc="0" alignWithMargins="0"/>
  <rowBreaks count="1" manualBreakCount="1">
    <brk id="24" max="1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182"/>
  <sheetViews>
    <sheetView showGridLines="0" topLeftCell="C3" zoomScale="70" zoomScaleNormal="70" zoomScaleSheetLayoutView="58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7" width="13.140625" style="27" hidden="1" customWidth="1"/>
    <col min="8" max="11" width="12.710937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25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25" s="31" customFormat="1" ht="39" customHeight="1">
      <c r="A2" s="1043" t="s">
        <v>535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25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25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25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25" s="3" customFormat="1" ht="42">
      <c r="A6" s="1015"/>
      <c r="B6" s="1015"/>
      <c r="C6" s="1015"/>
      <c r="D6" s="1015"/>
      <c r="E6" s="63" t="s">
        <v>6</v>
      </c>
      <c r="F6" s="572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25" s="3" customFormat="1" ht="21">
      <c r="A7" s="1044" t="s">
        <v>1173</v>
      </c>
      <c r="B7" s="1045"/>
      <c r="C7" s="595"/>
      <c r="D7" s="666"/>
      <c r="E7" s="666">
        <f t="shared" ref="E7:U8" si="0">+E8</f>
        <v>0</v>
      </c>
      <c r="F7" s="666">
        <f t="shared" si="0"/>
        <v>0</v>
      </c>
      <c r="G7" s="666">
        <f t="shared" si="0"/>
        <v>0</v>
      </c>
      <c r="H7" s="594">
        <f t="shared" si="0"/>
        <v>0</v>
      </c>
      <c r="I7" s="666">
        <f t="shared" si="0"/>
        <v>66</v>
      </c>
      <c r="J7" s="666">
        <f t="shared" si="0"/>
        <v>0</v>
      </c>
      <c r="K7" s="666">
        <f t="shared" si="0"/>
        <v>66</v>
      </c>
      <c r="L7" s="666">
        <f t="shared" si="0"/>
        <v>17</v>
      </c>
      <c r="M7" s="666">
        <f t="shared" si="0"/>
        <v>671400</v>
      </c>
      <c r="N7" s="666">
        <f t="shared" si="0"/>
        <v>17</v>
      </c>
      <c r="O7" s="666">
        <f t="shared" si="0"/>
        <v>671400</v>
      </c>
      <c r="P7" s="666">
        <f t="shared" si="0"/>
        <v>16</v>
      </c>
      <c r="Q7" s="666">
        <f t="shared" si="0"/>
        <v>596400</v>
      </c>
      <c r="R7" s="666">
        <f t="shared" si="0"/>
        <v>16</v>
      </c>
      <c r="S7" s="666">
        <f t="shared" si="0"/>
        <v>596400</v>
      </c>
      <c r="T7" s="666">
        <f t="shared" si="0"/>
        <v>66</v>
      </c>
      <c r="U7" s="666">
        <f t="shared" si="0"/>
        <v>2535600</v>
      </c>
      <c r="V7" s="53"/>
      <c r="W7" s="53"/>
      <c r="X7" s="53"/>
      <c r="Y7" s="597"/>
    </row>
    <row r="8" spans="1:25" ht="21">
      <c r="A8" s="1030" t="s">
        <v>20</v>
      </c>
      <c r="B8" s="1031"/>
      <c r="C8" s="47"/>
      <c r="D8" s="499"/>
      <c r="E8" s="499"/>
      <c r="F8" s="499"/>
      <c r="G8" s="499"/>
      <c r="H8" s="499">
        <f>+H9</f>
        <v>0</v>
      </c>
      <c r="I8" s="499">
        <f t="shared" si="0"/>
        <v>66</v>
      </c>
      <c r="J8" s="499">
        <f t="shared" si="0"/>
        <v>0</v>
      </c>
      <c r="K8" s="499">
        <f t="shared" si="0"/>
        <v>66</v>
      </c>
      <c r="L8" s="499">
        <f t="shared" si="0"/>
        <v>17</v>
      </c>
      <c r="M8" s="499">
        <f t="shared" si="0"/>
        <v>671400</v>
      </c>
      <c r="N8" s="499">
        <f t="shared" si="0"/>
        <v>17</v>
      </c>
      <c r="O8" s="499">
        <f t="shared" si="0"/>
        <v>671400</v>
      </c>
      <c r="P8" s="499">
        <f t="shared" si="0"/>
        <v>16</v>
      </c>
      <c r="Q8" s="499">
        <f t="shared" si="0"/>
        <v>596400</v>
      </c>
      <c r="R8" s="499">
        <f t="shared" si="0"/>
        <v>16</v>
      </c>
      <c r="S8" s="499">
        <f t="shared" si="0"/>
        <v>596400</v>
      </c>
      <c r="T8" s="499">
        <f t="shared" si="0"/>
        <v>66</v>
      </c>
      <c r="U8" s="499">
        <f t="shared" si="0"/>
        <v>2535600</v>
      </c>
      <c r="V8" s="48"/>
      <c r="W8" s="48"/>
      <c r="X8" s="48"/>
    </row>
    <row r="9" spans="1:25" ht="27" customHeight="1">
      <c r="A9" s="75" t="s">
        <v>3</v>
      </c>
      <c r="B9" s="67"/>
      <c r="C9" s="36"/>
      <c r="D9" s="501"/>
      <c r="E9" s="501"/>
      <c r="F9" s="501"/>
      <c r="G9" s="501"/>
      <c r="H9" s="501">
        <f>SUM(H10:H21)</f>
        <v>0</v>
      </c>
      <c r="I9" s="501">
        <f t="shared" ref="I9:U9" si="1">SUM(I10:I21)</f>
        <v>66</v>
      </c>
      <c r="J9" s="501">
        <f t="shared" si="1"/>
        <v>0</v>
      </c>
      <c r="K9" s="501">
        <f t="shared" si="1"/>
        <v>66</v>
      </c>
      <c r="L9" s="501">
        <f t="shared" si="1"/>
        <v>17</v>
      </c>
      <c r="M9" s="501">
        <f t="shared" si="1"/>
        <v>671400</v>
      </c>
      <c r="N9" s="501">
        <f t="shared" si="1"/>
        <v>17</v>
      </c>
      <c r="O9" s="501">
        <f t="shared" si="1"/>
        <v>671400</v>
      </c>
      <c r="P9" s="501">
        <f t="shared" si="1"/>
        <v>16</v>
      </c>
      <c r="Q9" s="501">
        <f t="shared" si="1"/>
        <v>596400</v>
      </c>
      <c r="R9" s="501">
        <f t="shared" si="1"/>
        <v>16</v>
      </c>
      <c r="S9" s="501">
        <f t="shared" si="1"/>
        <v>596400</v>
      </c>
      <c r="T9" s="501">
        <f t="shared" si="1"/>
        <v>66</v>
      </c>
      <c r="U9" s="501">
        <f t="shared" si="1"/>
        <v>2535600</v>
      </c>
      <c r="V9" s="168" t="s">
        <v>536</v>
      </c>
      <c r="W9" s="168" t="s">
        <v>536</v>
      </c>
      <c r="X9" s="169" t="s">
        <v>537</v>
      </c>
      <c r="Y9" s="6"/>
    </row>
    <row r="10" spans="1:25" ht="24.95" customHeight="1">
      <c r="A10" s="54">
        <v>1</v>
      </c>
      <c r="B10" s="170" t="s">
        <v>538</v>
      </c>
      <c r="C10" s="186" t="s">
        <v>48</v>
      </c>
      <c r="D10" s="573">
        <v>55500</v>
      </c>
      <c r="E10" s="673">
        <v>0</v>
      </c>
      <c r="F10" s="673">
        <v>0</v>
      </c>
      <c r="G10" s="673">
        <v>0</v>
      </c>
      <c r="H10" s="193">
        <v>0</v>
      </c>
      <c r="I10" s="674">
        <v>8</v>
      </c>
      <c r="J10" s="193">
        <v>0</v>
      </c>
      <c r="K10" s="674">
        <v>8</v>
      </c>
      <c r="L10" s="674">
        <v>2</v>
      </c>
      <c r="M10" s="492">
        <f>D10*L10</f>
        <v>111000</v>
      </c>
      <c r="N10" s="674">
        <v>2</v>
      </c>
      <c r="O10" s="492">
        <v>111000</v>
      </c>
      <c r="P10" s="675">
        <v>2</v>
      </c>
      <c r="Q10" s="409">
        <v>111000</v>
      </c>
      <c r="R10" s="675">
        <v>2</v>
      </c>
      <c r="S10" s="409">
        <v>111000</v>
      </c>
      <c r="T10" s="410">
        <f t="shared" ref="T10:T21" si="2">+L10+N10+P10+R10</f>
        <v>8</v>
      </c>
      <c r="U10" s="501">
        <f t="shared" ref="U10:U21" si="3">+M10+O10+Q10+S10</f>
        <v>444000</v>
      </c>
      <c r="V10" s="168" t="s">
        <v>536</v>
      </c>
      <c r="W10" s="168" t="s">
        <v>536</v>
      </c>
      <c r="X10" s="169" t="s">
        <v>539</v>
      </c>
      <c r="Y10" s="172"/>
    </row>
    <row r="11" spans="1:25" ht="21">
      <c r="A11" s="177">
        <v>2</v>
      </c>
      <c r="B11" s="171" t="s">
        <v>540</v>
      </c>
      <c r="C11" s="179" t="s">
        <v>48</v>
      </c>
      <c r="D11" s="574">
        <v>75500</v>
      </c>
      <c r="E11" s="676">
        <v>0</v>
      </c>
      <c r="F11" s="676">
        <v>0</v>
      </c>
      <c r="G11" s="676">
        <v>0</v>
      </c>
      <c r="H11" s="410">
        <v>0</v>
      </c>
      <c r="I11" s="675">
        <v>8</v>
      </c>
      <c r="J11" s="410">
        <v>0</v>
      </c>
      <c r="K11" s="675">
        <v>8</v>
      </c>
      <c r="L11" s="675">
        <v>2</v>
      </c>
      <c r="M11" s="409">
        <f t="shared" ref="M11:M20" si="4">D11*L11</f>
        <v>151000</v>
      </c>
      <c r="N11" s="675">
        <v>2</v>
      </c>
      <c r="O11" s="409">
        <v>151000</v>
      </c>
      <c r="P11" s="675">
        <v>2</v>
      </c>
      <c r="Q11" s="409">
        <v>151000</v>
      </c>
      <c r="R11" s="675">
        <v>2</v>
      </c>
      <c r="S11" s="409">
        <v>151000</v>
      </c>
      <c r="T11" s="410">
        <f t="shared" si="2"/>
        <v>8</v>
      </c>
      <c r="U11" s="501">
        <f t="shared" si="3"/>
        <v>604000</v>
      </c>
      <c r="V11" s="168" t="s">
        <v>536</v>
      </c>
      <c r="W11" s="168" t="s">
        <v>536</v>
      </c>
      <c r="X11" s="46"/>
      <c r="Y11" s="172"/>
    </row>
    <row r="12" spans="1:25" ht="21">
      <c r="A12" s="177">
        <v>3</v>
      </c>
      <c r="B12" s="171" t="s">
        <v>541</v>
      </c>
      <c r="C12" s="179" t="s">
        <v>311</v>
      </c>
      <c r="D12" s="574">
        <v>46600</v>
      </c>
      <c r="E12" s="676">
        <v>0</v>
      </c>
      <c r="F12" s="676">
        <v>0</v>
      </c>
      <c r="G12" s="676">
        <v>0</v>
      </c>
      <c r="H12" s="410">
        <v>0</v>
      </c>
      <c r="I12" s="675">
        <v>4</v>
      </c>
      <c r="J12" s="410">
        <v>0</v>
      </c>
      <c r="K12" s="675">
        <v>4</v>
      </c>
      <c r="L12" s="675">
        <v>1</v>
      </c>
      <c r="M12" s="409">
        <f t="shared" si="4"/>
        <v>46600</v>
      </c>
      <c r="N12" s="675">
        <v>1</v>
      </c>
      <c r="O12" s="409">
        <v>46600</v>
      </c>
      <c r="P12" s="675">
        <v>1</v>
      </c>
      <c r="Q12" s="409">
        <v>46600</v>
      </c>
      <c r="R12" s="675">
        <v>1</v>
      </c>
      <c r="S12" s="409">
        <v>46600</v>
      </c>
      <c r="T12" s="410">
        <f t="shared" si="2"/>
        <v>4</v>
      </c>
      <c r="U12" s="501">
        <f t="shared" si="3"/>
        <v>186400</v>
      </c>
      <c r="V12" s="168" t="s">
        <v>536</v>
      </c>
      <c r="W12" s="168" t="s">
        <v>536</v>
      </c>
      <c r="X12" s="46"/>
      <c r="Y12" s="172"/>
    </row>
    <row r="13" spans="1:25" ht="21">
      <c r="A13" s="177">
        <v>4</v>
      </c>
      <c r="B13" s="171" t="s">
        <v>542</v>
      </c>
      <c r="C13" s="179" t="s">
        <v>311</v>
      </c>
      <c r="D13" s="574">
        <v>62000</v>
      </c>
      <c r="E13" s="676">
        <v>0</v>
      </c>
      <c r="F13" s="676">
        <v>0</v>
      </c>
      <c r="G13" s="676">
        <v>0</v>
      </c>
      <c r="H13" s="410">
        <v>0</v>
      </c>
      <c r="I13" s="675">
        <v>4</v>
      </c>
      <c r="J13" s="410">
        <v>0</v>
      </c>
      <c r="K13" s="675">
        <v>4</v>
      </c>
      <c r="L13" s="675">
        <v>1</v>
      </c>
      <c r="M13" s="409">
        <f t="shared" si="4"/>
        <v>62000</v>
      </c>
      <c r="N13" s="675">
        <v>1</v>
      </c>
      <c r="O13" s="409">
        <v>62000</v>
      </c>
      <c r="P13" s="675">
        <v>1</v>
      </c>
      <c r="Q13" s="409">
        <v>62000</v>
      </c>
      <c r="R13" s="675">
        <v>1</v>
      </c>
      <c r="S13" s="409">
        <v>62000</v>
      </c>
      <c r="T13" s="410">
        <f t="shared" si="2"/>
        <v>4</v>
      </c>
      <c r="U13" s="501">
        <f t="shared" si="3"/>
        <v>248000</v>
      </c>
      <c r="V13" s="168" t="s">
        <v>536</v>
      </c>
      <c r="W13" s="168" t="s">
        <v>536</v>
      </c>
      <c r="X13" s="46"/>
      <c r="Y13" s="172"/>
    </row>
    <row r="14" spans="1:25" ht="21">
      <c r="A14" s="177">
        <v>5</v>
      </c>
      <c r="B14" s="171" t="s">
        <v>543</v>
      </c>
      <c r="C14" s="179" t="s">
        <v>311</v>
      </c>
      <c r="D14" s="574">
        <v>30000</v>
      </c>
      <c r="E14" s="676">
        <v>0</v>
      </c>
      <c r="F14" s="676">
        <v>0</v>
      </c>
      <c r="G14" s="676">
        <v>0</v>
      </c>
      <c r="H14" s="410">
        <v>0</v>
      </c>
      <c r="I14" s="675">
        <v>12</v>
      </c>
      <c r="J14" s="410">
        <v>0</v>
      </c>
      <c r="K14" s="675">
        <v>12</v>
      </c>
      <c r="L14" s="675">
        <v>3</v>
      </c>
      <c r="M14" s="409">
        <f t="shared" si="4"/>
        <v>90000</v>
      </c>
      <c r="N14" s="675">
        <v>3</v>
      </c>
      <c r="O14" s="409">
        <v>90000</v>
      </c>
      <c r="P14" s="675">
        <v>3</v>
      </c>
      <c r="Q14" s="409">
        <v>90000</v>
      </c>
      <c r="R14" s="675">
        <v>3</v>
      </c>
      <c r="S14" s="409">
        <v>90000</v>
      </c>
      <c r="T14" s="410">
        <f t="shared" si="2"/>
        <v>12</v>
      </c>
      <c r="U14" s="501">
        <f t="shared" si="3"/>
        <v>360000</v>
      </c>
      <c r="V14" s="168" t="s">
        <v>536</v>
      </c>
      <c r="W14" s="168" t="s">
        <v>536</v>
      </c>
      <c r="X14" s="46"/>
      <c r="Y14" s="172"/>
    </row>
    <row r="15" spans="1:25" ht="21">
      <c r="A15" s="177">
        <v>6</v>
      </c>
      <c r="B15" s="171" t="s">
        <v>544</v>
      </c>
      <c r="C15" s="179" t="s">
        <v>311</v>
      </c>
      <c r="D15" s="574">
        <v>30000</v>
      </c>
      <c r="E15" s="676">
        <v>0</v>
      </c>
      <c r="F15" s="676">
        <v>0</v>
      </c>
      <c r="G15" s="676">
        <v>0</v>
      </c>
      <c r="H15" s="410">
        <v>0</v>
      </c>
      <c r="I15" s="675">
        <v>4</v>
      </c>
      <c r="J15" s="410">
        <v>0</v>
      </c>
      <c r="K15" s="675">
        <v>4</v>
      </c>
      <c r="L15" s="675">
        <v>1</v>
      </c>
      <c r="M15" s="409">
        <f t="shared" si="4"/>
        <v>30000</v>
      </c>
      <c r="N15" s="675">
        <v>1</v>
      </c>
      <c r="O15" s="409">
        <v>30000</v>
      </c>
      <c r="P15" s="675">
        <v>1</v>
      </c>
      <c r="Q15" s="409">
        <v>30000</v>
      </c>
      <c r="R15" s="675">
        <v>1</v>
      </c>
      <c r="S15" s="409">
        <v>30000</v>
      </c>
      <c r="T15" s="410">
        <f t="shared" si="2"/>
        <v>4</v>
      </c>
      <c r="U15" s="501">
        <f t="shared" si="3"/>
        <v>120000</v>
      </c>
      <c r="V15" s="168" t="s">
        <v>536</v>
      </c>
      <c r="W15" s="168" t="s">
        <v>536</v>
      </c>
      <c r="X15" s="46"/>
      <c r="Y15" s="172"/>
    </row>
    <row r="16" spans="1:25" ht="21">
      <c r="A16" s="177">
        <v>7</v>
      </c>
      <c r="B16" s="171" t="s">
        <v>545</v>
      </c>
      <c r="C16" s="179" t="s">
        <v>311</v>
      </c>
      <c r="D16" s="574">
        <v>7900</v>
      </c>
      <c r="E16" s="676">
        <v>0</v>
      </c>
      <c r="F16" s="676">
        <v>0</v>
      </c>
      <c r="G16" s="676">
        <v>0</v>
      </c>
      <c r="H16" s="410">
        <v>0</v>
      </c>
      <c r="I16" s="675">
        <v>8</v>
      </c>
      <c r="J16" s="410">
        <v>0</v>
      </c>
      <c r="K16" s="675">
        <v>8</v>
      </c>
      <c r="L16" s="675">
        <v>2</v>
      </c>
      <c r="M16" s="409">
        <f t="shared" si="4"/>
        <v>15800</v>
      </c>
      <c r="N16" s="675">
        <v>2</v>
      </c>
      <c r="O16" s="409">
        <v>15800</v>
      </c>
      <c r="P16" s="675">
        <v>2</v>
      </c>
      <c r="Q16" s="409">
        <v>15800</v>
      </c>
      <c r="R16" s="675">
        <v>2</v>
      </c>
      <c r="S16" s="409">
        <v>15800</v>
      </c>
      <c r="T16" s="410">
        <f t="shared" si="2"/>
        <v>8</v>
      </c>
      <c r="U16" s="501">
        <f t="shared" si="3"/>
        <v>63200</v>
      </c>
      <c r="V16" s="168" t="s">
        <v>536</v>
      </c>
      <c r="W16" s="168" t="s">
        <v>536</v>
      </c>
      <c r="X16" s="46"/>
      <c r="Y16" s="172"/>
    </row>
    <row r="17" spans="1:26" ht="21">
      <c r="A17" s="177">
        <v>8</v>
      </c>
      <c r="B17" s="171" t="s">
        <v>546</v>
      </c>
      <c r="C17" s="179" t="s">
        <v>311</v>
      </c>
      <c r="D17" s="574">
        <v>10000</v>
      </c>
      <c r="E17" s="676">
        <v>0</v>
      </c>
      <c r="F17" s="676">
        <v>0</v>
      </c>
      <c r="G17" s="676">
        <v>0</v>
      </c>
      <c r="H17" s="410">
        <v>0</v>
      </c>
      <c r="I17" s="675">
        <v>4</v>
      </c>
      <c r="J17" s="410">
        <v>0</v>
      </c>
      <c r="K17" s="675">
        <v>4</v>
      </c>
      <c r="L17" s="675">
        <v>1</v>
      </c>
      <c r="M17" s="409">
        <f t="shared" si="4"/>
        <v>10000</v>
      </c>
      <c r="N17" s="675">
        <v>1</v>
      </c>
      <c r="O17" s="409">
        <v>10000</v>
      </c>
      <c r="P17" s="675">
        <v>1</v>
      </c>
      <c r="Q17" s="409">
        <v>10000</v>
      </c>
      <c r="R17" s="675">
        <v>1</v>
      </c>
      <c r="S17" s="409">
        <v>10000</v>
      </c>
      <c r="T17" s="410">
        <f t="shared" si="2"/>
        <v>4</v>
      </c>
      <c r="U17" s="501">
        <f t="shared" si="3"/>
        <v>40000</v>
      </c>
      <c r="V17" s="168" t="s">
        <v>536</v>
      </c>
      <c r="W17" s="168" t="s">
        <v>536</v>
      </c>
      <c r="X17" s="46"/>
      <c r="Y17" s="172"/>
    </row>
    <row r="18" spans="1:26" ht="21">
      <c r="A18" s="177">
        <v>9</v>
      </c>
      <c r="B18" s="171" t="s">
        <v>547</v>
      </c>
      <c r="C18" s="179" t="s">
        <v>48</v>
      </c>
      <c r="D18" s="574">
        <v>40000</v>
      </c>
      <c r="E18" s="676">
        <v>0</v>
      </c>
      <c r="F18" s="676">
        <v>0</v>
      </c>
      <c r="G18" s="676">
        <v>0</v>
      </c>
      <c r="H18" s="410">
        <v>0</v>
      </c>
      <c r="I18" s="675">
        <v>4</v>
      </c>
      <c r="J18" s="410">
        <v>0</v>
      </c>
      <c r="K18" s="675">
        <v>4</v>
      </c>
      <c r="L18" s="675">
        <v>1</v>
      </c>
      <c r="M18" s="409">
        <f t="shared" si="4"/>
        <v>40000</v>
      </c>
      <c r="N18" s="675">
        <v>1</v>
      </c>
      <c r="O18" s="409">
        <v>40000</v>
      </c>
      <c r="P18" s="675">
        <v>1</v>
      </c>
      <c r="Q18" s="409">
        <v>40000</v>
      </c>
      <c r="R18" s="675">
        <v>1</v>
      </c>
      <c r="S18" s="409">
        <v>40000</v>
      </c>
      <c r="T18" s="410">
        <f t="shared" si="2"/>
        <v>4</v>
      </c>
      <c r="U18" s="501">
        <f t="shared" si="3"/>
        <v>160000</v>
      </c>
      <c r="V18" s="168" t="s">
        <v>536</v>
      </c>
      <c r="W18" s="168" t="s">
        <v>536</v>
      </c>
      <c r="X18" s="46"/>
      <c r="Y18" s="172"/>
    </row>
    <row r="19" spans="1:26" ht="21">
      <c r="A19" s="177">
        <v>10</v>
      </c>
      <c r="B19" s="171" t="s">
        <v>548</v>
      </c>
      <c r="C19" s="179" t="s">
        <v>311</v>
      </c>
      <c r="D19" s="574">
        <v>20000</v>
      </c>
      <c r="E19" s="676">
        <v>0</v>
      </c>
      <c r="F19" s="676">
        <v>0</v>
      </c>
      <c r="G19" s="676">
        <v>0</v>
      </c>
      <c r="H19" s="410">
        <v>0</v>
      </c>
      <c r="I19" s="675">
        <v>4</v>
      </c>
      <c r="J19" s="410">
        <v>0</v>
      </c>
      <c r="K19" s="675">
        <v>4</v>
      </c>
      <c r="L19" s="675">
        <v>1</v>
      </c>
      <c r="M19" s="409">
        <f t="shared" si="4"/>
        <v>20000</v>
      </c>
      <c r="N19" s="675">
        <v>1</v>
      </c>
      <c r="O19" s="409">
        <v>20000</v>
      </c>
      <c r="P19" s="675">
        <v>1</v>
      </c>
      <c r="Q19" s="409">
        <v>20000</v>
      </c>
      <c r="R19" s="675">
        <v>1</v>
      </c>
      <c r="S19" s="409">
        <v>20000</v>
      </c>
      <c r="T19" s="410">
        <f t="shared" si="2"/>
        <v>4</v>
      </c>
      <c r="U19" s="501">
        <f t="shared" si="3"/>
        <v>80000</v>
      </c>
      <c r="V19" s="168" t="s">
        <v>536</v>
      </c>
      <c r="W19" s="168" t="s">
        <v>536</v>
      </c>
      <c r="X19" s="46"/>
      <c r="Y19" s="172"/>
    </row>
    <row r="20" spans="1:26" ht="21">
      <c r="A20" s="56">
        <v>11</v>
      </c>
      <c r="B20" s="171" t="s">
        <v>549</v>
      </c>
      <c r="C20" s="179" t="s">
        <v>311</v>
      </c>
      <c r="D20" s="574">
        <v>20000</v>
      </c>
      <c r="E20" s="676">
        <v>0</v>
      </c>
      <c r="F20" s="676">
        <v>0</v>
      </c>
      <c r="G20" s="676">
        <v>0</v>
      </c>
      <c r="H20" s="410">
        <v>0</v>
      </c>
      <c r="I20" s="675">
        <v>4</v>
      </c>
      <c r="J20" s="410">
        <v>0</v>
      </c>
      <c r="K20" s="675">
        <v>4</v>
      </c>
      <c r="L20" s="675">
        <v>1</v>
      </c>
      <c r="M20" s="409">
        <f t="shared" si="4"/>
        <v>20000</v>
      </c>
      <c r="N20" s="675">
        <v>1</v>
      </c>
      <c r="O20" s="409">
        <v>20000</v>
      </c>
      <c r="P20" s="675">
        <v>1</v>
      </c>
      <c r="Q20" s="409">
        <v>20000</v>
      </c>
      <c r="R20" s="675">
        <v>1</v>
      </c>
      <c r="S20" s="409">
        <v>20000</v>
      </c>
      <c r="T20" s="410">
        <f t="shared" si="2"/>
        <v>4</v>
      </c>
      <c r="U20" s="501">
        <f t="shared" si="3"/>
        <v>80000</v>
      </c>
      <c r="V20" s="168" t="s">
        <v>536</v>
      </c>
      <c r="W20" s="168" t="s">
        <v>536</v>
      </c>
      <c r="X20" s="40"/>
      <c r="Y20" s="52"/>
    </row>
    <row r="21" spans="1:26" ht="21">
      <c r="A21" s="56">
        <v>12</v>
      </c>
      <c r="B21" s="171" t="s">
        <v>540</v>
      </c>
      <c r="C21" s="179" t="s">
        <v>48</v>
      </c>
      <c r="D21" s="574">
        <v>75000</v>
      </c>
      <c r="E21" s="676">
        <v>0</v>
      </c>
      <c r="F21" s="676">
        <v>0</v>
      </c>
      <c r="G21" s="676">
        <v>0</v>
      </c>
      <c r="H21" s="410">
        <v>0</v>
      </c>
      <c r="I21" s="675">
        <v>2</v>
      </c>
      <c r="J21" s="410">
        <v>0</v>
      </c>
      <c r="K21" s="675">
        <v>2</v>
      </c>
      <c r="L21" s="675">
        <v>1</v>
      </c>
      <c r="M21" s="409">
        <v>75000</v>
      </c>
      <c r="N21" s="675">
        <v>1</v>
      </c>
      <c r="O21" s="409">
        <v>75000</v>
      </c>
      <c r="P21" s="677"/>
      <c r="Q21" s="409"/>
      <c r="R21" s="675"/>
      <c r="S21" s="409"/>
      <c r="T21" s="410">
        <f t="shared" si="2"/>
        <v>2</v>
      </c>
      <c r="U21" s="501">
        <f t="shared" si="3"/>
        <v>150000</v>
      </c>
      <c r="V21" s="168"/>
      <c r="W21" s="168"/>
      <c r="X21" s="40"/>
      <c r="Y21" s="52"/>
    </row>
    <row r="22" spans="1:26" s="7" customFormat="1" ht="13.5" customHeight="1">
      <c r="A22" s="9"/>
      <c r="B22" s="28"/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29"/>
      <c r="W22" s="29"/>
      <c r="X22" s="29"/>
      <c r="Y22" s="30"/>
      <c r="Z22" s="8"/>
    </row>
    <row r="23" spans="1:26" s="13" customFormat="1" ht="21.75" customHeight="1">
      <c r="A23" s="1006"/>
      <c r="B23" s="1052"/>
      <c r="C23" s="1052"/>
      <c r="D23" s="1053"/>
      <c r="E23" s="1053"/>
      <c r="F23" s="1053"/>
      <c r="G23" s="1053"/>
      <c r="H23" s="1053"/>
      <c r="I23" s="1053"/>
      <c r="J23" s="1053"/>
      <c r="K23" s="1053"/>
      <c r="L23" s="1053"/>
      <c r="M23" s="1053"/>
      <c r="N23" s="1053"/>
      <c r="O23" s="1053"/>
      <c r="P23" s="1053"/>
      <c r="Q23" s="1053"/>
      <c r="R23" s="1053"/>
      <c r="S23" s="1053"/>
      <c r="T23" s="1053"/>
      <c r="U23" s="1053"/>
      <c r="V23" s="1052"/>
      <c r="W23" s="1052"/>
      <c r="X23" s="1052"/>
    </row>
    <row r="24" spans="1:26" s="13" customFormat="1" ht="21">
      <c r="A24" s="1007"/>
      <c r="B24" s="1007"/>
      <c r="C24" s="1007"/>
      <c r="D24" s="1054"/>
      <c r="E24" s="1054"/>
      <c r="F24" s="1054"/>
      <c r="G24" s="1054"/>
      <c r="H24" s="1054"/>
      <c r="I24" s="1054"/>
      <c r="J24" s="1054"/>
      <c r="K24" s="1054"/>
      <c r="L24" s="1054"/>
      <c r="M24" s="1054"/>
      <c r="N24" s="1054"/>
      <c r="O24" s="1054"/>
      <c r="P24" s="1054"/>
      <c r="Q24" s="1054"/>
      <c r="R24" s="1054"/>
      <c r="S24" s="1054"/>
      <c r="T24" s="1054"/>
      <c r="U24" s="1054"/>
      <c r="V24" s="1007"/>
      <c r="W24" s="1007"/>
      <c r="X24" s="1007"/>
      <c r="Y24" s="14"/>
    </row>
    <row r="25" spans="1:26" s="13" customFormat="1" ht="21">
      <c r="A25" s="15"/>
      <c r="B25" s="16"/>
      <c r="C25" s="17"/>
      <c r="D25" s="670"/>
      <c r="E25" s="670"/>
      <c r="F25" s="670"/>
      <c r="G25" s="670"/>
      <c r="H25" s="670"/>
      <c r="I25" s="670"/>
      <c r="J25" s="670"/>
      <c r="K25" s="670"/>
      <c r="L25" s="670"/>
      <c r="M25" s="671"/>
      <c r="N25" s="670"/>
      <c r="O25" s="671"/>
      <c r="P25" s="670"/>
      <c r="Q25" s="671"/>
      <c r="R25" s="670"/>
      <c r="S25" s="671"/>
      <c r="T25" s="670"/>
      <c r="U25" s="671"/>
      <c r="V25" s="14"/>
      <c r="W25" s="14"/>
      <c r="X25" s="14"/>
      <c r="Y25" s="14"/>
    </row>
    <row r="26" spans="1:26" s="13" customFormat="1" ht="21">
      <c r="A26" s="15"/>
      <c r="B26" s="16"/>
      <c r="C26" s="17"/>
      <c r="D26" s="670"/>
      <c r="E26" s="670"/>
      <c r="F26" s="670"/>
      <c r="G26" s="670"/>
      <c r="H26" s="670"/>
      <c r="I26" s="670"/>
      <c r="J26" s="670"/>
      <c r="K26" s="670"/>
      <c r="L26" s="670"/>
      <c r="M26" s="671"/>
      <c r="N26" s="670"/>
      <c r="O26" s="671"/>
      <c r="P26" s="670"/>
      <c r="Q26" s="671"/>
      <c r="R26" s="670"/>
      <c r="S26" s="671"/>
      <c r="T26" s="670"/>
      <c r="U26" s="671"/>
      <c r="V26" s="14"/>
      <c r="W26" s="14"/>
      <c r="X26" s="14"/>
      <c r="Y26" s="14"/>
    </row>
    <row r="27" spans="1:26" s="13" customFormat="1" ht="21">
      <c r="A27" s="15"/>
      <c r="B27" s="16"/>
      <c r="C27" s="17"/>
      <c r="D27" s="670"/>
      <c r="E27" s="670"/>
      <c r="F27" s="670"/>
      <c r="G27" s="670"/>
      <c r="H27" s="670"/>
      <c r="I27" s="670"/>
      <c r="J27" s="670"/>
      <c r="K27" s="670"/>
      <c r="L27" s="670"/>
      <c r="M27" s="671"/>
      <c r="N27" s="670"/>
      <c r="O27" s="671"/>
      <c r="P27" s="670"/>
      <c r="Q27" s="671"/>
      <c r="R27" s="670"/>
      <c r="S27" s="671"/>
      <c r="T27" s="670"/>
      <c r="U27" s="671"/>
      <c r="V27" s="14"/>
      <c r="W27" s="14"/>
      <c r="X27" s="14"/>
      <c r="Y27" s="14"/>
    </row>
    <row r="28" spans="1:26" s="13" customFormat="1" ht="21">
      <c r="A28" s="15"/>
      <c r="B28" s="16"/>
      <c r="C28" s="17"/>
      <c r="D28" s="670"/>
      <c r="E28" s="670"/>
      <c r="F28" s="670"/>
      <c r="G28" s="670"/>
      <c r="H28" s="670"/>
      <c r="I28" s="670"/>
      <c r="J28" s="670"/>
      <c r="K28" s="670"/>
      <c r="L28" s="670"/>
      <c r="M28" s="671"/>
      <c r="N28" s="670"/>
      <c r="O28" s="671"/>
      <c r="P28" s="670"/>
      <c r="Q28" s="671"/>
      <c r="R28" s="670"/>
      <c r="S28" s="671"/>
      <c r="T28" s="670"/>
      <c r="U28" s="671"/>
      <c r="V28" s="14"/>
      <c r="W28" s="14"/>
      <c r="X28" s="14"/>
      <c r="Y28" s="14"/>
    </row>
    <row r="29" spans="1:26" s="13" customFormat="1" ht="21">
      <c r="A29" s="15"/>
      <c r="B29" s="16"/>
      <c r="C29" s="17"/>
      <c r="D29" s="670"/>
      <c r="E29" s="670"/>
      <c r="F29" s="670"/>
      <c r="G29" s="670"/>
      <c r="H29" s="670"/>
      <c r="I29" s="670"/>
      <c r="J29" s="670"/>
      <c r="K29" s="670"/>
      <c r="L29" s="670"/>
      <c r="M29" s="671"/>
      <c r="N29" s="670"/>
      <c r="O29" s="671"/>
      <c r="P29" s="670"/>
      <c r="Q29" s="671"/>
      <c r="R29" s="670"/>
      <c r="S29" s="671"/>
      <c r="T29" s="670"/>
      <c r="U29" s="671"/>
      <c r="V29" s="14"/>
      <c r="W29" s="14"/>
      <c r="X29" s="14"/>
      <c r="Y29" s="14"/>
    </row>
    <row r="30" spans="1:26" s="13" customFormat="1" ht="21">
      <c r="A30" s="1007"/>
      <c r="B30" s="1007"/>
      <c r="C30" s="1007"/>
      <c r="D30" s="1054"/>
      <c r="E30" s="1054"/>
      <c r="F30" s="1054"/>
      <c r="G30" s="1054"/>
      <c r="H30" s="1054"/>
      <c r="I30" s="1054"/>
      <c r="J30" s="1054"/>
      <c r="K30" s="1054"/>
      <c r="L30" s="1054"/>
      <c r="M30" s="1054"/>
      <c r="N30" s="1054"/>
      <c r="O30" s="1054"/>
      <c r="P30" s="1054"/>
      <c r="Q30" s="1054"/>
      <c r="R30" s="1054"/>
      <c r="S30" s="1054"/>
      <c r="T30" s="1054"/>
      <c r="U30" s="1054"/>
      <c r="V30" s="1007"/>
      <c r="W30" s="1007"/>
      <c r="X30" s="1007"/>
      <c r="Y30" s="19"/>
    </row>
    <row r="31" spans="1:26" s="13" customFormat="1">
      <c r="A31" s="9"/>
      <c r="B31" s="20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1"/>
      <c r="N31" s="10"/>
      <c r="O31" s="11"/>
      <c r="P31" s="10"/>
      <c r="Q31" s="11"/>
      <c r="R31" s="10"/>
      <c r="S31" s="11"/>
      <c r="T31" s="10"/>
      <c r="U31" s="11"/>
      <c r="V31" s="11"/>
      <c r="W31" s="11"/>
      <c r="X31" s="11"/>
      <c r="Y31" s="2"/>
    </row>
    <row r="32" spans="1:26" ht="22.5" customHeight="1">
      <c r="A32" s="21"/>
      <c r="B32" s="3"/>
      <c r="C32" s="22"/>
      <c r="D32" s="23"/>
      <c r="E32" s="23"/>
      <c r="F32" s="23"/>
      <c r="G32" s="23"/>
      <c r="H32" s="23"/>
      <c r="I32" s="23"/>
      <c r="J32" s="23"/>
      <c r="K32" s="23"/>
      <c r="L32" s="23"/>
      <c r="M32" s="24"/>
      <c r="N32" s="23"/>
      <c r="O32" s="24"/>
      <c r="P32" s="23"/>
      <c r="Q32" s="24"/>
      <c r="R32" s="23"/>
      <c r="S32" s="24"/>
      <c r="T32" s="23"/>
      <c r="U32" s="24"/>
      <c r="V32" s="24"/>
      <c r="W32" s="24"/>
      <c r="X32" s="24"/>
      <c r="Y32" s="22"/>
    </row>
    <row r="33" spans="1:24">
      <c r="A33" s="1008"/>
      <c r="B33" s="1008"/>
      <c r="C33" s="1008"/>
      <c r="D33" s="1051"/>
      <c r="E33" s="1051"/>
      <c r="F33" s="1051"/>
      <c r="G33" s="1051"/>
      <c r="H33" s="1051"/>
      <c r="I33" s="1051"/>
      <c r="J33" s="1051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08"/>
      <c r="W33" s="1008"/>
      <c r="X33" s="1008"/>
    </row>
    <row r="34" spans="1:24" ht="23.25" customHeight="1">
      <c r="A34" s="26"/>
      <c r="D34" s="672"/>
      <c r="E34" s="672"/>
      <c r="F34" s="672"/>
      <c r="G34" s="672"/>
      <c r="H34" s="672"/>
      <c r="I34" s="672"/>
      <c r="J34" s="672"/>
      <c r="K34" s="672"/>
      <c r="L34" s="672"/>
      <c r="M34" s="52"/>
      <c r="N34" s="672"/>
      <c r="O34" s="52"/>
      <c r="P34" s="672"/>
      <c r="Q34" s="52"/>
      <c r="R34" s="672"/>
      <c r="S34" s="52"/>
      <c r="T34" s="672"/>
      <c r="U34" s="52"/>
    </row>
    <row r="35" spans="1:24">
      <c r="D35" s="672"/>
      <c r="E35" s="672"/>
      <c r="F35" s="672"/>
      <c r="G35" s="672"/>
      <c r="H35" s="672"/>
      <c r="I35" s="672"/>
      <c r="J35" s="672"/>
      <c r="K35" s="672"/>
      <c r="L35" s="672"/>
      <c r="M35" s="52"/>
      <c r="N35" s="672"/>
      <c r="O35" s="52"/>
      <c r="P35" s="672"/>
      <c r="Q35" s="52"/>
      <c r="R35" s="672"/>
      <c r="S35" s="52"/>
      <c r="T35" s="672"/>
      <c r="U35" s="52"/>
    </row>
    <row r="36" spans="1:24">
      <c r="D36" s="672"/>
      <c r="E36" s="672"/>
      <c r="F36" s="672"/>
      <c r="G36" s="672"/>
      <c r="H36" s="672"/>
      <c r="I36" s="672"/>
      <c r="J36" s="672"/>
      <c r="K36" s="672"/>
      <c r="L36" s="672"/>
      <c r="M36" s="52"/>
      <c r="N36" s="672"/>
      <c r="O36" s="52"/>
      <c r="P36" s="672"/>
      <c r="Q36" s="52"/>
      <c r="R36" s="672"/>
      <c r="S36" s="52"/>
      <c r="T36" s="672"/>
      <c r="U36" s="52"/>
    </row>
    <row r="37" spans="1:24">
      <c r="D37" s="672"/>
      <c r="E37" s="672"/>
      <c r="F37" s="672"/>
      <c r="G37" s="672"/>
      <c r="H37" s="672"/>
      <c r="I37" s="672"/>
      <c r="J37" s="672"/>
      <c r="K37" s="672"/>
      <c r="L37" s="672"/>
      <c r="M37" s="52"/>
      <c r="N37" s="672"/>
      <c r="O37" s="52"/>
      <c r="P37" s="672"/>
      <c r="Q37" s="52"/>
      <c r="R37" s="672"/>
      <c r="S37" s="52"/>
      <c r="T37" s="672"/>
      <c r="U37" s="52"/>
    </row>
    <row r="38" spans="1:24">
      <c r="D38" s="672"/>
      <c r="E38" s="672"/>
      <c r="F38" s="672"/>
      <c r="G38" s="672"/>
      <c r="H38" s="672"/>
      <c r="I38" s="672"/>
      <c r="J38" s="672"/>
      <c r="K38" s="672"/>
      <c r="L38" s="672"/>
      <c r="M38" s="52"/>
      <c r="N38" s="672"/>
      <c r="O38" s="52"/>
      <c r="P38" s="672"/>
      <c r="Q38" s="52"/>
      <c r="R38" s="672"/>
      <c r="S38" s="52"/>
      <c r="T38" s="672"/>
      <c r="U38" s="52"/>
    </row>
    <row r="39" spans="1:24">
      <c r="D39" s="672"/>
      <c r="E39" s="672"/>
      <c r="F39" s="672"/>
      <c r="G39" s="672"/>
      <c r="H39" s="672"/>
      <c r="I39" s="672"/>
      <c r="J39" s="672"/>
      <c r="K39" s="672"/>
      <c r="L39" s="672"/>
      <c r="M39" s="52"/>
      <c r="N39" s="672"/>
      <c r="O39" s="52"/>
      <c r="P39" s="672"/>
      <c r="Q39" s="52"/>
      <c r="R39" s="672"/>
      <c r="S39" s="52"/>
      <c r="T39" s="672"/>
      <c r="U39" s="52"/>
    </row>
    <row r="40" spans="1:24">
      <c r="D40" s="672"/>
      <c r="E40" s="672"/>
      <c r="F40" s="672"/>
      <c r="G40" s="672"/>
      <c r="H40" s="672"/>
      <c r="I40" s="672"/>
      <c r="J40" s="672"/>
      <c r="K40" s="672"/>
      <c r="L40" s="672"/>
      <c r="M40" s="52"/>
      <c r="N40" s="672"/>
      <c r="O40" s="52"/>
      <c r="P40" s="672"/>
      <c r="Q40" s="52"/>
      <c r="R40" s="672"/>
      <c r="S40" s="52"/>
      <c r="T40" s="672"/>
      <c r="U40" s="52"/>
    </row>
    <row r="41" spans="1:24">
      <c r="D41" s="672"/>
      <c r="E41" s="672"/>
      <c r="F41" s="672"/>
      <c r="G41" s="672"/>
      <c r="H41" s="672"/>
      <c r="I41" s="672"/>
      <c r="J41" s="672"/>
      <c r="K41" s="672"/>
      <c r="L41" s="672"/>
      <c r="M41" s="52"/>
      <c r="N41" s="672"/>
      <c r="O41" s="52"/>
      <c r="P41" s="672"/>
      <c r="Q41" s="52"/>
      <c r="R41" s="672"/>
      <c r="S41" s="52"/>
      <c r="T41" s="672"/>
      <c r="U41" s="52"/>
    </row>
    <row r="42" spans="1:24">
      <c r="D42" s="672"/>
      <c r="E42" s="672"/>
      <c r="F42" s="672"/>
      <c r="G42" s="672"/>
      <c r="H42" s="672"/>
      <c r="I42" s="672"/>
      <c r="J42" s="672"/>
      <c r="K42" s="672"/>
      <c r="L42" s="672"/>
      <c r="M42" s="52"/>
      <c r="N42" s="672"/>
      <c r="O42" s="52"/>
      <c r="P42" s="672"/>
      <c r="Q42" s="52"/>
      <c r="R42" s="672"/>
      <c r="S42" s="52"/>
      <c r="T42" s="672"/>
      <c r="U42" s="52"/>
    </row>
    <row r="43" spans="1:24">
      <c r="D43" s="672"/>
      <c r="E43" s="672"/>
      <c r="F43" s="672"/>
      <c r="G43" s="672"/>
      <c r="H43" s="672"/>
      <c r="I43" s="672"/>
      <c r="J43" s="672"/>
      <c r="K43" s="672"/>
      <c r="L43" s="672"/>
      <c r="M43" s="52"/>
      <c r="N43" s="672"/>
      <c r="O43" s="52"/>
      <c r="P43" s="672"/>
      <c r="Q43" s="52"/>
      <c r="R43" s="672"/>
      <c r="S43" s="52"/>
      <c r="T43" s="672"/>
      <c r="U43" s="52"/>
    </row>
    <row r="44" spans="1:24">
      <c r="D44" s="672"/>
      <c r="E44" s="672"/>
      <c r="F44" s="672"/>
      <c r="G44" s="672"/>
      <c r="H44" s="672"/>
      <c r="I44" s="672"/>
      <c r="J44" s="672"/>
      <c r="K44" s="672"/>
      <c r="L44" s="672"/>
      <c r="M44" s="52"/>
      <c r="N44" s="672"/>
      <c r="O44" s="52"/>
      <c r="P44" s="672"/>
      <c r="Q44" s="52"/>
      <c r="R44" s="672"/>
      <c r="S44" s="52"/>
      <c r="T44" s="672"/>
      <c r="U44" s="52"/>
    </row>
    <row r="45" spans="1:24">
      <c r="D45" s="672"/>
      <c r="E45" s="672"/>
      <c r="F45" s="672"/>
      <c r="G45" s="672"/>
      <c r="H45" s="672"/>
      <c r="I45" s="672"/>
      <c r="J45" s="672"/>
      <c r="K45" s="672"/>
      <c r="L45" s="672"/>
      <c r="M45" s="52"/>
      <c r="N45" s="672"/>
      <c r="O45" s="52"/>
      <c r="P45" s="672"/>
      <c r="Q45" s="52"/>
      <c r="R45" s="672"/>
      <c r="S45" s="52"/>
      <c r="T45" s="672"/>
      <c r="U45" s="52"/>
    </row>
    <row r="46" spans="1:24">
      <c r="D46" s="672"/>
      <c r="E46" s="672"/>
      <c r="F46" s="672"/>
      <c r="G46" s="672"/>
      <c r="H46" s="672"/>
      <c r="I46" s="672"/>
      <c r="J46" s="672"/>
      <c r="K46" s="672"/>
      <c r="L46" s="672"/>
      <c r="M46" s="52"/>
      <c r="N46" s="672"/>
      <c r="O46" s="52"/>
      <c r="P46" s="672"/>
      <c r="Q46" s="52"/>
      <c r="R46" s="672"/>
      <c r="S46" s="52"/>
      <c r="T46" s="672"/>
      <c r="U46" s="52"/>
    </row>
    <row r="47" spans="1:24">
      <c r="D47" s="672"/>
      <c r="E47" s="672"/>
      <c r="F47" s="672"/>
      <c r="G47" s="672"/>
      <c r="H47" s="672"/>
      <c r="I47" s="672"/>
      <c r="J47" s="672"/>
      <c r="K47" s="672"/>
      <c r="L47" s="672"/>
      <c r="M47" s="52"/>
      <c r="N47" s="672"/>
      <c r="O47" s="52"/>
      <c r="P47" s="672"/>
      <c r="Q47" s="52"/>
      <c r="R47" s="672"/>
      <c r="S47" s="52"/>
      <c r="T47" s="672"/>
      <c r="U47" s="52"/>
    </row>
    <row r="48" spans="1:24">
      <c r="D48" s="672"/>
      <c r="E48" s="672"/>
      <c r="F48" s="672"/>
      <c r="G48" s="672"/>
      <c r="H48" s="672"/>
      <c r="I48" s="672"/>
      <c r="J48" s="672"/>
      <c r="K48" s="672"/>
      <c r="L48" s="672"/>
      <c r="M48" s="52"/>
      <c r="N48" s="672"/>
      <c r="O48" s="52"/>
      <c r="P48" s="672"/>
      <c r="Q48" s="52"/>
      <c r="R48" s="672"/>
      <c r="S48" s="52"/>
      <c r="T48" s="672"/>
      <c r="U48" s="52"/>
    </row>
    <row r="49" spans="4:21">
      <c r="D49" s="672"/>
      <c r="E49" s="672"/>
      <c r="F49" s="672"/>
      <c r="G49" s="672"/>
      <c r="H49" s="672"/>
      <c r="I49" s="672"/>
      <c r="J49" s="672"/>
      <c r="K49" s="672"/>
      <c r="L49" s="672"/>
      <c r="M49" s="52"/>
      <c r="N49" s="672"/>
      <c r="O49" s="52"/>
      <c r="P49" s="672"/>
      <c r="Q49" s="52"/>
      <c r="R49" s="672"/>
      <c r="S49" s="52"/>
      <c r="T49" s="672"/>
      <c r="U49" s="52"/>
    </row>
    <row r="50" spans="4:21">
      <c r="D50" s="672"/>
      <c r="E50" s="672"/>
      <c r="F50" s="672"/>
      <c r="G50" s="672"/>
      <c r="H50" s="672"/>
      <c r="I50" s="672"/>
      <c r="J50" s="672"/>
      <c r="K50" s="672"/>
      <c r="L50" s="672"/>
      <c r="M50" s="52"/>
      <c r="N50" s="672"/>
      <c r="O50" s="52"/>
      <c r="P50" s="672"/>
      <c r="Q50" s="52"/>
      <c r="R50" s="672"/>
      <c r="S50" s="52"/>
      <c r="T50" s="672"/>
      <c r="U50" s="52"/>
    </row>
    <row r="51" spans="4:21">
      <c r="D51" s="672"/>
      <c r="E51" s="672"/>
      <c r="F51" s="672"/>
      <c r="G51" s="672"/>
      <c r="H51" s="672"/>
      <c r="I51" s="672"/>
      <c r="J51" s="672"/>
      <c r="K51" s="672"/>
      <c r="L51" s="672"/>
      <c r="M51" s="52"/>
      <c r="N51" s="672"/>
      <c r="O51" s="52"/>
      <c r="P51" s="672"/>
      <c r="Q51" s="52"/>
      <c r="R51" s="672"/>
      <c r="S51" s="52"/>
      <c r="T51" s="672"/>
      <c r="U51" s="52"/>
    </row>
    <row r="52" spans="4:21">
      <c r="D52" s="672"/>
      <c r="E52" s="672"/>
      <c r="F52" s="672"/>
      <c r="G52" s="672"/>
      <c r="H52" s="672"/>
      <c r="I52" s="672"/>
      <c r="J52" s="672"/>
      <c r="K52" s="672"/>
      <c r="L52" s="672"/>
      <c r="M52" s="52"/>
      <c r="N52" s="672"/>
      <c r="O52" s="52"/>
      <c r="P52" s="672"/>
      <c r="Q52" s="52"/>
      <c r="R52" s="672"/>
      <c r="S52" s="52"/>
      <c r="T52" s="672"/>
      <c r="U52" s="52"/>
    </row>
    <row r="53" spans="4:21">
      <c r="D53" s="672"/>
      <c r="E53" s="672"/>
      <c r="F53" s="672"/>
      <c r="G53" s="672"/>
      <c r="H53" s="672"/>
      <c r="I53" s="672"/>
      <c r="J53" s="672"/>
      <c r="K53" s="672"/>
      <c r="L53" s="672"/>
      <c r="M53" s="52"/>
      <c r="N53" s="672"/>
      <c r="O53" s="52"/>
      <c r="P53" s="672"/>
      <c r="Q53" s="52"/>
      <c r="R53" s="672"/>
      <c r="S53" s="52"/>
      <c r="T53" s="672"/>
      <c r="U53" s="52"/>
    </row>
    <row r="54" spans="4:21">
      <c r="D54" s="672"/>
      <c r="E54" s="672"/>
      <c r="F54" s="672"/>
      <c r="G54" s="672"/>
      <c r="H54" s="672"/>
      <c r="I54" s="672"/>
      <c r="J54" s="672"/>
      <c r="K54" s="672"/>
      <c r="L54" s="672"/>
      <c r="M54" s="52"/>
      <c r="N54" s="672"/>
      <c r="O54" s="52"/>
      <c r="P54" s="672"/>
      <c r="Q54" s="52"/>
      <c r="R54" s="672"/>
      <c r="S54" s="52"/>
      <c r="T54" s="672"/>
      <c r="U54" s="52"/>
    </row>
    <row r="55" spans="4:21">
      <c r="D55" s="672"/>
      <c r="E55" s="672"/>
      <c r="F55" s="672"/>
      <c r="G55" s="672"/>
      <c r="H55" s="672"/>
      <c r="I55" s="672"/>
      <c r="J55" s="672"/>
      <c r="K55" s="672"/>
      <c r="L55" s="672"/>
      <c r="M55" s="52"/>
      <c r="N55" s="672"/>
      <c r="O55" s="52"/>
      <c r="P55" s="672"/>
      <c r="Q55" s="52"/>
      <c r="R55" s="672"/>
      <c r="S55" s="52"/>
      <c r="T55" s="672"/>
      <c r="U55" s="52"/>
    </row>
    <row r="56" spans="4:21">
      <c r="D56" s="672"/>
      <c r="E56" s="672"/>
      <c r="F56" s="672"/>
      <c r="G56" s="672"/>
      <c r="H56" s="672"/>
      <c r="I56" s="672"/>
      <c r="J56" s="672"/>
      <c r="K56" s="672"/>
      <c r="L56" s="672"/>
      <c r="M56" s="52"/>
      <c r="N56" s="672"/>
      <c r="O56" s="52"/>
      <c r="P56" s="672"/>
      <c r="Q56" s="52"/>
      <c r="R56" s="672"/>
      <c r="S56" s="52"/>
      <c r="T56" s="672"/>
      <c r="U56" s="52"/>
    </row>
    <row r="57" spans="4:21">
      <c r="D57" s="672"/>
      <c r="E57" s="672"/>
      <c r="F57" s="672"/>
      <c r="G57" s="672"/>
      <c r="H57" s="672"/>
      <c r="I57" s="672"/>
      <c r="J57" s="672"/>
      <c r="K57" s="672"/>
      <c r="L57" s="672"/>
      <c r="M57" s="52"/>
      <c r="N57" s="672"/>
      <c r="O57" s="52"/>
      <c r="P57" s="672"/>
      <c r="Q57" s="52"/>
      <c r="R57" s="672"/>
      <c r="S57" s="52"/>
      <c r="T57" s="672"/>
      <c r="U57" s="52"/>
    </row>
    <row r="58" spans="4:21">
      <c r="D58" s="672"/>
      <c r="E58" s="672"/>
      <c r="F58" s="672"/>
      <c r="G58" s="672"/>
      <c r="H58" s="672"/>
      <c r="I58" s="672"/>
      <c r="J58" s="672"/>
      <c r="K58" s="672"/>
      <c r="L58" s="672"/>
      <c r="M58" s="52"/>
      <c r="N58" s="672"/>
      <c r="O58" s="52"/>
      <c r="P58" s="672"/>
      <c r="Q58" s="52"/>
      <c r="R58" s="672"/>
      <c r="S58" s="52"/>
      <c r="T58" s="672"/>
      <c r="U58" s="52"/>
    </row>
    <row r="59" spans="4:21">
      <c r="D59" s="672"/>
      <c r="E59" s="672"/>
      <c r="F59" s="672"/>
      <c r="G59" s="672"/>
      <c r="H59" s="672"/>
      <c r="I59" s="672"/>
      <c r="J59" s="672"/>
      <c r="K59" s="672"/>
      <c r="L59" s="672"/>
      <c r="M59" s="52"/>
      <c r="N59" s="672"/>
      <c r="O59" s="52"/>
      <c r="P59" s="672"/>
      <c r="Q59" s="52"/>
      <c r="R59" s="672"/>
      <c r="S59" s="52"/>
      <c r="T59" s="672"/>
      <c r="U59" s="52"/>
    </row>
    <row r="60" spans="4:21">
      <c r="D60" s="672"/>
      <c r="E60" s="672"/>
      <c r="F60" s="672"/>
      <c r="G60" s="672"/>
      <c r="H60" s="672"/>
      <c r="I60" s="672"/>
      <c r="J60" s="672"/>
      <c r="K60" s="672"/>
      <c r="L60" s="672"/>
      <c r="M60" s="52"/>
      <c r="N60" s="672"/>
      <c r="O60" s="52"/>
      <c r="P60" s="672"/>
      <c r="Q60" s="52"/>
      <c r="R60" s="672"/>
      <c r="S60" s="52"/>
      <c r="T60" s="672"/>
      <c r="U60" s="52"/>
    </row>
    <row r="61" spans="4:21">
      <c r="D61" s="672"/>
      <c r="E61" s="672"/>
      <c r="F61" s="672"/>
      <c r="G61" s="672"/>
      <c r="H61" s="672"/>
      <c r="I61" s="672"/>
      <c r="J61" s="672"/>
      <c r="K61" s="672"/>
      <c r="L61" s="672"/>
      <c r="M61" s="52"/>
      <c r="N61" s="672"/>
      <c r="O61" s="52"/>
      <c r="P61" s="672"/>
      <c r="Q61" s="52"/>
      <c r="R61" s="672"/>
      <c r="S61" s="52"/>
      <c r="T61" s="672"/>
      <c r="U61" s="52"/>
    </row>
    <row r="62" spans="4:21">
      <c r="D62" s="672"/>
      <c r="E62" s="672"/>
      <c r="F62" s="672"/>
      <c r="G62" s="672"/>
      <c r="H62" s="672"/>
      <c r="I62" s="672"/>
      <c r="J62" s="672"/>
      <c r="K62" s="672"/>
      <c r="L62" s="672"/>
      <c r="M62" s="52"/>
      <c r="N62" s="672"/>
      <c r="O62" s="52"/>
      <c r="P62" s="672"/>
      <c r="Q62" s="52"/>
      <c r="R62" s="672"/>
      <c r="S62" s="52"/>
      <c r="T62" s="672"/>
      <c r="U62" s="52"/>
    </row>
    <row r="63" spans="4:21">
      <c r="D63" s="672"/>
      <c r="E63" s="672"/>
      <c r="F63" s="672"/>
      <c r="G63" s="672"/>
      <c r="H63" s="672"/>
      <c r="I63" s="672"/>
      <c r="J63" s="672"/>
      <c r="K63" s="672"/>
      <c r="L63" s="672"/>
      <c r="M63" s="52"/>
      <c r="N63" s="672"/>
      <c r="O63" s="52"/>
      <c r="P63" s="672"/>
      <c r="Q63" s="52"/>
      <c r="R63" s="672"/>
      <c r="S63" s="52"/>
      <c r="T63" s="672"/>
      <c r="U63" s="52"/>
    </row>
    <row r="64" spans="4:21">
      <c r="D64" s="672"/>
      <c r="E64" s="672"/>
      <c r="F64" s="672"/>
      <c r="G64" s="672"/>
      <c r="H64" s="672"/>
      <c r="I64" s="672"/>
      <c r="J64" s="672"/>
      <c r="K64" s="672"/>
      <c r="L64" s="672"/>
      <c r="M64" s="52"/>
      <c r="N64" s="672"/>
      <c r="O64" s="52"/>
      <c r="P64" s="672"/>
      <c r="Q64" s="52"/>
      <c r="R64" s="672"/>
      <c r="S64" s="52"/>
      <c r="T64" s="672"/>
      <c r="U64" s="52"/>
    </row>
    <row r="65" spans="4:21">
      <c r="D65" s="672"/>
      <c r="E65" s="672"/>
      <c r="F65" s="672"/>
      <c r="G65" s="672"/>
      <c r="H65" s="672"/>
      <c r="I65" s="672"/>
      <c r="J65" s="672"/>
      <c r="K65" s="672"/>
      <c r="L65" s="672"/>
      <c r="M65" s="52"/>
      <c r="N65" s="672"/>
      <c r="O65" s="52"/>
      <c r="P65" s="672"/>
      <c r="Q65" s="52"/>
      <c r="R65" s="672"/>
      <c r="S65" s="52"/>
      <c r="T65" s="672"/>
      <c r="U65" s="52"/>
    </row>
    <row r="66" spans="4:21">
      <c r="D66" s="672"/>
      <c r="E66" s="672"/>
      <c r="F66" s="672"/>
      <c r="G66" s="672"/>
      <c r="H66" s="672"/>
      <c r="I66" s="672"/>
      <c r="J66" s="672"/>
      <c r="K66" s="672"/>
      <c r="L66" s="672"/>
      <c r="M66" s="52"/>
      <c r="N66" s="672"/>
      <c r="O66" s="52"/>
      <c r="P66" s="672"/>
      <c r="Q66" s="52"/>
      <c r="R66" s="672"/>
      <c r="S66" s="52"/>
      <c r="T66" s="672"/>
      <c r="U66" s="52"/>
    </row>
    <row r="67" spans="4:21">
      <c r="D67" s="672"/>
      <c r="E67" s="672"/>
      <c r="F67" s="672"/>
      <c r="G67" s="672"/>
      <c r="H67" s="672"/>
      <c r="I67" s="672"/>
      <c r="J67" s="672"/>
      <c r="K67" s="672"/>
      <c r="L67" s="672"/>
      <c r="M67" s="52"/>
      <c r="N67" s="672"/>
      <c r="O67" s="52"/>
      <c r="P67" s="672"/>
      <c r="Q67" s="52"/>
      <c r="R67" s="672"/>
      <c r="S67" s="52"/>
      <c r="T67" s="672"/>
      <c r="U67" s="52"/>
    </row>
    <row r="68" spans="4:21">
      <c r="D68" s="672"/>
      <c r="E68" s="672"/>
      <c r="F68" s="672"/>
      <c r="G68" s="672"/>
      <c r="H68" s="672"/>
      <c r="I68" s="672"/>
      <c r="J68" s="672"/>
      <c r="K68" s="672"/>
      <c r="L68" s="672"/>
      <c r="M68" s="52"/>
      <c r="N68" s="672"/>
      <c r="O68" s="52"/>
      <c r="P68" s="672"/>
      <c r="Q68" s="52"/>
      <c r="R68" s="672"/>
      <c r="S68" s="52"/>
      <c r="T68" s="672"/>
      <c r="U68" s="52"/>
    </row>
    <row r="69" spans="4:21">
      <c r="D69" s="672"/>
      <c r="E69" s="672"/>
      <c r="F69" s="672"/>
      <c r="G69" s="672"/>
      <c r="H69" s="672"/>
      <c r="I69" s="672"/>
      <c r="J69" s="672"/>
      <c r="K69" s="672"/>
      <c r="L69" s="672"/>
      <c r="M69" s="52"/>
      <c r="N69" s="672"/>
      <c r="O69" s="52"/>
      <c r="P69" s="672"/>
      <c r="Q69" s="52"/>
      <c r="R69" s="672"/>
      <c r="S69" s="52"/>
      <c r="T69" s="672"/>
      <c r="U69" s="52"/>
    </row>
    <row r="70" spans="4:21">
      <c r="D70" s="672"/>
      <c r="E70" s="672"/>
      <c r="F70" s="672"/>
      <c r="G70" s="672"/>
      <c r="H70" s="672"/>
      <c r="I70" s="672"/>
      <c r="J70" s="672"/>
      <c r="K70" s="672"/>
      <c r="L70" s="672"/>
      <c r="M70" s="52"/>
      <c r="N70" s="672"/>
      <c r="O70" s="52"/>
      <c r="P70" s="672"/>
      <c r="Q70" s="52"/>
      <c r="R70" s="672"/>
      <c r="S70" s="52"/>
      <c r="T70" s="672"/>
      <c r="U70" s="52"/>
    </row>
    <row r="71" spans="4:21">
      <c r="D71" s="672"/>
      <c r="E71" s="672"/>
      <c r="F71" s="672"/>
      <c r="G71" s="672"/>
      <c r="H71" s="672"/>
      <c r="I71" s="672"/>
      <c r="J71" s="672"/>
      <c r="K71" s="672"/>
      <c r="L71" s="672"/>
      <c r="M71" s="52"/>
      <c r="N71" s="672"/>
      <c r="O71" s="52"/>
      <c r="P71" s="672"/>
      <c r="Q71" s="52"/>
      <c r="R71" s="672"/>
      <c r="S71" s="52"/>
      <c r="T71" s="672"/>
      <c r="U71" s="52"/>
    </row>
    <row r="72" spans="4:21">
      <c r="D72" s="672"/>
      <c r="E72" s="672"/>
      <c r="F72" s="672"/>
      <c r="G72" s="672"/>
      <c r="H72" s="672"/>
      <c r="I72" s="672"/>
      <c r="J72" s="672"/>
      <c r="K72" s="672"/>
      <c r="L72" s="672"/>
      <c r="M72" s="52"/>
      <c r="N72" s="672"/>
      <c r="O72" s="52"/>
      <c r="P72" s="672"/>
      <c r="Q72" s="52"/>
      <c r="R72" s="672"/>
      <c r="S72" s="52"/>
      <c r="T72" s="672"/>
      <c r="U72" s="52"/>
    </row>
    <row r="73" spans="4:21">
      <c r="D73" s="672"/>
      <c r="E73" s="672"/>
      <c r="F73" s="672"/>
      <c r="G73" s="672"/>
      <c r="H73" s="672"/>
      <c r="I73" s="672"/>
      <c r="J73" s="672"/>
      <c r="K73" s="672"/>
      <c r="L73" s="672"/>
      <c r="M73" s="52"/>
      <c r="N73" s="672"/>
      <c r="O73" s="52"/>
      <c r="P73" s="672"/>
      <c r="Q73" s="52"/>
      <c r="R73" s="672"/>
      <c r="S73" s="52"/>
      <c r="T73" s="672"/>
      <c r="U73" s="52"/>
    </row>
    <row r="74" spans="4:21">
      <c r="D74" s="672"/>
      <c r="E74" s="672"/>
      <c r="F74" s="672"/>
      <c r="G74" s="672"/>
      <c r="H74" s="672"/>
      <c r="I74" s="672"/>
      <c r="J74" s="672"/>
      <c r="K74" s="672"/>
      <c r="L74" s="672"/>
      <c r="M74" s="52"/>
      <c r="N74" s="672"/>
      <c r="O74" s="52"/>
      <c r="P74" s="672"/>
      <c r="Q74" s="52"/>
      <c r="R74" s="672"/>
      <c r="S74" s="52"/>
      <c r="T74" s="672"/>
      <c r="U74" s="52"/>
    </row>
    <row r="75" spans="4:21">
      <c r="D75" s="672"/>
      <c r="E75" s="672"/>
      <c r="F75" s="672"/>
      <c r="G75" s="672"/>
      <c r="H75" s="672"/>
      <c r="I75" s="672"/>
      <c r="J75" s="672"/>
      <c r="K75" s="672"/>
      <c r="L75" s="672"/>
      <c r="M75" s="52"/>
      <c r="N75" s="672"/>
      <c r="O75" s="52"/>
      <c r="P75" s="672"/>
      <c r="Q75" s="52"/>
      <c r="R75" s="672"/>
      <c r="S75" s="52"/>
      <c r="T75" s="672"/>
      <c r="U75" s="52"/>
    </row>
    <row r="76" spans="4:21">
      <c r="D76" s="672"/>
      <c r="E76" s="672"/>
      <c r="F76" s="672"/>
      <c r="G76" s="672"/>
      <c r="H76" s="672"/>
      <c r="I76" s="672"/>
      <c r="J76" s="672"/>
      <c r="K76" s="672"/>
      <c r="L76" s="672"/>
      <c r="M76" s="52"/>
      <c r="N76" s="672"/>
      <c r="O76" s="52"/>
      <c r="P76" s="672"/>
      <c r="Q76" s="52"/>
      <c r="R76" s="672"/>
      <c r="S76" s="52"/>
      <c r="T76" s="672"/>
      <c r="U76" s="52"/>
    </row>
    <row r="77" spans="4:21">
      <c r="D77" s="672"/>
      <c r="E77" s="672"/>
      <c r="F77" s="672"/>
      <c r="G77" s="672"/>
      <c r="H77" s="672"/>
      <c r="I77" s="672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4:21">
      <c r="D78" s="672"/>
      <c r="E78" s="672"/>
      <c r="F78" s="672"/>
      <c r="G78" s="672"/>
      <c r="H78" s="672"/>
      <c r="I78" s="672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4:21">
      <c r="D79" s="672"/>
      <c r="E79" s="672"/>
      <c r="F79" s="672"/>
      <c r="G79" s="672"/>
      <c r="H79" s="672"/>
      <c r="I79" s="672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4:21">
      <c r="D80" s="672"/>
      <c r="E80" s="672"/>
      <c r="F80" s="672"/>
      <c r="G80" s="672"/>
      <c r="H80" s="672"/>
      <c r="I80" s="672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72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72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72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72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72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72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72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72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72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72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72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72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72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72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72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72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72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72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72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72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72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72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72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72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72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72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72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72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72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72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72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72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72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72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72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72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72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72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72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72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72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72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72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72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72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72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72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72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72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72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72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72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72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72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72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72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72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72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72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72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72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72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72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72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72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72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72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72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72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72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72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72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72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72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72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72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72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72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72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72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72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72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72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72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72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72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72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72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72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72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72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72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72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72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72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72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72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72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72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72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72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72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72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72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72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72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72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72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72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72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72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72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72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72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72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72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72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72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72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72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72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72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72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72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72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72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72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72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72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72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72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72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72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72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72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72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72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72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72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72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72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72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72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72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72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72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72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72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72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72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72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72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72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72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72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72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72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72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72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72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72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72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72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72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72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72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72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72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72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72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72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72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72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72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72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72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72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72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72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72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72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72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72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72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72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72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72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72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72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72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72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72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72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72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72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72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72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72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72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72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72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72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72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72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72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72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72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72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72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72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72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72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72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72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72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72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72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72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72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72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72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72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72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72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72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72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72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72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72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72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72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72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72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72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72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72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72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72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72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72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72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72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72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72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72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72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72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72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72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72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72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72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72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72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72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72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72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72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72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72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72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72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72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72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72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72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72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72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72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72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72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72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72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72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72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72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72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72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72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72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72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72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72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72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72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72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72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72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72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72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72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72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72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72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72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72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72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72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72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72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72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72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72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72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72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72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72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72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72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72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72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72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72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72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72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72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72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72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72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72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72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72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72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72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72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72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72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72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72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72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72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72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72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72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72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72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72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72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72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72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72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72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72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72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72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72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72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72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72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72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72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72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72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72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72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72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72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72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72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72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72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72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72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72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72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72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72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72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72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72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72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72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72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72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72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72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72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72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72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72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72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72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72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72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72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72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72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72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72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72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72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72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72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72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72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72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72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72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72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72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72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72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72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72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72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72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72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72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72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72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72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72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72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72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72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72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72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72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72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72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72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72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72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72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72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72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72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72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72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72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72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72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72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72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72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72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72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72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72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72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72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72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72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72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72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72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72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72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72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72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72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72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72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72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72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72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72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72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72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72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72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72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72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72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72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72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72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72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72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72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72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72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72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72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72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72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72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72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72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72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72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72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72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72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72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72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72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72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72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72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72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72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72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72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72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72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72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72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72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72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72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72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72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72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72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72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72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72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72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72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72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72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72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72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72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72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72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72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72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72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72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72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72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72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72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72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72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72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72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72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72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72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72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72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72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72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72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72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72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72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72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72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72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72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72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72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72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72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72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72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72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72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72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72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72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72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72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72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72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72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72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72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72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72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72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72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72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72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72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72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72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72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72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72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72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72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72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72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72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72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72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72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72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72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72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72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72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72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72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72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72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72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72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72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72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72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72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72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72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72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72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72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72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72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72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72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72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72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72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72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72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72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72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72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72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72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72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72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72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72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72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72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72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72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72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72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72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72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72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72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72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72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72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72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72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72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72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72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72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72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72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72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72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72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72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72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72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72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72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72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72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72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72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72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72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72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72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72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72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72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72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72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72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72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72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72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72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72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72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72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72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72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72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72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72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72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72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72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72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72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72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72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72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72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72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72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72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72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72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72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72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72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72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72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72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72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72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72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72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72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72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72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72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72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72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72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72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72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72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72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72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72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72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72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72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72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72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72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72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72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72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72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72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72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72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72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72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72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72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72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72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72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72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72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72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72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72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72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72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72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72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72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72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72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72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72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72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72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72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72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72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72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72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72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72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72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72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72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72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72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72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72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72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72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72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72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72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72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72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72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72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72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72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72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72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72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72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72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72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72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72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72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72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72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72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72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72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72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72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72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72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72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72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72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72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72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72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72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72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72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72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72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72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72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72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72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72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72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72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72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72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72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72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72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72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72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72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72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72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72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72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72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72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72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72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72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72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72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72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72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72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72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72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72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72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72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72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72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72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72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72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72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72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72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72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72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72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72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72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72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72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72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72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72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72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72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72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72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72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72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72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72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72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72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72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72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72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72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72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72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72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72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72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72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72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72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72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72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72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72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72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72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72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72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72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72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72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72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72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72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72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72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72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72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72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72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72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72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72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72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72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72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72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72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72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72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72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72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72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72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72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72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72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72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72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72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72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72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72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72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72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72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72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72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72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72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72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72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72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72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72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72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72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72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72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72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72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72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72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72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72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72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72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672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672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672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672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672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672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672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672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672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672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672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672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672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672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672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672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672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672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672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672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672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672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672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672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672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672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672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672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672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672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672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672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72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72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72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72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72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72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72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72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72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72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72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72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72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72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72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72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72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72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72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72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72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72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72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72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72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72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72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72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72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72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72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72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72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72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72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72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72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72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72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72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72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72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72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72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72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72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72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72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72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72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72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72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72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72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72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72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72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72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72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72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72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72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72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72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72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72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72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72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72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72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72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72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72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72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72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72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72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72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72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72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72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72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72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72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72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72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72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72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72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72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72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72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72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72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72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72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72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72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72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72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72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72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72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72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72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72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72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72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72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72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72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72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72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72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72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72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72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72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72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72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29">
    <mergeCell ref="A1:U1"/>
    <mergeCell ref="A2:U2"/>
    <mergeCell ref="J3:K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L5:M5"/>
    <mergeCell ref="N5:O5"/>
    <mergeCell ref="P5:Q5"/>
    <mergeCell ref="A33:X33"/>
    <mergeCell ref="R5:S5"/>
    <mergeCell ref="T5:U5"/>
    <mergeCell ref="A8:B8"/>
    <mergeCell ref="A23:X23"/>
    <mergeCell ref="A24:X24"/>
    <mergeCell ref="A30:X30"/>
    <mergeCell ref="V4:X5"/>
    <mergeCell ref="A7:B7"/>
  </mergeCells>
  <printOptions horizontalCentered="1"/>
  <pageMargins left="0.39370078740157483" right="0.39370078740157483" top="0.78740157480314965" bottom="0.27559055118110237" header="0.15748031496062992" footer="0.15748031496062992"/>
  <pageSetup paperSize="9" scale="52" fitToHeight="0" orientation="landscape" r:id="rId1"/>
  <headerFooter scaleWithDoc="0"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655D2-FDED-4CC2-8AA4-E94146F89FAA}">
  <sheetPr>
    <pageSetUpPr fitToPage="1"/>
  </sheetPr>
  <dimension ref="A1:K43"/>
  <sheetViews>
    <sheetView tabSelected="1" zoomScaleNormal="100" workbookViewId="0">
      <selection activeCell="H21" sqref="H21"/>
    </sheetView>
  </sheetViews>
  <sheetFormatPr defaultRowHeight="21"/>
  <cols>
    <col min="1" max="1" width="40.42578125" style="210" customWidth="1"/>
    <col min="2" max="11" width="17.140625" style="210" customWidth="1"/>
    <col min="12" max="16384" width="9.140625" style="210"/>
  </cols>
  <sheetData>
    <row r="1" spans="1:11" ht="66" customHeight="1">
      <c r="A1" s="988" t="s">
        <v>1177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</row>
    <row r="2" spans="1:11">
      <c r="A2" s="994" t="s">
        <v>1124</v>
      </c>
      <c r="B2" s="990" t="s">
        <v>1126</v>
      </c>
      <c r="C2" s="991"/>
      <c r="D2" s="990" t="s">
        <v>1127</v>
      </c>
      <c r="E2" s="991"/>
      <c r="F2" s="990" t="s">
        <v>1128</v>
      </c>
      <c r="G2" s="991"/>
      <c r="H2" s="990" t="s">
        <v>1129</v>
      </c>
      <c r="I2" s="991"/>
      <c r="J2" s="992" t="s">
        <v>1176</v>
      </c>
      <c r="K2" s="993"/>
    </row>
    <row r="3" spans="1:11">
      <c r="A3" s="995"/>
      <c r="B3" s="802" t="s">
        <v>5</v>
      </c>
      <c r="C3" s="803" t="s">
        <v>1132</v>
      </c>
      <c r="D3" s="804" t="s">
        <v>5</v>
      </c>
      <c r="E3" s="805" t="s">
        <v>1132</v>
      </c>
      <c r="F3" s="802" t="s">
        <v>5</v>
      </c>
      <c r="G3" s="803" t="s">
        <v>1132</v>
      </c>
      <c r="H3" s="804" t="s">
        <v>5</v>
      </c>
      <c r="I3" s="805" t="s">
        <v>1132</v>
      </c>
      <c r="J3" s="806" t="s">
        <v>5</v>
      </c>
      <c r="K3" s="807" t="s">
        <v>1132</v>
      </c>
    </row>
    <row r="4" spans="1:11" ht="31.5" customHeight="1" thickBot="1">
      <c r="A4" s="808" t="s">
        <v>1175</v>
      </c>
      <c r="B4" s="809">
        <v>2924</v>
      </c>
      <c r="C4" s="810">
        <v>396224900</v>
      </c>
      <c r="D4" s="811">
        <v>1264</v>
      </c>
      <c r="E4" s="812">
        <v>139144300</v>
      </c>
      <c r="F4" s="809">
        <v>696</v>
      </c>
      <c r="G4" s="810">
        <v>124245800</v>
      </c>
      <c r="H4" s="811">
        <v>180</v>
      </c>
      <c r="I4" s="812">
        <v>52313900</v>
      </c>
      <c r="J4" s="809">
        <v>5064</v>
      </c>
      <c r="K4" s="810">
        <v>711953900</v>
      </c>
    </row>
    <row r="5" spans="1:11" ht="21.75" thickTop="1">
      <c r="A5" s="813" t="s">
        <v>1118</v>
      </c>
      <c r="B5" s="814">
        <v>894</v>
      </c>
      <c r="C5" s="815">
        <v>2020000</v>
      </c>
      <c r="D5" s="816">
        <v>487</v>
      </c>
      <c r="E5" s="817">
        <v>28649500</v>
      </c>
      <c r="F5" s="814">
        <v>446</v>
      </c>
      <c r="G5" s="815">
        <v>60062400</v>
      </c>
      <c r="H5" s="816">
        <v>0</v>
      </c>
      <c r="I5" s="817">
        <v>0</v>
      </c>
      <c r="J5" s="814">
        <v>1827</v>
      </c>
      <c r="K5" s="817">
        <v>90756900</v>
      </c>
    </row>
    <row r="6" spans="1:11">
      <c r="A6" s="801" t="s">
        <v>3</v>
      </c>
      <c r="B6" s="818">
        <v>894</v>
      </c>
      <c r="C6" s="819">
        <v>2020000</v>
      </c>
      <c r="D6" s="820">
        <v>487</v>
      </c>
      <c r="E6" s="821">
        <v>28649500</v>
      </c>
      <c r="F6" s="818">
        <v>446</v>
      </c>
      <c r="G6" s="819">
        <v>60062400</v>
      </c>
      <c r="H6" s="820">
        <v>0</v>
      </c>
      <c r="I6" s="821">
        <v>0</v>
      </c>
      <c r="J6" s="818">
        <v>1827</v>
      </c>
      <c r="K6" s="821">
        <v>90756900</v>
      </c>
    </row>
    <row r="7" spans="1:11">
      <c r="A7" s="801" t="s">
        <v>18</v>
      </c>
      <c r="B7" s="818">
        <v>0</v>
      </c>
      <c r="C7" s="819">
        <v>0</v>
      </c>
      <c r="D7" s="820">
        <v>0</v>
      </c>
      <c r="E7" s="821">
        <v>0</v>
      </c>
      <c r="F7" s="818">
        <v>0</v>
      </c>
      <c r="G7" s="819">
        <v>0</v>
      </c>
      <c r="H7" s="820">
        <v>0</v>
      </c>
      <c r="I7" s="821">
        <v>0</v>
      </c>
      <c r="J7" s="818">
        <v>0</v>
      </c>
      <c r="K7" s="821">
        <v>0</v>
      </c>
    </row>
    <row r="8" spans="1:11">
      <c r="A8" s="822" t="s">
        <v>584</v>
      </c>
      <c r="B8" s="823">
        <v>216</v>
      </c>
      <c r="C8" s="824">
        <v>47894500</v>
      </c>
      <c r="D8" s="825">
        <v>8</v>
      </c>
      <c r="E8" s="826">
        <v>2212400</v>
      </c>
      <c r="F8" s="823">
        <v>5</v>
      </c>
      <c r="G8" s="824">
        <v>3732900</v>
      </c>
      <c r="H8" s="825">
        <v>9</v>
      </c>
      <c r="I8" s="826">
        <v>644000</v>
      </c>
      <c r="J8" s="823">
        <v>238</v>
      </c>
      <c r="K8" s="826">
        <v>54483700</v>
      </c>
    </row>
    <row r="9" spans="1:11">
      <c r="A9" s="801" t="s">
        <v>3</v>
      </c>
      <c r="B9" s="818">
        <v>207</v>
      </c>
      <c r="C9" s="819">
        <v>19546000</v>
      </c>
      <c r="D9" s="820">
        <v>8</v>
      </c>
      <c r="E9" s="821">
        <v>2212400</v>
      </c>
      <c r="F9" s="818">
        <v>4</v>
      </c>
      <c r="G9" s="819">
        <v>327000</v>
      </c>
      <c r="H9" s="820">
        <v>9</v>
      </c>
      <c r="I9" s="821">
        <v>644000</v>
      </c>
      <c r="J9" s="818">
        <v>228</v>
      </c>
      <c r="K9" s="821">
        <v>22729300</v>
      </c>
    </row>
    <row r="10" spans="1:11">
      <c r="A10" s="801" t="s">
        <v>18</v>
      </c>
      <c r="B10" s="818">
        <v>9</v>
      </c>
      <c r="C10" s="819">
        <v>28348500</v>
      </c>
      <c r="D10" s="820">
        <v>0</v>
      </c>
      <c r="E10" s="821">
        <v>0</v>
      </c>
      <c r="F10" s="818">
        <v>1</v>
      </c>
      <c r="G10" s="819">
        <v>3405900</v>
      </c>
      <c r="H10" s="820">
        <v>0</v>
      </c>
      <c r="I10" s="821">
        <v>0</v>
      </c>
      <c r="J10" s="818">
        <v>10</v>
      </c>
      <c r="K10" s="821">
        <v>31754400</v>
      </c>
    </row>
    <row r="11" spans="1:11">
      <c r="A11" s="822" t="s">
        <v>1119</v>
      </c>
      <c r="B11" s="823">
        <v>80</v>
      </c>
      <c r="C11" s="824">
        <v>58188700</v>
      </c>
      <c r="D11" s="825">
        <v>0</v>
      </c>
      <c r="E11" s="826">
        <v>0</v>
      </c>
      <c r="F11" s="823">
        <v>0</v>
      </c>
      <c r="G11" s="824">
        <v>0</v>
      </c>
      <c r="H11" s="825">
        <v>0</v>
      </c>
      <c r="I11" s="826">
        <v>0</v>
      </c>
      <c r="J11" s="823">
        <v>80</v>
      </c>
      <c r="K11" s="826">
        <v>58188700</v>
      </c>
    </row>
    <row r="12" spans="1:11">
      <c r="A12" s="801" t="s">
        <v>3</v>
      </c>
      <c r="B12" s="818">
        <v>77</v>
      </c>
      <c r="C12" s="819">
        <v>10592900</v>
      </c>
      <c r="D12" s="820">
        <v>0</v>
      </c>
      <c r="E12" s="821">
        <v>0</v>
      </c>
      <c r="F12" s="818">
        <v>0</v>
      </c>
      <c r="G12" s="819">
        <v>0</v>
      </c>
      <c r="H12" s="820">
        <v>0</v>
      </c>
      <c r="I12" s="821">
        <v>0</v>
      </c>
      <c r="J12" s="818">
        <v>77</v>
      </c>
      <c r="K12" s="821">
        <v>10592900</v>
      </c>
    </row>
    <row r="13" spans="1:11">
      <c r="A13" s="801" t="s">
        <v>18</v>
      </c>
      <c r="B13" s="818">
        <v>3</v>
      </c>
      <c r="C13" s="819">
        <v>47595800</v>
      </c>
      <c r="D13" s="820">
        <v>0</v>
      </c>
      <c r="E13" s="821">
        <v>0</v>
      </c>
      <c r="F13" s="818">
        <v>0</v>
      </c>
      <c r="G13" s="819">
        <v>0</v>
      </c>
      <c r="H13" s="820">
        <v>0</v>
      </c>
      <c r="I13" s="821">
        <v>0</v>
      </c>
      <c r="J13" s="818">
        <v>3</v>
      </c>
      <c r="K13" s="821">
        <v>47595800</v>
      </c>
    </row>
    <row r="14" spans="1:11">
      <c r="A14" s="822" t="s">
        <v>1120</v>
      </c>
      <c r="B14" s="823">
        <v>77</v>
      </c>
      <c r="C14" s="824">
        <v>4426300</v>
      </c>
      <c r="D14" s="825">
        <v>27</v>
      </c>
      <c r="E14" s="826">
        <v>852000</v>
      </c>
      <c r="F14" s="823">
        <v>27</v>
      </c>
      <c r="G14" s="824">
        <v>852000</v>
      </c>
      <c r="H14" s="825">
        <v>27</v>
      </c>
      <c r="I14" s="826">
        <v>852000</v>
      </c>
      <c r="J14" s="823">
        <v>158</v>
      </c>
      <c r="K14" s="826">
        <v>6982300</v>
      </c>
    </row>
    <row r="15" spans="1:11">
      <c r="A15" s="801" t="s">
        <v>3</v>
      </c>
      <c r="B15" s="818">
        <v>77</v>
      </c>
      <c r="C15" s="819">
        <v>4426300</v>
      </c>
      <c r="D15" s="820">
        <v>27</v>
      </c>
      <c r="E15" s="821">
        <v>852000</v>
      </c>
      <c r="F15" s="818">
        <v>27</v>
      </c>
      <c r="G15" s="819">
        <v>852000</v>
      </c>
      <c r="H15" s="820">
        <v>27</v>
      </c>
      <c r="I15" s="821">
        <v>852000</v>
      </c>
      <c r="J15" s="818">
        <v>158</v>
      </c>
      <c r="K15" s="821">
        <v>6982300</v>
      </c>
    </row>
    <row r="16" spans="1:11">
      <c r="A16" s="801" t="s">
        <v>18</v>
      </c>
      <c r="B16" s="818">
        <v>0</v>
      </c>
      <c r="C16" s="819">
        <v>0</v>
      </c>
      <c r="D16" s="820">
        <v>0</v>
      </c>
      <c r="E16" s="821">
        <v>0</v>
      </c>
      <c r="F16" s="818">
        <v>0</v>
      </c>
      <c r="G16" s="819">
        <v>0</v>
      </c>
      <c r="H16" s="820">
        <v>0</v>
      </c>
      <c r="I16" s="821">
        <v>0</v>
      </c>
      <c r="J16" s="818">
        <v>0</v>
      </c>
      <c r="K16" s="821">
        <v>0</v>
      </c>
    </row>
    <row r="17" spans="1:11">
      <c r="A17" s="822" t="s">
        <v>582</v>
      </c>
      <c r="B17" s="823">
        <v>6</v>
      </c>
      <c r="C17" s="824">
        <v>5405600</v>
      </c>
      <c r="D17" s="825">
        <v>0</v>
      </c>
      <c r="E17" s="826">
        <v>0</v>
      </c>
      <c r="F17" s="823">
        <v>0</v>
      </c>
      <c r="G17" s="824">
        <v>0</v>
      </c>
      <c r="H17" s="825">
        <v>0</v>
      </c>
      <c r="I17" s="826">
        <v>0</v>
      </c>
      <c r="J17" s="823">
        <v>6</v>
      </c>
      <c r="K17" s="826">
        <v>5405600</v>
      </c>
    </row>
    <row r="18" spans="1:11">
      <c r="A18" s="801" t="s">
        <v>3</v>
      </c>
      <c r="B18" s="818">
        <v>5</v>
      </c>
      <c r="C18" s="819">
        <v>3697100</v>
      </c>
      <c r="D18" s="820">
        <v>0</v>
      </c>
      <c r="E18" s="821">
        <v>0</v>
      </c>
      <c r="F18" s="818">
        <v>0</v>
      </c>
      <c r="G18" s="819">
        <v>0</v>
      </c>
      <c r="H18" s="820">
        <v>0</v>
      </c>
      <c r="I18" s="821">
        <v>0</v>
      </c>
      <c r="J18" s="818">
        <v>5</v>
      </c>
      <c r="K18" s="821">
        <v>3697100</v>
      </c>
    </row>
    <row r="19" spans="1:11">
      <c r="A19" s="801" t="s">
        <v>18</v>
      </c>
      <c r="B19" s="818">
        <v>1</v>
      </c>
      <c r="C19" s="819">
        <v>1708500</v>
      </c>
      <c r="D19" s="820">
        <v>0</v>
      </c>
      <c r="E19" s="821">
        <v>0</v>
      </c>
      <c r="F19" s="818">
        <v>0</v>
      </c>
      <c r="G19" s="819">
        <v>0</v>
      </c>
      <c r="H19" s="820">
        <v>0</v>
      </c>
      <c r="I19" s="821">
        <v>0</v>
      </c>
      <c r="J19" s="818">
        <v>1</v>
      </c>
      <c r="K19" s="821">
        <v>1708500</v>
      </c>
    </row>
    <row r="20" spans="1:11">
      <c r="A20" s="822" t="s">
        <v>1121</v>
      </c>
      <c r="B20" s="823">
        <v>732</v>
      </c>
      <c r="C20" s="824">
        <v>188343800</v>
      </c>
      <c r="D20" s="825">
        <v>255</v>
      </c>
      <c r="E20" s="826">
        <v>84741300</v>
      </c>
      <c r="F20" s="823">
        <v>135</v>
      </c>
      <c r="G20" s="824">
        <v>44463500</v>
      </c>
      <c r="H20" s="825">
        <v>92</v>
      </c>
      <c r="I20" s="826">
        <v>47367800</v>
      </c>
      <c r="J20" s="823">
        <v>1214</v>
      </c>
      <c r="K20" s="826">
        <v>364916500</v>
      </c>
    </row>
    <row r="21" spans="1:11">
      <c r="A21" s="801" t="s">
        <v>3</v>
      </c>
      <c r="B21" s="818">
        <v>699</v>
      </c>
      <c r="C21" s="819">
        <v>47059100</v>
      </c>
      <c r="D21" s="820">
        <v>239</v>
      </c>
      <c r="E21" s="821">
        <v>28930300</v>
      </c>
      <c r="F21" s="818">
        <v>123</v>
      </c>
      <c r="G21" s="819">
        <v>13882500</v>
      </c>
      <c r="H21" s="820">
        <v>82</v>
      </c>
      <c r="I21" s="821">
        <v>12633800</v>
      </c>
      <c r="J21" s="818">
        <v>1143</v>
      </c>
      <c r="K21" s="821">
        <v>102505800</v>
      </c>
    </row>
    <row r="22" spans="1:11">
      <c r="A22" s="801" t="s">
        <v>18</v>
      </c>
      <c r="B22" s="818">
        <v>33</v>
      </c>
      <c r="C22" s="819">
        <v>141284700</v>
      </c>
      <c r="D22" s="820">
        <v>16</v>
      </c>
      <c r="E22" s="821">
        <v>55811000</v>
      </c>
      <c r="F22" s="818">
        <v>12</v>
      </c>
      <c r="G22" s="819">
        <v>30581000</v>
      </c>
      <c r="H22" s="820">
        <v>10</v>
      </c>
      <c r="I22" s="821">
        <v>34734000</v>
      </c>
      <c r="J22" s="818">
        <v>71</v>
      </c>
      <c r="K22" s="821">
        <v>262410700</v>
      </c>
    </row>
    <row r="23" spans="1:11">
      <c r="A23" s="822" t="s">
        <v>491</v>
      </c>
      <c r="B23" s="823">
        <v>41</v>
      </c>
      <c r="C23" s="824">
        <v>13118200</v>
      </c>
      <c r="D23" s="825">
        <v>6</v>
      </c>
      <c r="E23" s="826">
        <v>761400</v>
      </c>
      <c r="F23" s="823">
        <v>6</v>
      </c>
      <c r="G23" s="824">
        <v>1426000</v>
      </c>
      <c r="H23" s="825">
        <v>0</v>
      </c>
      <c r="I23" s="826">
        <v>0</v>
      </c>
      <c r="J23" s="823">
        <v>53</v>
      </c>
      <c r="K23" s="826">
        <v>15305600</v>
      </c>
    </row>
    <row r="24" spans="1:11">
      <c r="A24" s="801" t="s">
        <v>3</v>
      </c>
      <c r="B24" s="818">
        <v>38</v>
      </c>
      <c r="C24" s="819">
        <v>4420200</v>
      </c>
      <c r="D24" s="820">
        <v>6</v>
      </c>
      <c r="E24" s="821">
        <v>761400</v>
      </c>
      <c r="F24" s="818">
        <v>6</v>
      </c>
      <c r="G24" s="819">
        <v>1426000</v>
      </c>
      <c r="H24" s="820">
        <v>0</v>
      </c>
      <c r="I24" s="821">
        <v>0</v>
      </c>
      <c r="J24" s="818">
        <v>50</v>
      </c>
      <c r="K24" s="821">
        <v>6607600</v>
      </c>
    </row>
    <row r="25" spans="1:11">
      <c r="A25" s="801" t="s">
        <v>18</v>
      </c>
      <c r="B25" s="818">
        <v>3</v>
      </c>
      <c r="C25" s="819">
        <v>8698000</v>
      </c>
      <c r="D25" s="820">
        <v>0</v>
      </c>
      <c r="E25" s="821">
        <v>0</v>
      </c>
      <c r="F25" s="818">
        <v>0</v>
      </c>
      <c r="G25" s="819">
        <v>0</v>
      </c>
      <c r="H25" s="820">
        <v>0</v>
      </c>
      <c r="I25" s="821">
        <v>0</v>
      </c>
      <c r="J25" s="818">
        <v>3</v>
      </c>
      <c r="K25" s="821">
        <v>8698000</v>
      </c>
    </row>
    <row r="26" spans="1:11">
      <c r="A26" s="822" t="s">
        <v>589</v>
      </c>
      <c r="B26" s="823">
        <v>28</v>
      </c>
      <c r="C26" s="824">
        <v>400700</v>
      </c>
      <c r="D26" s="825">
        <v>0</v>
      </c>
      <c r="E26" s="826">
        <v>0</v>
      </c>
      <c r="F26" s="823">
        <v>0</v>
      </c>
      <c r="G26" s="824">
        <v>0</v>
      </c>
      <c r="H26" s="825">
        <v>0</v>
      </c>
      <c r="I26" s="826">
        <v>0</v>
      </c>
      <c r="J26" s="823">
        <v>28</v>
      </c>
      <c r="K26" s="826">
        <v>400700</v>
      </c>
    </row>
    <row r="27" spans="1:11">
      <c r="A27" s="801" t="s">
        <v>3</v>
      </c>
      <c r="B27" s="818">
        <v>28</v>
      </c>
      <c r="C27" s="819">
        <v>400700</v>
      </c>
      <c r="D27" s="820">
        <v>0</v>
      </c>
      <c r="E27" s="821">
        <v>0</v>
      </c>
      <c r="F27" s="818">
        <v>0</v>
      </c>
      <c r="G27" s="819">
        <v>0</v>
      </c>
      <c r="H27" s="820">
        <v>0</v>
      </c>
      <c r="I27" s="821">
        <v>0</v>
      </c>
      <c r="J27" s="818">
        <v>28</v>
      </c>
      <c r="K27" s="821">
        <v>400700</v>
      </c>
    </row>
    <row r="28" spans="1:11">
      <c r="A28" s="801" t="s">
        <v>18</v>
      </c>
      <c r="B28" s="818">
        <v>0</v>
      </c>
      <c r="C28" s="819">
        <v>0</v>
      </c>
      <c r="D28" s="820">
        <v>0</v>
      </c>
      <c r="E28" s="821">
        <v>0</v>
      </c>
      <c r="F28" s="818">
        <v>0</v>
      </c>
      <c r="G28" s="819">
        <v>0</v>
      </c>
      <c r="H28" s="820">
        <v>0</v>
      </c>
      <c r="I28" s="821">
        <v>0</v>
      </c>
      <c r="J28" s="818">
        <v>0</v>
      </c>
      <c r="K28" s="821">
        <v>0</v>
      </c>
    </row>
    <row r="29" spans="1:11">
      <c r="A29" s="822" t="s">
        <v>1122</v>
      </c>
      <c r="B29" s="823">
        <v>120</v>
      </c>
      <c r="C29" s="824">
        <v>3838900</v>
      </c>
      <c r="D29" s="825">
        <v>51</v>
      </c>
      <c r="E29" s="826">
        <v>309700</v>
      </c>
      <c r="F29" s="823">
        <v>21</v>
      </c>
      <c r="G29" s="824">
        <v>109000</v>
      </c>
      <c r="H29" s="825">
        <v>4</v>
      </c>
      <c r="I29" s="826">
        <v>50500</v>
      </c>
      <c r="J29" s="823">
        <v>196</v>
      </c>
      <c r="K29" s="826">
        <v>4308100</v>
      </c>
    </row>
    <row r="30" spans="1:11">
      <c r="A30" s="801" t="s">
        <v>3</v>
      </c>
      <c r="B30" s="818">
        <v>115</v>
      </c>
      <c r="C30" s="819">
        <v>2208900</v>
      </c>
      <c r="D30" s="820">
        <v>51</v>
      </c>
      <c r="E30" s="821">
        <v>309700</v>
      </c>
      <c r="F30" s="818">
        <v>21</v>
      </c>
      <c r="G30" s="819">
        <v>109000</v>
      </c>
      <c r="H30" s="820">
        <v>4</v>
      </c>
      <c r="I30" s="821">
        <v>50500</v>
      </c>
      <c r="J30" s="818">
        <v>191</v>
      </c>
      <c r="K30" s="821">
        <v>2678100</v>
      </c>
    </row>
    <row r="31" spans="1:11">
      <c r="A31" s="827" t="s">
        <v>18</v>
      </c>
      <c r="B31" s="828">
        <v>5</v>
      </c>
      <c r="C31" s="829">
        <v>1630000</v>
      </c>
      <c r="D31" s="830">
        <v>0</v>
      </c>
      <c r="E31" s="831">
        <v>0</v>
      </c>
      <c r="F31" s="828">
        <v>0</v>
      </c>
      <c r="G31" s="829">
        <v>0</v>
      </c>
      <c r="H31" s="830">
        <v>0</v>
      </c>
      <c r="I31" s="831">
        <v>0</v>
      </c>
      <c r="J31" s="828">
        <v>5</v>
      </c>
      <c r="K31" s="831">
        <v>1630000</v>
      </c>
    </row>
    <row r="32" spans="1:11">
      <c r="A32" s="813" t="s">
        <v>586</v>
      </c>
      <c r="B32" s="814">
        <v>533</v>
      </c>
      <c r="C32" s="815">
        <v>13298800</v>
      </c>
      <c r="D32" s="816">
        <v>385</v>
      </c>
      <c r="E32" s="817">
        <v>11556800</v>
      </c>
      <c r="F32" s="814">
        <v>36</v>
      </c>
      <c r="G32" s="815">
        <v>6653200</v>
      </c>
      <c r="H32" s="816">
        <v>32</v>
      </c>
      <c r="I32" s="817">
        <v>2803200</v>
      </c>
      <c r="J32" s="814">
        <v>986</v>
      </c>
      <c r="K32" s="817">
        <v>34312000</v>
      </c>
    </row>
    <row r="33" spans="1:11">
      <c r="A33" s="801" t="s">
        <v>3</v>
      </c>
      <c r="B33" s="818">
        <v>533</v>
      </c>
      <c r="C33" s="819">
        <v>13298800</v>
      </c>
      <c r="D33" s="820">
        <v>385</v>
      </c>
      <c r="E33" s="821">
        <v>11556800</v>
      </c>
      <c r="F33" s="818">
        <v>36</v>
      </c>
      <c r="G33" s="819">
        <v>6653200</v>
      </c>
      <c r="H33" s="820">
        <v>32</v>
      </c>
      <c r="I33" s="821">
        <v>2803200</v>
      </c>
      <c r="J33" s="818">
        <v>986</v>
      </c>
      <c r="K33" s="821">
        <v>34312000</v>
      </c>
    </row>
    <row r="34" spans="1:11">
      <c r="A34" s="801" t="s">
        <v>18</v>
      </c>
      <c r="B34" s="818">
        <v>0</v>
      </c>
      <c r="C34" s="819">
        <v>0</v>
      </c>
      <c r="D34" s="820">
        <v>0</v>
      </c>
      <c r="E34" s="821">
        <v>0</v>
      </c>
      <c r="F34" s="818">
        <v>0</v>
      </c>
      <c r="G34" s="819">
        <v>0</v>
      </c>
      <c r="H34" s="820">
        <v>0</v>
      </c>
      <c r="I34" s="821">
        <v>0</v>
      </c>
      <c r="J34" s="818">
        <v>0</v>
      </c>
      <c r="K34" s="821">
        <v>0</v>
      </c>
    </row>
    <row r="35" spans="1:11">
      <c r="A35" s="822" t="s">
        <v>587</v>
      </c>
      <c r="B35" s="823">
        <v>151</v>
      </c>
      <c r="C35" s="824">
        <v>55386300</v>
      </c>
      <c r="D35" s="825">
        <v>28</v>
      </c>
      <c r="E35" s="826">
        <v>9389800</v>
      </c>
      <c r="F35" s="823">
        <v>4</v>
      </c>
      <c r="G35" s="824">
        <v>6350400</v>
      </c>
      <c r="H35" s="825">
        <v>0</v>
      </c>
      <c r="I35" s="826">
        <v>0</v>
      </c>
      <c r="J35" s="823">
        <v>183</v>
      </c>
      <c r="K35" s="826">
        <v>71126500</v>
      </c>
    </row>
    <row r="36" spans="1:11">
      <c r="A36" s="801" t="s">
        <v>3</v>
      </c>
      <c r="B36" s="818">
        <v>148</v>
      </c>
      <c r="C36" s="819">
        <v>4772100</v>
      </c>
      <c r="D36" s="820">
        <v>28</v>
      </c>
      <c r="E36" s="821">
        <v>9389800</v>
      </c>
      <c r="F36" s="818">
        <v>1</v>
      </c>
      <c r="G36" s="819">
        <v>750000</v>
      </c>
      <c r="H36" s="820">
        <v>0</v>
      </c>
      <c r="I36" s="821">
        <v>0</v>
      </c>
      <c r="J36" s="818">
        <v>177</v>
      </c>
      <c r="K36" s="821">
        <v>14911900</v>
      </c>
    </row>
    <row r="37" spans="1:11">
      <c r="A37" s="801" t="s">
        <v>18</v>
      </c>
      <c r="B37" s="818">
        <v>3</v>
      </c>
      <c r="C37" s="819">
        <v>50614200</v>
      </c>
      <c r="D37" s="820">
        <v>0</v>
      </c>
      <c r="E37" s="821">
        <v>0</v>
      </c>
      <c r="F37" s="818">
        <v>3</v>
      </c>
      <c r="G37" s="819">
        <v>5600400</v>
      </c>
      <c r="H37" s="820">
        <v>0</v>
      </c>
      <c r="I37" s="821">
        <v>0</v>
      </c>
      <c r="J37" s="818">
        <v>6</v>
      </c>
      <c r="K37" s="821">
        <v>56214600</v>
      </c>
    </row>
    <row r="38" spans="1:11">
      <c r="A38" s="822" t="s">
        <v>588</v>
      </c>
      <c r="B38" s="823">
        <v>17</v>
      </c>
      <c r="C38" s="824">
        <v>671400</v>
      </c>
      <c r="D38" s="825">
        <v>17</v>
      </c>
      <c r="E38" s="826">
        <v>671400</v>
      </c>
      <c r="F38" s="823">
        <v>16</v>
      </c>
      <c r="G38" s="824">
        <v>596400</v>
      </c>
      <c r="H38" s="825">
        <v>16</v>
      </c>
      <c r="I38" s="826">
        <v>596400</v>
      </c>
      <c r="J38" s="823">
        <v>66</v>
      </c>
      <c r="K38" s="826">
        <v>2535600</v>
      </c>
    </row>
    <row r="39" spans="1:11">
      <c r="A39" s="801" t="s">
        <v>3</v>
      </c>
      <c r="B39" s="818">
        <v>17</v>
      </c>
      <c r="C39" s="819">
        <v>671400</v>
      </c>
      <c r="D39" s="820">
        <v>17</v>
      </c>
      <c r="E39" s="821">
        <v>671400</v>
      </c>
      <c r="F39" s="818">
        <v>16</v>
      </c>
      <c r="G39" s="819">
        <v>596400</v>
      </c>
      <c r="H39" s="820">
        <v>16</v>
      </c>
      <c r="I39" s="821">
        <v>596400</v>
      </c>
      <c r="J39" s="818">
        <v>66</v>
      </c>
      <c r="K39" s="821">
        <v>2535600</v>
      </c>
    </row>
    <row r="40" spans="1:11">
      <c r="A40" s="801" t="s">
        <v>18</v>
      </c>
      <c r="B40" s="818">
        <v>0</v>
      </c>
      <c r="C40" s="819">
        <v>0</v>
      </c>
      <c r="D40" s="820">
        <v>0</v>
      </c>
      <c r="E40" s="821">
        <v>0</v>
      </c>
      <c r="F40" s="818">
        <v>0</v>
      </c>
      <c r="G40" s="819">
        <v>0</v>
      </c>
      <c r="H40" s="820">
        <v>0</v>
      </c>
      <c r="I40" s="821">
        <v>0</v>
      </c>
      <c r="J40" s="818">
        <v>0</v>
      </c>
      <c r="K40" s="821">
        <v>0</v>
      </c>
    </row>
    <row r="41" spans="1:11">
      <c r="A41" s="822" t="s">
        <v>1123</v>
      </c>
      <c r="B41" s="823">
        <v>29</v>
      </c>
      <c r="C41" s="824">
        <v>3231700</v>
      </c>
      <c r="D41" s="825">
        <v>0</v>
      </c>
      <c r="E41" s="826">
        <v>0</v>
      </c>
      <c r="F41" s="823">
        <v>0</v>
      </c>
      <c r="G41" s="824">
        <v>0</v>
      </c>
      <c r="H41" s="825">
        <v>0</v>
      </c>
      <c r="I41" s="826">
        <v>0</v>
      </c>
      <c r="J41" s="823">
        <v>29</v>
      </c>
      <c r="K41" s="826">
        <v>3231700</v>
      </c>
    </row>
    <row r="42" spans="1:11">
      <c r="A42" s="801" t="s">
        <v>3</v>
      </c>
      <c r="B42" s="818">
        <v>29</v>
      </c>
      <c r="C42" s="819">
        <v>3231700</v>
      </c>
      <c r="D42" s="820">
        <v>0</v>
      </c>
      <c r="E42" s="821">
        <v>0</v>
      </c>
      <c r="F42" s="818">
        <v>0</v>
      </c>
      <c r="G42" s="819">
        <v>0</v>
      </c>
      <c r="H42" s="820">
        <v>0</v>
      </c>
      <c r="I42" s="821">
        <v>0</v>
      </c>
      <c r="J42" s="818">
        <v>29</v>
      </c>
      <c r="K42" s="821">
        <v>3231700</v>
      </c>
    </row>
    <row r="43" spans="1:11">
      <c r="A43" s="827" t="s">
        <v>18</v>
      </c>
      <c r="B43" s="828">
        <v>0</v>
      </c>
      <c r="C43" s="829">
        <v>0</v>
      </c>
      <c r="D43" s="830">
        <v>0</v>
      </c>
      <c r="E43" s="831">
        <v>0</v>
      </c>
      <c r="F43" s="828">
        <v>0</v>
      </c>
      <c r="G43" s="829">
        <v>0</v>
      </c>
      <c r="H43" s="830">
        <v>0</v>
      </c>
      <c r="I43" s="831">
        <v>0</v>
      </c>
      <c r="J43" s="828">
        <v>0</v>
      </c>
      <c r="K43" s="831">
        <v>0</v>
      </c>
    </row>
  </sheetData>
  <mergeCells count="7">
    <mergeCell ref="A1:K1"/>
    <mergeCell ref="B2:C2"/>
    <mergeCell ref="D2:E2"/>
    <mergeCell ref="F2:G2"/>
    <mergeCell ref="H2:I2"/>
    <mergeCell ref="J2:K2"/>
    <mergeCell ref="A2:A3"/>
  </mergeCells>
  <pageMargins left="0.70866141732283472" right="0.70866141732283472" top="0.74803149606299213" bottom="0.74803149606299213" header="0.31496062992125984" footer="0.31496062992125984"/>
  <pageSetup paperSize="9" scale="63" fitToHeight="0" orientation="landscape" r:id="rId1"/>
  <rowBreaks count="1" manualBreakCount="1">
    <brk id="3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E1182"/>
  <sheetViews>
    <sheetView showGridLines="0" topLeftCell="K9" zoomScale="70" zoomScaleNormal="70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5" width="12.28515625" style="27" hidden="1" customWidth="1"/>
    <col min="6" max="6" width="15" style="27" hidden="1" customWidth="1"/>
    <col min="7" max="7" width="10.7109375" style="27" hidden="1" customWidth="1"/>
    <col min="8" max="11" width="12.7109375" style="27" customWidth="1"/>
    <col min="12" max="12" width="12" style="27" customWidth="1"/>
    <col min="13" max="13" width="14.140625" style="2" bestFit="1" customWidth="1"/>
    <col min="14" max="14" width="11.5703125" style="27" customWidth="1"/>
    <col min="15" max="15" width="12.5703125" style="2" customWidth="1"/>
    <col min="16" max="16" width="11.85546875" style="27" customWidth="1"/>
    <col min="17" max="17" width="12.5703125" style="2" customWidth="1"/>
    <col min="18" max="18" width="12.28515625" style="27" customWidth="1"/>
    <col min="19" max="19" width="12.85546875" style="2" customWidth="1"/>
    <col min="20" max="20" width="12.85546875" style="27" customWidth="1"/>
    <col min="21" max="21" width="13.7109375" style="2" customWidth="1"/>
    <col min="22" max="22" width="16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1159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150" t="s">
        <v>1123</v>
      </c>
      <c r="B7" s="1151"/>
      <c r="C7" s="595"/>
      <c r="D7" s="666"/>
      <c r="E7" s="627"/>
      <c r="F7" s="628"/>
      <c r="G7" s="628"/>
      <c r="H7" s="629">
        <f>+H8</f>
        <v>27</v>
      </c>
      <c r="I7" s="629">
        <f t="shared" ref="I7:U7" si="0">+I8</f>
        <v>2</v>
      </c>
      <c r="J7" s="629">
        <f t="shared" si="0"/>
        <v>0</v>
      </c>
      <c r="K7" s="629">
        <f t="shared" si="0"/>
        <v>29</v>
      </c>
      <c r="L7" s="629">
        <f t="shared" si="0"/>
        <v>29</v>
      </c>
      <c r="M7" s="629">
        <f t="shared" si="0"/>
        <v>3231700</v>
      </c>
      <c r="N7" s="629">
        <f t="shared" si="0"/>
        <v>0</v>
      </c>
      <c r="O7" s="629">
        <f t="shared" si="0"/>
        <v>0</v>
      </c>
      <c r="P7" s="629">
        <f t="shared" si="0"/>
        <v>0</v>
      </c>
      <c r="Q7" s="629">
        <f t="shared" si="0"/>
        <v>0</v>
      </c>
      <c r="R7" s="629">
        <f t="shared" si="0"/>
        <v>0</v>
      </c>
      <c r="S7" s="629">
        <f t="shared" si="0"/>
        <v>0</v>
      </c>
      <c r="T7" s="629">
        <f t="shared" si="0"/>
        <v>29</v>
      </c>
      <c r="U7" s="629">
        <f t="shared" si="0"/>
        <v>3231700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9"/>
      <c r="D8" s="630"/>
      <c r="E8" s="630"/>
      <c r="F8" s="630"/>
      <c r="G8" s="630"/>
      <c r="H8" s="630">
        <f>+H9</f>
        <v>27</v>
      </c>
      <c r="I8" s="630">
        <f t="shared" ref="I8:U8" si="1">+I9</f>
        <v>2</v>
      </c>
      <c r="J8" s="630">
        <f t="shared" si="1"/>
        <v>0</v>
      </c>
      <c r="K8" s="630">
        <f t="shared" si="1"/>
        <v>29</v>
      </c>
      <c r="L8" s="630">
        <f t="shared" si="1"/>
        <v>29</v>
      </c>
      <c r="M8" s="630">
        <f t="shared" si="1"/>
        <v>3231700</v>
      </c>
      <c r="N8" s="630">
        <f t="shared" si="1"/>
        <v>0</v>
      </c>
      <c r="O8" s="630">
        <f t="shared" si="1"/>
        <v>0</v>
      </c>
      <c r="P8" s="630">
        <f t="shared" si="1"/>
        <v>0</v>
      </c>
      <c r="Q8" s="630">
        <f t="shared" si="1"/>
        <v>0</v>
      </c>
      <c r="R8" s="630">
        <f t="shared" si="1"/>
        <v>0</v>
      </c>
      <c r="S8" s="630">
        <f t="shared" si="1"/>
        <v>0</v>
      </c>
      <c r="T8" s="630">
        <f t="shared" si="1"/>
        <v>29</v>
      </c>
      <c r="U8" s="630">
        <f t="shared" si="1"/>
        <v>3231700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00"/>
      <c r="E9" s="500"/>
      <c r="F9" s="500"/>
      <c r="G9" s="500"/>
      <c r="H9" s="500">
        <f>SUM(H10:H14)</f>
        <v>27</v>
      </c>
      <c r="I9" s="500">
        <f t="shared" ref="I9:U9" si="2">SUM(I10:I14)</f>
        <v>2</v>
      </c>
      <c r="J9" s="500">
        <f t="shared" si="2"/>
        <v>0</v>
      </c>
      <c r="K9" s="500">
        <f t="shared" si="2"/>
        <v>29</v>
      </c>
      <c r="L9" s="500">
        <f t="shared" si="2"/>
        <v>29</v>
      </c>
      <c r="M9" s="500">
        <f t="shared" si="2"/>
        <v>3231700</v>
      </c>
      <c r="N9" s="500">
        <f t="shared" si="2"/>
        <v>0</v>
      </c>
      <c r="O9" s="500">
        <f t="shared" si="2"/>
        <v>0</v>
      </c>
      <c r="P9" s="500">
        <f t="shared" si="2"/>
        <v>0</v>
      </c>
      <c r="Q9" s="500">
        <f t="shared" si="2"/>
        <v>0</v>
      </c>
      <c r="R9" s="500">
        <f t="shared" si="2"/>
        <v>0</v>
      </c>
      <c r="S9" s="500">
        <f t="shared" si="2"/>
        <v>0</v>
      </c>
      <c r="T9" s="500">
        <f t="shared" si="2"/>
        <v>29</v>
      </c>
      <c r="U9" s="500">
        <f t="shared" si="2"/>
        <v>3231700</v>
      </c>
      <c r="V9" s="46"/>
      <c r="W9" s="46"/>
      <c r="X9" s="46"/>
      <c r="Y9" s="6"/>
    </row>
    <row r="10" spans="1:57" ht="21">
      <c r="A10" s="173">
        <v>1</v>
      </c>
      <c r="B10" s="174" t="s">
        <v>550</v>
      </c>
      <c r="C10" s="175" t="s">
        <v>311</v>
      </c>
      <c r="D10" s="501">
        <v>22000</v>
      </c>
      <c r="E10" s="667" t="s">
        <v>551</v>
      </c>
      <c r="F10" s="668" t="s">
        <v>551</v>
      </c>
      <c r="G10" s="667" t="s">
        <v>551</v>
      </c>
      <c r="H10" s="410">
        <v>25</v>
      </c>
      <c r="I10" s="667" t="s">
        <v>551</v>
      </c>
      <c r="J10" s="667" t="s">
        <v>551</v>
      </c>
      <c r="K10" s="667">
        <f>SUM(H10:J10)</f>
        <v>25</v>
      </c>
      <c r="L10" s="409">
        <v>25</v>
      </c>
      <c r="M10" s="409">
        <f>L10*D10</f>
        <v>550000</v>
      </c>
      <c r="N10" s="409">
        <v>0</v>
      </c>
      <c r="O10" s="409">
        <v>0</v>
      </c>
      <c r="P10" s="409">
        <v>0</v>
      </c>
      <c r="Q10" s="409">
        <v>0</v>
      </c>
      <c r="R10" s="493">
        <v>0</v>
      </c>
      <c r="S10" s="409">
        <v>0</v>
      </c>
      <c r="T10" s="409">
        <f t="shared" ref="T10:U14" si="3">SUM(L10+N10+P10+R10)</f>
        <v>25</v>
      </c>
      <c r="U10" s="409">
        <f t="shared" si="3"/>
        <v>550000</v>
      </c>
      <c r="V10" s="168" t="s">
        <v>536</v>
      </c>
      <c r="W10" s="168" t="s">
        <v>536</v>
      </c>
      <c r="X10" s="176" t="s">
        <v>552</v>
      </c>
      <c r="Y10" s="41"/>
    </row>
    <row r="11" spans="1:57" ht="21">
      <c r="A11" s="177">
        <v>2</v>
      </c>
      <c r="B11" s="174" t="s">
        <v>553</v>
      </c>
      <c r="C11" s="175" t="s">
        <v>311</v>
      </c>
      <c r="D11" s="501">
        <v>26000</v>
      </c>
      <c r="E11" s="668" t="s">
        <v>551</v>
      </c>
      <c r="F11" s="668" t="s">
        <v>551</v>
      </c>
      <c r="G11" s="410">
        <v>1</v>
      </c>
      <c r="H11" s="410">
        <v>1</v>
      </c>
      <c r="I11" s="667" t="s">
        <v>551</v>
      </c>
      <c r="J11" s="667" t="s">
        <v>551</v>
      </c>
      <c r="K11" s="667">
        <f>SUM(H11:J11)</f>
        <v>1</v>
      </c>
      <c r="L11" s="409">
        <v>1</v>
      </c>
      <c r="M11" s="409">
        <f>L11*D11</f>
        <v>26000</v>
      </c>
      <c r="N11" s="409">
        <v>0</v>
      </c>
      <c r="O11" s="409">
        <v>0</v>
      </c>
      <c r="P11" s="409">
        <v>0</v>
      </c>
      <c r="Q11" s="409">
        <v>0</v>
      </c>
      <c r="R11" s="493">
        <v>0</v>
      </c>
      <c r="S11" s="409">
        <v>0</v>
      </c>
      <c r="T11" s="409">
        <f t="shared" si="3"/>
        <v>1</v>
      </c>
      <c r="U11" s="409">
        <f t="shared" si="3"/>
        <v>26000</v>
      </c>
      <c r="V11" s="168" t="s">
        <v>536</v>
      </c>
      <c r="W11" s="168" t="s">
        <v>536</v>
      </c>
      <c r="X11" s="176" t="s">
        <v>552</v>
      </c>
      <c r="Y11" s="41"/>
    </row>
    <row r="12" spans="1:57" ht="22.5" customHeight="1">
      <c r="A12" s="173">
        <v>3</v>
      </c>
      <c r="B12" s="174" t="s">
        <v>554</v>
      </c>
      <c r="C12" s="175" t="s">
        <v>311</v>
      </c>
      <c r="D12" s="501">
        <v>5700</v>
      </c>
      <c r="E12" s="668" t="s">
        <v>551</v>
      </c>
      <c r="F12" s="668" t="s">
        <v>551</v>
      </c>
      <c r="G12" s="667" t="s">
        <v>551</v>
      </c>
      <c r="H12" s="667" t="s">
        <v>551</v>
      </c>
      <c r="I12" s="410">
        <v>1</v>
      </c>
      <c r="J12" s="667" t="s">
        <v>551</v>
      </c>
      <c r="K12" s="667">
        <f>SUM(H12:J12)</f>
        <v>1</v>
      </c>
      <c r="L12" s="409">
        <v>1</v>
      </c>
      <c r="M12" s="409">
        <f>D12*L12</f>
        <v>5700</v>
      </c>
      <c r="N12" s="409">
        <v>0</v>
      </c>
      <c r="O12" s="409">
        <v>0</v>
      </c>
      <c r="P12" s="409">
        <v>0</v>
      </c>
      <c r="Q12" s="409">
        <v>0</v>
      </c>
      <c r="R12" s="493">
        <v>0</v>
      </c>
      <c r="S12" s="409">
        <v>0</v>
      </c>
      <c r="T12" s="409">
        <f t="shared" si="3"/>
        <v>1</v>
      </c>
      <c r="U12" s="409">
        <f t="shared" si="3"/>
        <v>5700</v>
      </c>
      <c r="V12" s="168" t="s">
        <v>536</v>
      </c>
      <c r="W12" s="168" t="s">
        <v>536</v>
      </c>
      <c r="X12" s="176" t="s">
        <v>555</v>
      </c>
      <c r="Y12" s="41"/>
    </row>
    <row r="13" spans="1:57" ht="24.75" customHeight="1">
      <c r="A13" s="177">
        <v>4</v>
      </c>
      <c r="B13" s="67" t="s">
        <v>556</v>
      </c>
      <c r="C13" s="175" t="s">
        <v>311</v>
      </c>
      <c r="D13" s="501">
        <v>850000</v>
      </c>
      <c r="E13" s="668" t="s">
        <v>551</v>
      </c>
      <c r="F13" s="668" t="s">
        <v>551</v>
      </c>
      <c r="G13" s="667" t="s">
        <v>551</v>
      </c>
      <c r="H13" s="667" t="s">
        <v>551</v>
      </c>
      <c r="I13" s="410">
        <v>1</v>
      </c>
      <c r="J13" s="667" t="s">
        <v>551</v>
      </c>
      <c r="K13" s="667">
        <f>SUM(H13:J13)</f>
        <v>1</v>
      </c>
      <c r="L13" s="409">
        <v>1</v>
      </c>
      <c r="M13" s="409">
        <f>L13*D13</f>
        <v>850000</v>
      </c>
      <c r="N13" s="409">
        <v>0</v>
      </c>
      <c r="O13" s="409">
        <v>0</v>
      </c>
      <c r="P13" s="409">
        <v>0</v>
      </c>
      <c r="Q13" s="409">
        <v>0</v>
      </c>
      <c r="R13" s="493">
        <v>0</v>
      </c>
      <c r="S13" s="409">
        <v>0</v>
      </c>
      <c r="T13" s="409">
        <f t="shared" si="3"/>
        <v>1</v>
      </c>
      <c r="U13" s="409">
        <f t="shared" si="3"/>
        <v>850000</v>
      </c>
      <c r="V13" s="178"/>
      <c r="W13" s="168" t="s">
        <v>536</v>
      </c>
      <c r="X13" s="176" t="s">
        <v>557</v>
      </c>
      <c r="Y13" s="41"/>
    </row>
    <row r="14" spans="1:57" ht="21">
      <c r="A14" s="56">
        <v>5</v>
      </c>
      <c r="B14" s="67" t="s">
        <v>558</v>
      </c>
      <c r="C14" s="175" t="s">
        <v>311</v>
      </c>
      <c r="D14" s="501">
        <v>1800000</v>
      </c>
      <c r="E14" s="668" t="s">
        <v>551</v>
      </c>
      <c r="F14" s="410">
        <v>1</v>
      </c>
      <c r="G14" s="667" t="s">
        <v>551</v>
      </c>
      <c r="H14" s="410">
        <v>1</v>
      </c>
      <c r="I14" s="667" t="s">
        <v>551</v>
      </c>
      <c r="J14" s="667" t="s">
        <v>551</v>
      </c>
      <c r="K14" s="667">
        <f>SUM(H14:J14)</f>
        <v>1</v>
      </c>
      <c r="L14" s="409">
        <v>1</v>
      </c>
      <c r="M14" s="409">
        <f>L14*D14</f>
        <v>1800000</v>
      </c>
      <c r="N14" s="409">
        <v>0</v>
      </c>
      <c r="O14" s="409">
        <v>0</v>
      </c>
      <c r="P14" s="409">
        <v>0</v>
      </c>
      <c r="Q14" s="409">
        <v>0</v>
      </c>
      <c r="R14" s="493">
        <v>0</v>
      </c>
      <c r="S14" s="409">
        <v>0</v>
      </c>
      <c r="T14" s="492">
        <f t="shared" si="3"/>
        <v>1</v>
      </c>
      <c r="U14" s="492">
        <f t="shared" si="3"/>
        <v>1800000</v>
      </c>
      <c r="V14" s="40"/>
      <c r="W14" s="168" t="s">
        <v>536</v>
      </c>
      <c r="X14" s="176" t="s">
        <v>552</v>
      </c>
      <c r="Y14" s="41"/>
    </row>
    <row r="15" spans="1:57" ht="21">
      <c r="A15" s="65" t="s">
        <v>18</v>
      </c>
      <c r="B15" s="65"/>
      <c r="C15" s="42"/>
      <c r="D15" s="495"/>
      <c r="E15" s="495"/>
      <c r="F15" s="495"/>
      <c r="G15" s="495"/>
      <c r="H15" s="495"/>
      <c r="I15" s="495"/>
      <c r="J15" s="495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3"/>
      <c r="W15" s="43"/>
      <c r="X15" s="43"/>
    </row>
    <row r="16" spans="1:57" ht="21">
      <c r="A16" s="56">
        <v>1</v>
      </c>
      <c r="B16" s="75"/>
      <c r="C16" s="32"/>
      <c r="D16" s="496"/>
      <c r="E16" s="496"/>
      <c r="F16" s="496"/>
      <c r="G16" s="496"/>
      <c r="H16" s="496"/>
      <c r="I16" s="496"/>
      <c r="J16" s="496"/>
      <c r="K16" s="410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0"/>
      <c r="W16" s="40"/>
      <c r="X16" s="35"/>
    </row>
    <row r="17" spans="1:25" ht="21">
      <c r="A17" s="56">
        <v>2</v>
      </c>
      <c r="B17" s="75"/>
      <c r="C17" s="32"/>
      <c r="D17" s="496"/>
      <c r="E17" s="496"/>
      <c r="F17" s="496"/>
      <c r="G17" s="496"/>
      <c r="H17" s="496"/>
      <c r="I17" s="496"/>
      <c r="J17" s="496"/>
      <c r="K17" s="410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0"/>
      <c r="W17" s="40"/>
      <c r="X17" s="35"/>
    </row>
    <row r="18" spans="1:25" ht="21">
      <c r="A18" s="56">
        <v>3</v>
      </c>
      <c r="B18" s="75"/>
      <c r="C18" s="32"/>
      <c r="D18" s="496"/>
      <c r="E18" s="496"/>
      <c r="F18" s="496"/>
      <c r="G18" s="496"/>
      <c r="H18" s="496"/>
      <c r="I18" s="496"/>
      <c r="J18" s="496"/>
      <c r="K18" s="410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0"/>
      <c r="W18" s="40"/>
      <c r="X18" s="35"/>
    </row>
    <row r="19" spans="1:25" ht="21">
      <c r="A19" s="56">
        <v>4</v>
      </c>
      <c r="B19" s="75"/>
      <c r="C19" s="32"/>
      <c r="D19" s="496"/>
      <c r="E19" s="496"/>
      <c r="F19" s="496"/>
      <c r="G19" s="496"/>
      <c r="H19" s="496"/>
      <c r="I19" s="496"/>
      <c r="J19" s="496"/>
      <c r="K19" s="410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0"/>
      <c r="W19" s="40"/>
      <c r="X19" s="35"/>
    </row>
    <row r="20" spans="1:25" ht="21">
      <c r="A20" s="56">
        <v>5</v>
      </c>
      <c r="B20" s="127"/>
      <c r="C20" s="32"/>
      <c r="D20" s="496"/>
      <c r="E20" s="496"/>
      <c r="F20" s="496"/>
      <c r="G20" s="496"/>
      <c r="H20" s="496"/>
      <c r="I20" s="496"/>
      <c r="J20" s="496"/>
      <c r="K20" s="410"/>
      <c r="L20" s="496"/>
      <c r="M20" s="496"/>
      <c r="N20" s="496"/>
      <c r="O20" s="496"/>
      <c r="P20" s="496"/>
      <c r="Q20" s="496"/>
      <c r="R20" s="496"/>
      <c r="S20" s="496"/>
      <c r="T20" s="496"/>
      <c r="U20" s="496"/>
      <c r="V20" s="40"/>
      <c r="W20" s="40"/>
      <c r="X20" s="35"/>
    </row>
    <row r="21" spans="1:25" ht="21">
      <c r="A21" s="1030" t="s">
        <v>19</v>
      </c>
      <c r="B21" s="1031"/>
      <c r="C21" s="47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8"/>
      <c r="W21" s="48"/>
      <c r="X21" s="48"/>
    </row>
    <row r="22" spans="1:25" ht="21">
      <c r="A22" s="65" t="s">
        <v>3</v>
      </c>
      <c r="B22" s="66"/>
      <c r="C22" s="44"/>
      <c r="D22" s="500"/>
      <c r="E22" s="500"/>
      <c r="F22" s="500"/>
      <c r="G22" s="500"/>
      <c r="H22" s="500"/>
      <c r="I22" s="500"/>
      <c r="J22" s="500"/>
      <c r="K22" s="500"/>
      <c r="L22" s="633"/>
      <c r="M22" s="587"/>
      <c r="N22" s="587"/>
      <c r="O22" s="587"/>
      <c r="P22" s="587"/>
      <c r="Q22" s="587"/>
      <c r="R22" s="637"/>
      <c r="S22" s="587"/>
      <c r="T22" s="633"/>
      <c r="U22" s="588"/>
      <c r="V22" s="46"/>
      <c r="W22" s="46"/>
      <c r="X22" s="46"/>
      <c r="Y22" s="6"/>
    </row>
    <row r="23" spans="1:25" ht="21">
      <c r="A23" s="56">
        <v>1</v>
      </c>
      <c r="B23" s="127"/>
      <c r="C23" s="32"/>
      <c r="D23" s="496"/>
      <c r="E23" s="496"/>
      <c r="F23" s="496"/>
      <c r="G23" s="496"/>
      <c r="H23" s="496"/>
      <c r="I23" s="496"/>
      <c r="J23" s="496"/>
      <c r="K23" s="410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40"/>
      <c r="W23" s="40"/>
      <c r="X23" s="35"/>
    </row>
    <row r="24" spans="1:25" ht="21">
      <c r="A24" s="56">
        <v>2</v>
      </c>
      <c r="B24" s="127"/>
      <c r="C24" s="32"/>
      <c r="D24" s="496"/>
      <c r="E24" s="496"/>
      <c r="F24" s="496"/>
      <c r="G24" s="496"/>
      <c r="H24" s="496"/>
      <c r="I24" s="496"/>
      <c r="J24" s="496"/>
      <c r="K24" s="410"/>
      <c r="L24" s="496"/>
      <c r="M24" s="496"/>
      <c r="N24" s="496"/>
      <c r="O24" s="496"/>
      <c r="P24" s="496"/>
      <c r="Q24" s="496"/>
      <c r="R24" s="496"/>
      <c r="S24" s="496"/>
      <c r="T24" s="496"/>
      <c r="U24" s="496"/>
      <c r="V24" s="40"/>
      <c r="W24" s="40"/>
      <c r="X24" s="35"/>
    </row>
    <row r="25" spans="1:25" ht="21">
      <c r="A25" s="56">
        <v>3</v>
      </c>
      <c r="B25" s="127"/>
      <c r="C25" s="32"/>
      <c r="D25" s="496"/>
      <c r="E25" s="496"/>
      <c r="F25" s="496"/>
      <c r="G25" s="496"/>
      <c r="H25" s="496"/>
      <c r="I25" s="496"/>
      <c r="J25" s="496"/>
      <c r="K25" s="410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0"/>
      <c r="W25" s="40"/>
      <c r="X25" s="35"/>
    </row>
    <row r="26" spans="1:25" ht="21">
      <c r="A26" s="56">
        <v>4</v>
      </c>
      <c r="B26" s="127"/>
      <c r="C26" s="32"/>
      <c r="D26" s="496"/>
      <c r="E26" s="496"/>
      <c r="F26" s="496"/>
      <c r="G26" s="496"/>
      <c r="H26" s="496"/>
      <c r="I26" s="496"/>
      <c r="J26" s="496"/>
      <c r="K26" s="410">
        <f>SUM(H26:J26)</f>
        <v>0</v>
      </c>
      <c r="L26" s="496"/>
      <c r="M26" s="496"/>
      <c r="N26" s="496"/>
      <c r="O26" s="496"/>
      <c r="P26" s="496"/>
      <c r="Q26" s="496"/>
      <c r="R26" s="496"/>
      <c r="S26" s="496"/>
      <c r="T26" s="496"/>
      <c r="U26" s="496"/>
      <c r="V26" s="40"/>
      <c r="W26" s="40"/>
      <c r="X26" s="35"/>
    </row>
    <row r="27" spans="1:25" ht="21">
      <c r="A27" s="56">
        <v>5</v>
      </c>
      <c r="B27" s="127"/>
      <c r="C27" s="32"/>
      <c r="D27" s="496"/>
      <c r="E27" s="496"/>
      <c r="F27" s="496"/>
      <c r="G27" s="496"/>
      <c r="H27" s="496"/>
      <c r="I27" s="496"/>
      <c r="J27" s="496"/>
      <c r="K27" s="410">
        <f>SUM(H27:J27)</f>
        <v>0</v>
      </c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0"/>
      <c r="W27" s="40"/>
      <c r="X27" s="35"/>
    </row>
    <row r="28" spans="1:25" ht="21">
      <c r="A28" s="65" t="s">
        <v>18</v>
      </c>
      <c r="B28" s="65"/>
      <c r="C28" s="42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3"/>
      <c r="W28" s="43"/>
      <c r="X28" s="43"/>
    </row>
    <row r="29" spans="1:25" ht="21">
      <c r="A29" s="56">
        <v>1</v>
      </c>
      <c r="B29" s="127"/>
      <c r="C29" s="32"/>
      <c r="D29" s="496"/>
      <c r="E29" s="496"/>
      <c r="F29" s="496"/>
      <c r="G29" s="496"/>
      <c r="H29" s="496"/>
      <c r="I29" s="496"/>
      <c r="J29" s="496"/>
      <c r="K29" s="410">
        <f>SUM(H29:J29)</f>
        <v>0</v>
      </c>
      <c r="L29" s="496"/>
      <c r="M29" s="496"/>
      <c r="N29" s="496"/>
      <c r="O29" s="496"/>
      <c r="P29" s="496"/>
      <c r="Q29" s="496"/>
      <c r="R29" s="496"/>
      <c r="S29" s="496"/>
      <c r="T29" s="496"/>
      <c r="U29" s="496"/>
      <c r="V29" s="40"/>
      <c r="W29" s="40"/>
      <c r="X29" s="35"/>
    </row>
    <row r="30" spans="1:25" ht="21">
      <c r="A30" s="56">
        <v>2</v>
      </c>
      <c r="B30" s="127"/>
      <c r="C30" s="32"/>
      <c r="D30" s="496"/>
      <c r="E30" s="496"/>
      <c r="F30" s="496"/>
      <c r="G30" s="496"/>
      <c r="H30" s="496"/>
      <c r="I30" s="496"/>
      <c r="J30" s="496"/>
      <c r="K30" s="410">
        <f>SUM(H30:J30)</f>
        <v>0</v>
      </c>
      <c r="L30" s="496"/>
      <c r="M30" s="496"/>
      <c r="N30" s="496"/>
      <c r="O30" s="496"/>
      <c r="P30" s="496"/>
      <c r="Q30" s="496"/>
      <c r="R30" s="496"/>
      <c r="S30" s="496"/>
      <c r="T30" s="496"/>
      <c r="U30" s="496"/>
      <c r="V30" s="40"/>
      <c r="W30" s="40"/>
      <c r="X30" s="35"/>
    </row>
    <row r="31" spans="1:25" ht="21">
      <c r="A31" s="56">
        <v>3</v>
      </c>
      <c r="B31" s="127"/>
      <c r="C31" s="32"/>
      <c r="D31" s="496"/>
      <c r="E31" s="496"/>
      <c r="F31" s="496"/>
      <c r="G31" s="496"/>
      <c r="H31" s="496"/>
      <c r="I31" s="496"/>
      <c r="J31" s="496"/>
      <c r="K31" s="410">
        <f>SUM(H31:J31)</f>
        <v>0</v>
      </c>
      <c r="L31" s="496"/>
      <c r="M31" s="496"/>
      <c r="N31" s="496"/>
      <c r="O31" s="496"/>
      <c r="P31" s="496"/>
      <c r="Q31" s="496"/>
      <c r="R31" s="496"/>
      <c r="S31" s="496"/>
      <c r="T31" s="496"/>
      <c r="U31" s="496"/>
      <c r="V31" s="40"/>
      <c r="W31" s="40"/>
      <c r="X31" s="35"/>
    </row>
    <row r="32" spans="1:25" ht="21">
      <c r="A32" s="56">
        <v>4</v>
      </c>
      <c r="B32" s="127"/>
      <c r="C32" s="32"/>
      <c r="D32" s="496"/>
      <c r="E32" s="496"/>
      <c r="F32" s="496"/>
      <c r="G32" s="496"/>
      <c r="H32" s="496"/>
      <c r="I32" s="496"/>
      <c r="J32" s="496"/>
      <c r="K32" s="410">
        <f>SUM(H32:J32)</f>
        <v>0</v>
      </c>
      <c r="L32" s="496"/>
      <c r="M32" s="496"/>
      <c r="N32" s="496"/>
      <c r="O32" s="496"/>
      <c r="P32" s="496"/>
      <c r="Q32" s="496"/>
      <c r="R32" s="496"/>
      <c r="S32" s="496"/>
      <c r="T32" s="496"/>
      <c r="U32" s="496"/>
      <c r="V32" s="40"/>
      <c r="W32" s="40"/>
      <c r="X32" s="35"/>
    </row>
    <row r="33" spans="1:26" ht="21">
      <c r="A33" s="56">
        <v>5</v>
      </c>
      <c r="B33" s="127"/>
      <c r="C33" s="32"/>
      <c r="D33" s="496"/>
      <c r="E33" s="496"/>
      <c r="F33" s="496"/>
      <c r="G33" s="496"/>
      <c r="H33" s="496"/>
      <c r="I33" s="496"/>
      <c r="J33" s="496"/>
      <c r="K33" s="410">
        <f>SUM(H33:J33)</f>
        <v>0</v>
      </c>
      <c r="L33" s="496"/>
      <c r="M33" s="496"/>
      <c r="N33" s="496"/>
      <c r="O33" s="496"/>
      <c r="P33" s="496"/>
      <c r="Q33" s="496"/>
      <c r="R33" s="496"/>
      <c r="S33" s="496"/>
      <c r="T33" s="496"/>
      <c r="U33" s="496"/>
      <c r="V33" s="40"/>
      <c r="W33" s="40"/>
      <c r="X33" s="35"/>
    </row>
    <row r="34" spans="1:26" ht="21">
      <c r="A34" s="1030" t="s">
        <v>20</v>
      </c>
      <c r="B34" s="1031"/>
      <c r="C34" s="47"/>
      <c r="D34" s="499"/>
      <c r="E34" s="499"/>
      <c r="F34" s="499"/>
      <c r="G34" s="499"/>
      <c r="H34" s="499"/>
      <c r="I34" s="499"/>
      <c r="J34" s="499"/>
      <c r="K34" s="499"/>
      <c r="L34" s="499"/>
      <c r="M34" s="499"/>
      <c r="N34" s="499"/>
      <c r="O34" s="499"/>
      <c r="P34" s="499"/>
      <c r="Q34" s="499"/>
      <c r="R34" s="499"/>
      <c r="S34" s="499"/>
      <c r="T34" s="499"/>
      <c r="U34" s="499"/>
      <c r="V34" s="48"/>
      <c r="W34" s="48"/>
      <c r="X34" s="48"/>
    </row>
    <row r="35" spans="1:26" ht="21">
      <c r="A35" s="65" t="s">
        <v>3</v>
      </c>
      <c r="B35" s="66"/>
      <c r="C35" s="44"/>
      <c r="D35" s="500"/>
      <c r="E35" s="500"/>
      <c r="F35" s="500"/>
      <c r="G35" s="500"/>
      <c r="H35" s="500"/>
      <c r="I35" s="500"/>
      <c r="J35" s="500"/>
      <c r="K35" s="500"/>
      <c r="L35" s="633"/>
      <c r="M35" s="587"/>
      <c r="N35" s="587"/>
      <c r="O35" s="587"/>
      <c r="P35" s="587"/>
      <c r="Q35" s="587"/>
      <c r="R35" s="637"/>
      <c r="S35" s="587"/>
      <c r="T35" s="633"/>
      <c r="U35" s="588"/>
      <c r="V35" s="46"/>
      <c r="W35" s="46"/>
      <c r="X35" s="46"/>
      <c r="Y35" s="6"/>
    </row>
    <row r="36" spans="1:26" ht="21">
      <c r="A36" s="56">
        <v>1</v>
      </c>
      <c r="B36" s="67"/>
      <c r="C36" s="36"/>
      <c r="D36" s="501"/>
      <c r="E36" s="501"/>
      <c r="F36" s="501"/>
      <c r="G36" s="501"/>
      <c r="H36" s="501"/>
      <c r="I36" s="501"/>
      <c r="J36" s="501"/>
      <c r="K36" s="501"/>
      <c r="L36" s="492"/>
      <c r="M36" s="409"/>
      <c r="N36" s="409"/>
      <c r="O36" s="409"/>
      <c r="P36" s="409"/>
      <c r="Q36" s="409"/>
      <c r="R36" s="493"/>
      <c r="S36" s="409"/>
      <c r="T36" s="492"/>
      <c r="U36" s="669"/>
      <c r="V36" s="40"/>
      <c r="W36" s="40"/>
      <c r="X36" s="40"/>
      <c r="Y36" s="52"/>
    </row>
    <row r="37" spans="1:26" ht="21">
      <c r="A37" s="56">
        <v>2</v>
      </c>
      <c r="B37" s="67"/>
      <c r="C37" s="36"/>
      <c r="D37" s="501"/>
      <c r="E37" s="501"/>
      <c r="F37" s="501"/>
      <c r="G37" s="501"/>
      <c r="H37" s="501"/>
      <c r="I37" s="501"/>
      <c r="J37" s="501"/>
      <c r="K37" s="501"/>
      <c r="L37" s="492"/>
      <c r="M37" s="409"/>
      <c r="N37" s="409"/>
      <c r="O37" s="409"/>
      <c r="P37" s="409"/>
      <c r="Q37" s="409"/>
      <c r="R37" s="493"/>
      <c r="S37" s="409"/>
      <c r="T37" s="492"/>
      <c r="U37" s="669"/>
      <c r="V37" s="40"/>
      <c r="W37" s="40"/>
      <c r="X37" s="40"/>
      <c r="Y37" s="52"/>
    </row>
    <row r="38" spans="1:26" ht="21">
      <c r="A38" s="56">
        <v>3</v>
      </c>
      <c r="B38" s="67"/>
      <c r="C38" s="36"/>
      <c r="D38" s="501"/>
      <c r="E38" s="501"/>
      <c r="F38" s="501"/>
      <c r="G38" s="501"/>
      <c r="H38" s="501"/>
      <c r="I38" s="501"/>
      <c r="J38" s="501"/>
      <c r="K38" s="501"/>
      <c r="L38" s="492"/>
      <c r="M38" s="409"/>
      <c r="N38" s="409"/>
      <c r="O38" s="409"/>
      <c r="P38" s="409"/>
      <c r="Q38" s="409"/>
      <c r="R38" s="493"/>
      <c r="S38" s="409"/>
      <c r="T38" s="492"/>
      <c r="U38" s="669"/>
      <c r="V38" s="40"/>
      <c r="W38" s="40"/>
      <c r="X38" s="40"/>
      <c r="Y38" s="52"/>
    </row>
    <row r="39" spans="1:26" ht="21">
      <c r="A39" s="56">
        <v>4</v>
      </c>
      <c r="B39" s="67"/>
      <c r="C39" s="36"/>
      <c r="D39" s="501"/>
      <c r="E39" s="501"/>
      <c r="F39" s="501"/>
      <c r="G39" s="501"/>
      <c r="H39" s="501"/>
      <c r="I39" s="501"/>
      <c r="J39" s="501"/>
      <c r="K39" s="501"/>
      <c r="L39" s="492"/>
      <c r="M39" s="409"/>
      <c r="N39" s="409"/>
      <c r="O39" s="409"/>
      <c r="P39" s="409"/>
      <c r="Q39" s="409"/>
      <c r="R39" s="493"/>
      <c r="S39" s="409"/>
      <c r="T39" s="492"/>
      <c r="U39" s="669"/>
      <c r="V39" s="40"/>
      <c r="W39" s="40"/>
      <c r="X39" s="40"/>
      <c r="Y39" s="52"/>
    </row>
    <row r="40" spans="1:26" ht="21">
      <c r="A40" s="56">
        <v>5</v>
      </c>
      <c r="B40" s="67"/>
      <c r="C40" s="36"/>
      <c r="D40" s="501"/>
      <c r="E40" s="501"/>
      <c r="F40" s="501"/>
      <c r="G40" s="501"/>
      <c r="H40" s="501"/>
      <c r="I40" s="501"/>
      <c r="J40" s="501"/>
      <c r="K40" s="501"/>
      <c r="L40" s="492"/>
      <c r="M40" s="409"/>
      <c r="N40" s="409"/>
      <c r="O40" s="409"/>
      <c r="P40" s="409"/>
      <c r="Q40" s="409"/>
      <c r="R40" s="493"/>
      <c r="S40" s="409"/>
      <c r="T40" s="492"/>
      <c r="U40" s="669"/>
      <c r="V40" s="40"/>
      <c r="W40" s="40"/>
      <c r="X40" s="40"/>
      <c r="Y40" s="52"/>
    </row>
    <row r="41" spans="1:26" ht="21">
      <c r="A41" s="65" t="s">
        <v>18</v>
      </c>
      <c r="B41" s="65"/>
      <c r="C41" s="42"/>
      <c r="D41" s="495"/>
      <c r="E41" s="495"/>
      <c r="F41" s="495"/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3"/>
      <c r="W41" s="43"/>
      <c r="X41" s="43"/>
    </row>
    <row r="42" spans="1:26" ht="21">
      <c r="A42" s="56">
        <v>1</v>
      </c>
      <c r="B42" s="67"/>
      <c r="C42" s="36"/>
      <c r="D42" s="501"/>
      <c r="E42" s="501"/>
      <c r="F42" s="501"/>
      <c r="G42" s="501"/>
      <c r="H42" s="501"/>
      <c r="I42" s="501"/>
      <c r="J42" s="501"/>
      <c r="K42" s="501"/>
      <c r="L42" s="492"/>
      <c r="M42" s="409"/>
      <c r="N42" s="409"/>
      <c r="O42" s="409"/>
      <c r="P42" s="409"/>
      <c r="Q42" s="409"/>
      <c r="R42" s="493"/>
      <c r="S42" s="409"/>
      <c r="T42" s="492"/>
      <c r="U42" s="669"/>
      <c r="V42" s="40"/>
      <c r="W42" s="40"/>
      <c r="X42" s="40"/>
      <c r="Y42" s="52"/>
    </row>
    <row r="43" spans="1:26" ht="21">
      <c r="A43" s="56">
        <v>2</v>
      </c>
      <c r="B43" s="67"/>
      <c r="C43" s="36"/>
      <c r="D43" s="501"/>
      <c r="E43" s="501"/>
      <c r="F43" s="501"/>
      <c r="G43" s="501"/>
      <c r="H43" s="501"/>
      <c r="I43" s="501"/>
      <c r="J43" s="501"/>
      <c r="K43" s="501"/>
      <c r="L43" s="492"/>
      <c r="M43" s="409"/>
      <c r="N43" s="409"/>
      <c r="O43" s="409"/>
      <c r="P43" s="409"/>
      <c r="Q43" s="409"/>
      <c r="R43" s="493"/>
      <c r="S43" s="409"/>
      <c r="T43" s="492"/>
      <c r="U43" s="669"/>
      <c r="V43" s="40"/>
      <c r="W43" s="40"/>
      <c r="X43" s="40"/>
      <c r="Y43" s="52"/>
    </row>
    <row r="44" spans="1:26" ht="21">
      <c r="A44" s="56">
        <v>3</v>
      </c>
      <c r="B44" s="67"/>
      <c r="C44" s="36"/>
      <c r="D44" s="501"/>
      <c r="E44" s="501"/>
      <c r="F44" s="501"/>
      <c r="G44" s="501"/>
      <c r="H44" s="501"/>
      <c r="I44" s="501"/>
      <c r="J44" s="501"/>
      <c r="K44" s="501"/>
      <c r="L44" s="492"/>
      <c r="M44" s="409"/>
      <c r="N44" s="409"/>
      <c r="O44" s="409"/>
      <c r="P44" s="409"/>
      <c r="Q44" s="409"/>
      <c r="R44" s="493"/>
      <c r="S44" s="409"/>
      <c r="T44" s="492"/>
      <c r="U44" s="669"/>
      <c r="V44" s="40"/>
      <c r="W44" s="40"/>
      <c r="X44" s="40"/>
      <c r="Y44" s="52"/>
    </row>
    <row r="45" spans="1:26" ht="21">
      <c r="A45" s="56">
        <v>4</v>
      </c>
      <c r="B45" s="67"/>
      <c r="C45" s="36"/>
      <c r="D45" s="501"/>
      <c r="E45" s="501"/>
      <c r="F45" s="501"/>
      <c r="G45" s="501"/>
      <c r="H45" s="501"/>
      <c r="I45" s="501"/>
      <c r="J45" s="501"/>
      <c r="K45" s="501"/>
      <c r="L45" s="492"/>
      <c r="M45" s="409"/>
      <c r="N45" s="409"/>
      <c r="O45" s="409"/>
      <c r="P45" s="409"/>
      <c r="Q45" s="409"/>
      <c r="R45" s="493"/>
      <c r="S45" s="409"/>
      <c r="T45" s="492"/>
      <c r="U45" s="669"/>
      <c r="V45" s="40"/>
      <c r="W45" s="40"/>
      <c r="X45" s="40"/>
      <c r="Y45" s="52"/>
    </row>
    <row r="46" spans="1:26" ht="21">
      <c r="A46" s="56">
        <v>5</v>
      </c>
      <c r="B46" s="127"/>
      <c r="C46" s="32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496"/>
      <c r="P46" s="496"/>
      <c r="Q46" s="496"/>
      <c r="R46" s="496"/>
      <c r="S46" s="496"/>
      <c r="T46" s="496"/>
      <c r="U46" s="496"/>
      <c r="V46" s="40"/>
      <c r="W46" s="40"/>
      <c r="X46" s="35"/>
    </row>
    <row r="47" spans="1:26" s="7" customFormat="1" ht="13.5" customHeight="1">
      <c r="A47" s="9"/>
      <c r="B47" s="28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29"/>
      <c r="W47" s="29"/>
      <c r="X47" s="29"/>
      <c r="Y47" s="30"/>
      <c r="Z47" s="8"/>
    </row>
    <row r="48" spans="1:26" s="13" customFormat="1" ht="21.75" customHeight="1">
      <c r="A48" s="1006"/>
      <c r="B48" s="1052"/>
      <c r="C48" s="1052"/>
      <c r="D48" s="1053"/>
      <c r="E48" s="1053"/>
      <c r="F48" s="1053"/>
      <c r="G48" s="1053"/>
      <c r="H48" s="1053"/>
      <c r="I48" s="1053"/>
      <c r="J48" s="1053"/>
      <c r="K48" s="1053"/>
      <c r="L48" s="1053"/>
      <c r="M48" s="1053"/>
      <c r="N48" s="1053"/>
      <c r="O48" s="1053"/>
      <c r="P48" s="1053"/>
      <c r="Q48" s="1053"/>
      <c r="R48" s="1053"/>
      <c r="S48" s="1053"/>
      <c r="T48" s="1053"/>
      <c r="U48" s="1053"/>
      <c r="V48" s="1052"/>
      <c r="W48" s="1052"/>
      <c r="X48" s="1052"/>
    </row>
    <row r="49" spans="1:25" s="13" customFormat="1" ht="21">
      <c r="A49" s="1007"/>
      <c r="B49" s="1007"/>
      <c r="C49" s="1007"/>
      <c r="D49" s="1054"/>
      <c r="E49" s="1054"/>
      <c r="F49" s="1054"/>
      <c r="G49" s="1054"/>
      <c r="H49" s="1054"/>
      <c r="I49" s="1054"/>
      <c r="J49" s="1054"/>
      <c r="K49" s="1054"/>
      <c r="L49" s="1054"/>
      <c r="M49" s="1054"/>
      <c r="N49" s="1054"/>
      <c r="O49" s="1054"/>
      <c r="P49" s="1054"/>
      <c r="Q49" s="1054"/>
      <c r="R49" s="1054"/>
      <c r="S49" s="1054"/>
      <c r="T49" s="1054"/>
      <c r="U49" s="1054"/>
      <c r="V49" s="1007"/>
      <c r="W49" s="1007"/>
      <c r="X49" s="1007"/>
      <c r="Y49" s="14"/>
    </row>
    <row r="50" spans="1:25" s="13" customFormat="1" ht="21">
      <c r="A50" s="15"/>
      <c r="B50" s="16"/>
      <c r="C50" s="17"/>
      <c r="D50" s="670"/>
      <c r="E50" s="670"/>
      <c r="F50" s="670"/>
      <c r="G50" s="670"/>
      <c r="H50" s="670"/>
      <c r="I50" s="670"/>
      <c r="J50" s="670"/>
      <c r="K50" s="670"/>
      <c r="L50" s="670"/>
      <c r="M50" s="671"/>
      <c r="N50" s="670"/>
      <c r="O50" s="671"/>
      <c r="P50" s="670"/>
      <c r="Q50" s="671"/>
      <c r="R50" s="670"/>
      <c r="S50" s="671"/>
      <c r="T50" s="670"/>
      <c r="U50" s="671"/>
      <c r="V50" s="14"/>
      <c r="W50" s="14"/>
      <c r="X50" s="14"/>
      <c r="Y50" s="14"/>
    </row>
    <row r="51" spans="1:25" s="13" customFormat="1" ht="21">
      <c r="A51" s="15"/>
      <c r="B51" s="16"/>
      <c r="C51" s="17"/>
      <c r="D51" s="670"/>
      <c r="E51" s="670"/>
      <c r="F51" s="670"/>
      <c r="G51" s="670"/>
      <c r="H51" s="670"/>
      <c r="I51" s="670"/>
      <c r="J51" s="670"/>
      <c r="K51" s="670"/>
      <c r="L51" s="670"/>
      <c r="M51" s="671"/>
      <c r="N51" s="670"/>
      <c r="O51" s="671"/>
      <c r="P51" s="670"/>
      <c r="Q51" s="671"/>
      <c r="R51" s="670"/>
      <c r="S51" s="671"/>
      <c r="T51" s="670"/>
      <c r="U51" s="671"/>
      <c r="V51" s="14"/>
      <c r="W51" s="14"/>
      <c r="X51" s="14"/>
      <c r="Y51" s="14"/>
    </row>
    <row r="52" spans="1:25" s="13" customFormat="1" ht="21">
      <c r="A52" s="15"/>
      <c r="B52" s="16"/>
      <c r="C52" s="17"/>
      <c r="D52" s="670"/>
      <c r="E52" s="670"/>
      <c r="F52" s="670"/>
      <c r="G52" s="670"/>
      <c r="H52" s="670"/>
      <c r="I52" s="670"/>
      <c r="J52" s="670"/>
      <c r="K52" s="670"/>
      <c r="L52" s="670"/>
      <c r="M52" s="671"/>
      <c r="N52" s="670"/>
      <c r="O52" s="671"/>
      <c r="P52" s="670"/>
      <c r="Q52" s="671"/>
      <c r="R52" s="670"/>
      <c r="S52" s="671"/>
      <c r="T52" s="670"/>
      <c r="U52" s="671"/>
      <c r="V52" s="14"/>
      <c r="W52" s="14"/>
      <c r="X52" s="14"/>
      <c r="Y52" s="14"/>
    </row>
    <row r="53" spans="1:25" s="13" customFormat="1" ht="21">
      <c r="A53" s="15"/>
      <c r="B53" s="16"/>
      <c r="C53" s="17"/>
      <c r="D53" s="670"/>
      <c r="E53" s="670"/>
      <c r="F53" s="670"/>
      <c r="G53" s="670"/>
      <c r="H53" s="670"/>
      <c r="I53" s="670"/>
      <c r="J53" s="670"/>
      <c r="K53" s="670"/>
      <c r="L53" s="670"/>
      <c r="M53" s="671"/>
      <c r="N53" s="670"/>
      <c r="O53" s="671"/>
      <c r="P53" s="670"/>
      <c r="Q53" s="671"/>
      <c r="R53" s="670"/>
      <c r="S53" s="671"/>
      <c r="T53" s="670"/>
      <c r="U53" s="671"/>
      <c r="V53" s="14"/>
      <c r="W53" s="14"/>
      <c r="X53" s="14"/>
      <c r="Y53" s="14"/>
    </row>
    <row r="54" spans="1:25" s="13" customFormat="1" ht="21">
      <c r="A54" s="15"/>
      <c r="B54" s="16"/>
      <c r="C54" s="17"/>
      <c r="D54" s="670"/>
      <c r="E54" s="670"/>
      <c r="F54" s="670"/>
      <c r="G54" s="670"/>
      <c r="H54" s="670"/>
      <c r="I54" s="670"/>
      <c r="J54" s="670"/>
      <c r="K54" s="670"/>
      <c r="L54" s="670"/>
      <c r="M54" s="671"/>
      <c r="N54" s="670"/>
      <c r="O54" s="671"/>
      <c r="P54" s="670"/>
      <c r="Q54" s="671"/>
      <c r="R54" s="670"/>
      <c r="S54" s="671"/>
      <c r="T54" s="670"/>
      <c r="U54" s="671"/>
      <c r="V54" s="14"/>
      <c r="W54" s="14"/>
      <c r="X54" s="14"/>
      <c r="Y54" s="14"/>
    </row>
    <row r="55" spans="1:25" s="13" customFormat="1" ht="21">
      <c r="A55" s="1007"/>
      <c r="B55" s="1007"/>
      <c r="C55" s="1007"/>
      <c r="D55" s="1054"/>
      <c r="E55" s="1054"/>
      <c r="F55" s="1054"/>
      <c r="G55" s="1054"/>
      <c r="H55" s="1054"/>
      <c r="I55" s="1054"/>
      <c r="J55" s="1054"/>
      <c r="K55" s="1054"/>
      <c r="L55" s="1054"/>
      <c r="M55" s="1054"/>
      <c r="N55" s="1054"/>
      <c r="O55" s="1054"/>
      <c r="P55" s="1054"/>
      <c r="Q55" s="1054"/>
      <c r="R55" s="1054"/>
      <c r="S55" s="1054"/>
      <c r="T55" s="1054"/>
      <c r="U55" s="1054"/>
      <c r="V55" s="1007"/>
      <c r="W55" s="1007"/>
      <c r="X55" s="1007"/>
      <c r="Y55" s="19"/>
    </row>
    <row r="56" spans="1:25" s="13" customFormat="1">
      <c r="A56" s="9"/>
      <c r="B56" s="20"/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1"/>
      <c r="N56" s="10"/>
      <c r="O56" s="11"/>
      <c r="P56" s="10"/>
      <c r="Q56" s="11"/>
      <c r="R56" s="10"/>
      <c r="S56" s="11"/>
      <c r="T56" s="10"/>
      <c r="U56" s="11"/>
      <c r="V56" s="11"/>
      <c r="W56" s="11"/>
      <c r="X56" s="11"/>
      <c r="Y56" s="2"/>
    </row>
    <row r="57" spans="1:25" ht="22.5" customHeight="1">
      <c r="A57" s="21"/>
      <c r="B57" s="3"/>
      <c r="C57" s="22"/>
      <c r="D57" s="23"/>
      <c r="E57" s="23"/>
      <c r="F57" s="23"/>
      <c r="G57" s="23"/>
      <c r="H57" s="23"/>
      <c r="I57" s="23"/>
      <c r="J57" s="23"/>
      <c r="K57" s="23"/>
      <c r="L57" s="23"/>
      <c r="M57" s="24"/>
      <c r="N57" s="23"/>
      <c r="O57" s="24"/>
      <c r="P57" s="23"/>
      <c r="Q57" s="24"/>
      <c r="R57" s="23"/>
      <c r="S57" s="24"/>
      <c r="T57" s="23"/>
      <c r="U57" s="24"/>
      <c r="V57" s="24"/>
      <c r="W57" s="24"/>
      <c r="X57" s="24"/>
      <c r="Y57" s="22"/>
    </row>
    <row r="58" spans="1:25">
      <c r="A58" s="1008"/>
      <c r="B58" s="1008"/>
      <c r="C58" s="1008"/>
      <c r="D58" s="1051"/>
      <c r="E58" s="1051"/>
      <c r="F58" s="1051"/>
      <c r="G58" s="1051"/>
      <c r="H58" s="1051"/>
      <c r="I58" s="1051"/>
      <c r="J58" s="1051"/>
      <c r="K58" s="1051"/>
      <c r="L58" s="1051"/>
      <c r="M58" s="1051"/>
      <c r="N58" s="1051"/>
      <c r="O58" s="1051"/>
      <c r="P58" s="1051"/>
      <c r="Q58" s="1051"/>
      <c r="R58" s="1051"/>
      <c r="S58" s="1051"/>
      <c r="T58" s="1051"/>
      <c r="U58" s="1051"/>
      <c r="V58" s="1008"/>
      <c r="W58" s="1008"/>
      <c r="X58" s="1008"/>
    </row>
    <row r="59" spans="1:25" ht="23.25" customHeight="1">
      <c r="A59" s="26"/>
      <c r="D59" s="672"/>
      <c r="E59" s="672"/>
      <c r="F59" s="672"/>
      <c r="G59" s="672"/>
      <c r="H59" s="672"/>
      <c r="I59" s="672"/>
      <c r="J59" s="672"/>
      <c r="K59" s="672"/>
      <c r="L59" s="672"/>
      <c r="M59" s="52"/>
      <c r="N59" s="672"/>
      <c r="O59" s="52"/>
      <c r="P59" s="672"/>
      <c r="Q59" s="52"/>
      <c r="R59" s="672"/>
      <c r="S59" s="52"/>
      <c r="T59" s="672"/>
      <c r="U59" s="52"/>
    </row>
    <row r="60" spans="1:25">
      <c r="D60" s="672"/>
      <c r="E60" s="672"/>
      <c r="F60" s="672"/>
      <c r="G60" s="672"/>
      <c r="H60" s="672"/>
      <c r="I60" s="672"/>
      <c r="J60" s="672"/>
      <c r="K60" s="672"/>
      <c r="L60" s="672"/>
      <c r="M60" s="52"/>
      <c r="N60" s="672"/>
      <c r="O60" s="52"/>
      <c r="P60" s="672"/>
      <c r="Q60" s="52"/>
      <c r="R60" s="672"/>
      <c r="S60" s="52"/>
      <c r="T60" s="672"/>
      <c r="U60" s="52"/>
    </row>
    <row r="61" spans="1:25">
      <c r="D61" s="672"/>
      <c r="E61" s="672"/>
      <c r="F61" s="672"/>
      <c r="G61" s="672"/>
      <c r="H61" s="672"/>
      <c r="I61" s="672"/>
      <c r="J61" s="672"/>
      <c r="K61" s="672"/>
      <c r="L61" s="672"/>
      <c r="M61" s="52"/>
      <c r="N61" s="672"/>
      <c r="O61" s="52"/>
      <c r="P61" s="672"/>
      <c r="Q61" s="52"/>
      <c r="R61" s="672"/>
      <c r="S61" s="52"/>
      <c r="T61" s="672"/>
      <c r="U61" s="52"/>
    </row>
    <row r="62" spans="1:25">
      <c r="D62" s="672"/>
      <c r="E62" s="672"/>
      <c r="F62" s="672"/>
      <c r="G62" s="672"/>
      <c r="H62" s="672"/>
      <c r="I62" s="672"/>
      <c r="J62" s="672"/>
      <c r="K62" s="672"/>
      <c r="L62" s="672"/>
      <c r="M62" s="52"/>
      <c r="N62" s="672"/>
      <c r="O62" s="52"/>
      <c r="P62" s="672"/>
      <c r="Q62" s="52"/>
      <c r="R62" s="672"/>
      <c r="S62" s="52"/>
      <c r="T62" s="672"/>
      <c r="U62" s="52"/>
    </row>
    <row r="63" spans="1:25">
      <c r="D63" s="672"/>
      <c r="E63" s="672"/>
      <c r="F63" s="672"/>
      <c r="G63" s="672"/>
      <c r="H63" s="672"/>
      <c r="I63" s="672"/>
      <c r="J63" s="672"/>
      <c r="K63" s="672"/>
      <c r="L63" s="672"/>
      <c r="M63" s="52"/>
      <c r="N63" s="672"/>
      <c r="O63" s="52"/>
      <c r="P63" s="672"/>
      <c r="Q63" s="52"/>
      <c r="R63" s="672"/>
      <c r="S63" s="52"/>
      <c r="T63" s="672"/>
      <c r="U63" s="52"/>
    </row>
    <row r="64" spans="1:25">
      <c r="D64" s="672"/>
      <c r="E64" s="672"/>
      <c r="F64" s="672"/>
      <c r="G64" s="672"/>
      <c r="H64" s="672"/>
      <c r="I64" s="672"/>
      <c r="J64" s="672"/>
      <c r="K64" s="672"/>
      <c r="L64" s="672"/>
      <c r="M64" s="52"/>
      <c r="N64" s="672"/>
      <c r="O64" s="52"/>
      <c r="P64" s="672"/>
      <c r="Q64" s="52"/>
      <c r="R64" s="672"/>
      <c r="S64" s="52"/>
      <c r="T64" s="672"/>
      <c r="U64" s="52"/>
    </row>
    <row r="65" spans="4:21">
      <c r="D65" s="672"/>
      <c r="E65" s="672"/>
      <c r="F65" s="672"/>
      <c r="G65" s="672"/>
      <c r="H65" s="672"/>
      <c r="I65" s="672"/>
      <c r="J65" s="672"/>
      <c r="K65" s="672"/>
      <c r="L65" s="672"/>
      <c r="M65" s="52"/>
      <c r="N65" s="672"/>
      <c r="O65" s="52"/>
      <c r="P65" s="672"/>
      <c r="Q65" s="52"/>
      <c r="R65" s="672"/>
      <c r="S65" s="52"/>
      <c r="T65" s="672"/>
      <c r="U65" s="52"/>
    </row>
    <row r="66" spans="4:21">
      <c r="D66" s="672"/>
      <c r="E66" s="672"/>
      <c r="F66" s="672"/>
      <c r="G66" s="672"/>
      <c r="H66" s="672"/>
      <c r="I66" s="672"/>
      <c r="J66" s="672"/>
      <c r="K66" s="672"/>
      <c r="L66" s="672"/>
      <c r="M66" s="52"/>
      <c r="N66" s="672"/>
      <c r="O66" s="52"/>
      <c r="P66" s="672"/>
      <c r="Q66" s="52"/>
      <c r="R66" s="672"/>
      <c r="S66" s="52"/>
      <c r="T66" s="672"/>
      <c r="U66" s="52"/>
    </row>
    <row r="67" spans="4:21">
      <c r="D67" s="672"/>
      <c r="E67" s="672"/>
      <c r="F67" s="672"/>
      <c r="G67" s="672"/>
      <c r="H67" s="672"/>
      <c r="I67" s="672"/>
      <c r="J67" s="672"/>
      <c r="K67" s="672"/>
      <c r="L67" s="672"/>
      <c r="M67" s="52"/>
      <c r="N67" s="672"/>
      <c r="O67" s="52"/>
      <c r="P67" s="672"/>
      <c r="Q67" s="52"/>
      <c r="R67" s="672"/>
      <c r="S67" s="52"/>
      <c r="T67" s="672"/>
      <c r="U67" s="52"/>
    </row>
    <row r="68" spans="4:21">
      <c r="D68" s="672"/>
      <c r="E68" s="672"/>
      <c r="F68" s="672"/>
      <c r="G68" s="672"/>
      <c r="H68" s="672"/>
      <c r="I68" s="672"/>
      <c r="J68" s="672"/>
      <c r="K68" s="672"/>
      <c r="L68" s="672"/>
      <c r="M68" s="52"/>
      <c r="N68" s="672"/>
      <c r="O68" s="52"/>
      <c r="P68" s="672"/>
      <c r="Q68" s="52"/>
      <c r="R68" s="672"/>
      <c r="S68" s="52"/>
      <c r="T68" s="672"/>
      <c r="U68" s="52"/>
    </row>
    <row r="69" spans="4:21">
      <c r="D69" s="672"/>
      <c r="E69" s="672"/>
      <c r="F69" s="672"/>
      <c r="G69" s="672"/>
      <c r="H69" s="672"/>
      <c r="I69" s="672"/>
      <c r="J69" s="672"/>
      <c r="K69" s="672"/>
      <c r="L69" s="672"/>
      <c r="M69" s="52"/>
      <c r="N69" s="672"/>
      <c r="O69" s="52"/>
      <c r="P69" s="672"/>
      <c r="Q69" s="52"/>
      <c r="R69" s="672"/>
      <c r="S69" s="52"/>
      <c r="T69" s="672"/>
      <c r="U69" s="52"/>
    </row>
    <row r="70" spans="4:21">
      <c r="D70" s="672"/>
      <c r="E70" s="672"/>
      <c r="F70" s="672"/>
      <c r="G70" s="672"/>
      <c r="H70" s="672"/>
      <c r="I70" s="672"/>
      <c r="J70" s="672"/>
      <c r="K70" s="672"/>
      <c r="L70" s="672"/>
      <c r="M70" s="52"/>
      <c r="N70" s="672"/>
      <c r="O70" s="52"/>
      <c r="P70" s="672"/>
      <c r="Q70" s="52"/>
      <c r="R70" s="672"/>
      <c r="S70" s="52"/>
      <c r="T70" s="672"/>
      <c r="U70" s="52"/>
    </row>
    <row r="71" spans="4:21">
      <c r="D71" s="672"/>
      <c r="E71" s="672"/>
      <c r="F71" s="672"/>
      <c r="G71" s="672"/>
      <c r="H71" s="672"/>
      <c r="I71" s="672"/>
      <c r="J71" s="672"/>
      <c r="K71" s="672"/>
      <c r="L71" s="672"/>
      <c r="M71" s="52"/>
      <c r="N71" s="672"/>
      <c r="O71" s="52"/>
      <c r="P71" s="672"/>
      <c r="Q71" s="52"/>
      <c r="R71" s="672"/>
      <c r="S71" s="52"/>
      <c r="T71" s="672"/>
      <c r="U71" s="52"/>
    </row>
    <row r="72" spans="4:21">
      <c r="D72" s="672"/>
      <c r="E72" s="672"/>
      <c r="F72" s="672"/>
      <c r="G72" s="672"/>
      <c r="H72" s="672"/>
      <c r="I72" s="672"/>
      <c r="J72" s="672"/>
      <c r="K72" s="672"/>
      <c r="L72" s="672"/>
      <c r="M72" s="52"/>
      <c r="N72" s="672"/>
      <c r="O72" s="52"/>
      <c r="P72" s="672"/>
      <c r="Q72" s="52"/>
      <c r="R72" s="672"/>
      <c r="S72" s="52"/>
      <c r="T72" s="672"/>
      <c r="U72" s="52"/>
    </row>
    <row r="73" spans="4:21">
      <c r="D73" s="672"/>
      <c r="E73" s="672"/>
      <c r="F73" s="672"/>
      <c r="G73" s="672"/>
      <c r="H73" s="672"/>
      <c r="I73" s="672"/>
      <c r="J73" s="672"/>
      <c r="K73" s="672"/>
      <c r="L73" s="672"/>
      <c r="M73" s="52"/>
      <c r="N73" s="672"/>
      <c r="O73" s="52"/>
      <c r="P73" s="672"/>
      <c r="Q73" s="52"/>
      <c r="R73" s="672"/>
      <c r="S73" s="52"/>
      <c r="T73" s="672"/>
      <c r="U73" s="52"/>
    </row>
    <row r="74" spans="4:21">
      <c r="D74" s="672"/>
      <c r="E74" s="672"/>
      <c r="F74" s="672"/>
      <c r="G74" s="672"/>
      <c r="H74" s="672"/>
      <c r="I74" s="672"/>
      <c r="J74" s="672"/>
      <c r="K74" s="672"/>
      <c r="L74" s="672"/>
      <c r="M74" s="52"/>
      <c r="N74" s="672"/>
      <c r="O74" s="52"/>
      <c r="P74" s="672"/>
      <c r="Q74" s="52"/>
      <c r="R74" s="672"/>
      <c r="S74" s="52"/>
      <c r="T74" s="672"/>
      <c r="U74" s="52"/>
    </row>
    <row r="75" spans="4:21">
      <c r="D75" s="672"/>
      <c r="E75" s="672"/>
      <c r="F75" s="672"/>
      <c r="G75" s="672"/>
      <c r="H75" s="672"/>
      <c r="I75" s="672"/>
      <c r="J75" s="672"/>
      <c r="K75" s="672"/>
      <c r="L75" s="672"/>
      <c r="M75" s="52"/>
      <c r="N75" s="672"/>
      <c r="O75" s="52"/>
      <c r="P75" s="672"/>
      <c r="Q75" s="52"/>
      <c r="R75" s="672"/>
      <c r="S75" s="52"/>
      <c r="T75" s="672"/>
      <c r="U75" s="52"/>
    </row>
    <row r="76" spans="4:21">
      <c r="D76" s="672"/>
      <c r="E76" s="672"/>
      <c r="F76" s="672"/>
      <c r="G76" s="672"/>
      <c r="H76" s="672"/>
      <c r="I76" s="672"/>
      <c r="J76" s="672"/>
      <c r="K76" s="672"/>
      <c r="L76" s="672"/>
      <c r="M76" s="52"/>
      <c r="N76" s="672"/>
      <c r="O76" s="52"/>
      <c r="P76" s="672"/>
      <c r="Q76" s="52"/>
      <c r="R76" s="672"/>
      <c r="S76" s="52"/>
      <c r="T76" s="672"/>
      <c r="U76" s="52"/>
    </row>
    <row r="77" spans="4:21">
      <c r="D77" s="672"/>
      <c r="E77" s="672"/>
      <c r="F77" s="672"/>
      <c r="G77" s="672"/>
      <c r="H77" s="672"/>
      <c r="I77" s="672"/>
      <c r="J77" s="672"/>
      <c r="K77" s="672"/>
      <c r="L77" s="672"/>
      <c r="M77" s="52"/>
      <c r="N77" s="672"/>
      <c r="O77" s="52"/>
      <c r="P77" s="672"/>
      <c r="Q77" s="52"/>
      <c r="R77" s="672"/>
      <c r="S77" s="52"/>
      <c r="T77" s="672"/>
      <c r="U77" s="52"/>
    </row>
    <row r="78" spans="4:21">
      <c r="D78" s="672"/>
      <c r="E78" s="672"/>
      <c r="F78" s="672"/>
      <c r="G78" s="672"/>
      <c r="H78" s="672"/>
      <c r="I78" s="672"/>
      <c r="J78" s="672"/>
      <c r="K78" s="672"/>
      <c r="L78" s="672"/>
      <c r="M78" s="52"/>
      <c r="N78" s="672"/>
      <c r="O78" s="52"/>
      <c r="P78" s="672"/>
      <c r="Q78" s="52"/>
      <c r="R78" s="672"/>
      <c r="S78" s="52"/>
      <c r="T78" s="672"/>
      <c r="U78" s="52"/>
    </row>
    <row r="79" spans="4:21">
      <c r="D79" s="672"/>
      <c r="E79" s="672"/>
      <c r="F79" s="672"/>
      <c r="G79" s="672"/>
      <c r="H79" s="672"/>
      <c r="I79" s="672"/>
      <c r="J79" s="672"/>
      <c r="K79" s="672"/>
      <c r="L79" s="672"/>
      <c r="M79" s="52"/>
      <c r="N79" s="672"/>
      <c r="O79" s="52"/>
      <c r="P79" s="672"/>
      <c r="Q79" s="52"/>
      <c r="R79" s="672"/>
      <c r="S79" s="52"/>
      <c r="T79" s="672"/>
      <c r="U79" s="52"/>
    </row>
    <row r="80" spans="4:21">
      <c r="D80" s="672"/>
      <c r="E80" s="672"/>
      <c r="F80" s="672"/>
      <c r="G80" s="672"/>
      <c r="H80" s="672"/>
      <c r="I80" s="672"/>
      <c r="J80" s="672"/>
      <c r="K80" s="672"/>
      <c r="L80" s="67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672"/>
      <c r="J81" s="672"/>
      <c r="K81" s="672"/>
      <c r="L81" s="67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672"/>
      <c r="J82" s="672"/>
      <c r="K82" s="672"/>
      <c r="L82" s="67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672"/>
      <c r="J83" s="672"/>
      <c r="K83" s="672"/>
      <c r="L83" s="67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672"/>
      <c r="J84" s="672"/>
      <c r="K84" s="672"/>
      <c r="L84" s="67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672"/>
      <c r="J85" s="672"/>
      <c r="K85" s="672"/>
      <c r="L85" s="67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672"/>
      <c r="J86" s="672"/>
      <c r="K86" s="672"/>
      <c r="L86" s="67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672"/>
      <c r="J87" s="672"/>
      <c r="K87" s="672"/>
      <c r="L87" s="67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672"/>
      <c r="J88" s="672"/>
      <c r="K88" s="672"/>
      <c r="L88" s="67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672"/>
      <c r="J89" s="672"/>
      <c r="K89" s="672"/>
      <c r="L89" s="67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672"/>
      <c r="J90" s="672"/>
      <c r="K90" s="672"/>
      <c r="L90" s="67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672"/>
      <c r="J91" s="672"/>
      <c r="K91" s="672"/>
      <c r="L91" s="67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672"/>
      <c r="J92" s="672"/>
      <c r="K92" s="672"/>
      <c r="L92" s="67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672"/>
      <c r="J93" s="672"/>
      <c r="K93" s="672"/>
      <c r="L93" s="67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672"/>
      <c r="J94" s="672"/>
      <c r="K94" s="672"/>
      <c r="L94" s="67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672"/>
      <c r="J95" s="672"/>
      <c r="K95" s="672"/>
      <c r="L95" s="67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672"/>
      <c r="J96" s="672"/>
      <c r="K96" s="672"/>
      <c r="L96" s="67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672"/>
      <c r="J97" s="672"/>
      <c r="K97" s="672"/>
      <c r="L97" s="67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672"/>
      <c r="J98" s="672"/>
      <c r="K98" s="672"/>
      <c r="L98" s="67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672"/>
      <c r="J99" s="672"/>
      <c r="K99" s="672"/>
      <c r="L99" s="67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672"/>
      <c r="J100" s="672"/>
      <c r="K100" s="672"/>
      <c r="L100" s="67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672"/>
      <c r="J101" s="672"/>
      <c r="K101" s="672"/>
      <c r="L101" s="67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672"/>
      <c r="J102" s="672"/>
      <c r="K102" s="672"/>
      <c r="L102" s="67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672"/>
      <c r="J103" s="672"/>
      <c r="K103" s="672"/>
      <c r="L103" s="67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672"/>
      <c r="J104" s="672"/>
      <c r="K104" s="672"/>
      <c r="L104" s="67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672"/>
      <c r="J105" s="672"/>
      <c r="K105" s="672"/>
      <c r="L105" s="67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672"/>
      <c r="J106" s="672"/>
      <c r="K106" s="672"/>
      <c r="L106" s="67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672"/>
      <c r="J107" s="672"/>
      <c r="K107" s="672"/>
      <c r="L107" s="67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672"/>
      <c r="J108" s="672"/>
      <c r="K108" s="672"/>
      <c r="L108" s="67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672"/>
      <c r="J109" s="672"/>
      <c r="K109" s="672"/>
      <c r="L109" s="67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672"/>
      <c r="J110" s="672"/>
      <c r="K110" s="672"/>
      <c r="L110" s="67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672"/>
      <c r="J111" s="672"/>
      <c r="K111" s="672"/>
      <c r="L111" s="67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672"/>
      <c r="J112" s="672"/>
      <c r="K112" s="672"/>
      <c r="L112" s="67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672"/>
      <c r="J113" s="672"/>
      <c r="K113" s="672"/>
      <c r="L113" s="67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672"/>
      <c r="J114" s="672"/>
      <c r="K114" s="672"/>
      <c r="L114" s="67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672"/>
      <c r="J115" s="672"/>
      <c r="K115" s="672"/>
      <c r="L115" s="67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672"/>
      <c r="J116" s="672"/>
      <c r="K116" s="672"/>
      <c r="L116" s="67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672"/>
      <c r="J117" s="672"/>
      <c r="K117" s="672"/>
      <c r="L117" s="67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672"/>
      <c r="J118" s="672"/>
      <c r="K118" s="672"/>
      <c r="L118" s="67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672"/>
      <c r="J119" s="672"/>
      <c r="K119" s="672"/>
      <c r="L119" s="67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672"/>
      <c r="J120" s="672"/>
      <c r="K120" s="672"/>
      <c r="L120" s="67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672"/>
      <c r="J121" s="672"/>
      <c r="K121" s="672"/>
      <c r="L121" s="67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672"/>
      <c r="J122" s="672"/>
      <c r="K122" s="672"/>
      <c r="L122" s="67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672"/>
      <c r="J123" s="672"/>
      <c r="K123" s="672"/>
      <c r="L123" s="67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672"/>
      <c r="J124" s="672"/>
      <c r="K124" s="672"/>
      <c r="L124" s="67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672"/>
      <c r="J125" s="672"/>
      <c r="K125" s="672"/>
      <c r="L125" s="67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672"/>
      <c r="J126" s="672"/>
      <c r="K126" s="672"/>
      <c r="L126" s="67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672"/>
      <c r="J127" s="672"/>
      <c r="K127" s="672"/>
      <c r="L127" s="67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672"/>
      <c r="J128" s="672"/>
      <c r="K128" s="672"/>
      <c r="L128" s="67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672"/>
      <c r="J129" s="672"/>
      <c r="K129" s="672"/>
      <c r="L129" s="67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672"/>
      <c r="J130" s="672"/>
      <c r="K130" s="672"/>
      <c r="L130" s="67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672"/>
      <c r="J131" s="672"/>
      <c r="K131" s="672"/>
      <c r="L131" s="67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672"/>
      <c r="J132" s="672"/>
      <c r="K132" s="672"/>
      <c r="L132" s="67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672"/>
      <c r="J133" s="672"/>
      <c r="K133" s="672"/>
      <c r="L133" s="67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672"/>
      <c r="J134" s="672"/>
      <c r="K134" s="672"/>
      <c r="L134" s="67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672"/>
      <c r="J135" s="672"/>
      <c r="K135" s="672"/>
      <c r="L135" s="67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672"/>
      <c r="J136" s="672"/>
      <c r="K136" s="672"/>
      <c r="L136" s="67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672"/>
      <c r="J137" s="672"/>
      <c r="K137" s="672"/>
      <c r="L137" s="67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672"/>
      <c r="J138" s="672"/>
      <c r="K138" s="672"/>
      <c r="L138" s="67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672"/>
      <c r="J139" s="672"/>
      <c r="K139" s="672"/>
      <c r="L139" s="67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672"/>
      <c r="J140" s="672"/>
      <c r="K140" s="672"/>
      <c r="L140" s="67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672"/>
      <c r="J141" s="672"/>
      <c r="K141" s="672"/>
      <c r="L141" s="67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672"/>
      <c r="J142" s="672"/>
      <c r="K142" s="672"/>
      <c r="L142" s="67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672"/>
      <c r="J143" s="672"/>
      <c r="K143" s="672"/>
      <c r="L143" s="67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672"/>
      <c r="J144" s="672"/>
      <c r="K144" s="672"/>
      <c r="L144" s="67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672"/>
      <c r="J145" s="672"/>
      <c r="K145" s="672"/>
      <c r="L145" s="67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672"/>
      <c r="J146" s="672"/>
      <c r="K146" s="672"/>
      <c r="L146" s="67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672"/>
      <c r="J147" s="672"/>
      <c r="K147" s="672"/>
      <c r="L147" s="67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672"/>
      <c r="J148" s="672"/>
      <c r="K148" s="672"/>
      <c r="L148" s="67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672"/>
      <c r="J149" s="672"/>
      <c r="K149" s="672"/>
      <c r="L149" s="67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672"/>
      <c r="J150" s="672"/>
      <c r="K150" s="672"/>
      <c r="L150" s="67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672"/>
      <c r="J151" s="672"/>
      <c r="K151" s="672"/>
      <c r="L151" s="67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672"/>
      <c r="J152" s="672"/>
      <c r="K152" s="672"/>
      <c r="L152" s="67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672"/>
      <c r="J153" s="672"/>
      <c r="K153" s="672"/>
      <c r="L153" s="67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672"/>
      <c r="J154" s="672"/>
      <c r="K154" s="672"/>
      <c r="L154" s="67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672"/>
      <c r="J155" s="672"/>
      <c r="K155" s="672"/>
      <c r="L155" s="67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672"/>
      <c r="J156" s="672"/>
      <c r="K156" s="672"/>
      <c r="L156" s="67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672"/>
      <c r="J157" s="672"/>
      <c r="K157" s="672"/>
      <c r="L157" s="67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672"/>
      <c r="J158" s="672"/>
      <c r="K158" s="672"/>
      <c r="L158" s="67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672"/>
      <c r="J159" s="672"/>
      <c r="K159" s="672"/>
      <c r="L159" s="67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672"/>
      <c r="J160" s="672"/>
      <c r="K160" s="672"/>
      <c r="L160" s="67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672"/>
      <c r="J161" s="672"/>
      <c r="K161" s="672"/>
      <c r="L161" s="67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672"/>
      <c r="J162" s="672"/>
      <c r="K162" s="672"/>
      <c r="L162" s="67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672"/>
      <c r="J163" s="672"/>
      <c r="K163" s="672"/>
      <c r="L163" s="67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672"/>
      <c r="J164" s="672"/>
      <c r="K164" s="672"/>
      <c r="L164" s="67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672"/>
      <c r="J165" s="672"/>
      <c r="K165" s="672"/>
      <c r="L165" s="67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672"/>
      <c r="J166" s="672"/>
      <c r="K166" s="672"/>
      <c r="L166" s="67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672"/>
      <c r="J167" s="672"/>
      <c r="K167" s="672"/>
      <c r="L167" s="67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672"/>
      <c r="J168" s="672"/>
      <c r="K168" s="672"/>
      <c r="L168" s="67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672"/>
      <c r="J169" s="672"/>
      <c r="K169" s="672"/>
      <c r="L169" s="67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672"/>
      <c r="J170" s="672"/>
      <c r="K170" s="672"/>
      <c r="L170" s="67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672"/>
      <c r="J171" s="672"/>
      <c r="K171" s="672"/>
      <c r="L171" s="67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672"/>
      <c r="J172" s="672"/>
      <c r="K172" s="672"/>
      <c r="L172" s="67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672"/>
      <c r="J173" s="672"/>
      <c r="K173" s="672"/>
      <c r="L173" s="67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672"/>
      <c r="J174" s="672"/>
      <c r="K174" s="672"/>
      <c r="L174" s="67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672"/>
      <c r="J175" s="672"/>
      <c r="K175" s="672"/>
      <c r="L175" s="67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672"/>
      <c r="J176" s="672"/>
      <c r="K176" s="672"/>
      <c r="L176" s="67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672"/>
      <c r="J177" s="672"/>
      <c r="K177" s="672"/>
      <c r="L177" s="67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672"/>
      <c r="J178" s="672"/>
      <c r="K178" s="672"/>
      <c r="L178" s="67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672"/>
      <c r="J179" s="672"/>
      <c r="K179" s="672"/>
      <c r="L179" s="67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672"/>
      <c r="J180" s="672"/>
      <c r="K180" s="672"/>
      <c r="L180" s="67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672"/>
      <c r="J181" s="672"/>
      <c r="K181" s="672"/>
      <c r="L181" s="67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672"/>
      <c r="J182" s="672"/>
      <c r="K182" s="672"/>
      <c r="L182" s="67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672"/>
      <c r="J183" s="672"/>
      <c r="K183" s="672"/>
      <c r="L183" s="67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672"/>
      <c r="J184" s="672"/>
      <c r="K184" s="672"/>
      <c r="L184" s="67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672"/>
      <c r="J185" s="672"/>
      <c r="K185" s="672"/>
      <c r="L185" s="67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672"/>
      <c r="J186" s="672"/>
      <c r="K186" s="672"/>
      <c r="L186" s="67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672"/>
      <c r="J187" s="672"/>
      <c r="K187" s="672"/>
      <c r="L187" s="67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672"/>
      <c r="J188" s="672"/>
      <c r="K188" s="672"/>
      <c r="L188" s="67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672"/>
      <c r="J189" s="672"/>
      <c r="K189" s="672"/>
      <c r="L189" s="67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672"/>
      <c r="J190" s="672"/>
      <c r="K190" s="672"/>
      <c r="L190" s="67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672"/>
      <c r="J191" s="672"/>
      <c r="K191" s="672"/>
      <c r="L191" s="67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672"/>
      <c r="J192" s="672"/>
      <c r="K192" s="672"/>
      <c r="L192" s="67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672"/>
      <c r="J193" s="672"/>
      <c r="K193" s="672"/>
      <c r="L193" s="67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672"/>
      <c r="J194" s="672"/>
      <c r="K194" s="672"/>
      <c r="L194" s="67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672"/>
      <c r="J195" s="672"/>
      <c r="K195" s="672"/>
      <c r="L195" s="67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672"/>
      <c r="J196" s="672"/>
      <c r="K196" s="672"/>
      <c r="L196" s="67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672"/>
      <c r="J197" s="672"/>
      <c r="K197" s="672"/>
      <c r="L197" s="67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672"/>
      <c r="J198" s="672"/>
      <c r="K198" s="672"/>
      <c r="L198" s="67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672"/>
      <c r="J199" s="672"/>
      <c r="K199" s="672"/>
      <c r="L199" s="67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672"/>
      <c r="J200" s="672"/>
      <c r="K200" s="672"/>
      <c r="L200" s="67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672"/>
      <c r="J201" s="672"/>
      <c r="K201" s="672"/>
      <c r="L201" s="67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672"/>
      <c r="J202" s="672"/>
      <c r="K202" s="672"/>
      <c r="L202" s="67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672"/>
      <c r="J203" s="672"/>
      <c r="K203" s="672"/>
      <c r="L203" s="67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672"/>
      <c r="J204" s="672"/>
      <c r="K204" s="672"/>
      <c r="L204" s="67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672"/>
      <c r="J205" s="672"/>
      <c r="K205" s="672"/>
      <c r="L205" s="67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672"/>
      <c r="J206" s="672"/>
      <c r="K206" s="672"/>
      <c r="L206" s="67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672"/>
      <c r="J207" s="672"/>
      <c r="K207" s="672"/>
      <c r="L207" s="67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672"/>
      <c r="J208" s="672"/>
      <c r="K208" s="672"/>
      <c r="L208" s="67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672"/>
      <c r="J209" s="672"/>
      <c r="K209" s="672"/>
      <c r="L209" s="67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672"/>
      <c r="J210" s="672"/>
      <c r="K210" s="672"/>
      <c r="L210" s="67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672"/>
      <c r="J211" s="672"/>
      <c r="K211" s="672"/>
      <c r="L211" s="67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672"/>
      <c r="J212" s="672"/>
      <c r="K212" s="672"/>
      <c r="L212" s="67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672"/>
      <c r="J213" s="672"/>
      <c r="K213" s="672"/>
      <c r="L213" s="67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672"/>
      <c r="J214" s="672"/>
      <c r="K214" s="672"/>
      <c r="L214" s="67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672"/>
      <c r="J215" s="672"/>
      <c r="K215" s="672"/>
      <c r="L215" s="67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672"/>
      <c r="J216" s="672"/>
      <c r="K216" s="672"/>
      <c r="L216" s="67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672"/>
      <c r="J217" s="672"/>
      <c r="K217" s="672"/>
      <c r="L217" s="67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672"/>
      <c r="J218" s="672"/>
      <c r="K218" s="672"/>
      <c r="L218" s="67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672"/>
      <c r="J219" s="672"/>
      <c r="K219" s="672"/>
      <c r="L219" s="67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672"/>
      <c r="J220" s="672"/>
      <c r="K220" s="672"/>
      <c r="L220" s="67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672"/>
      <c r="J221" s="672"/>
      <c r="K221" s="672"/>
      <c r="L221" s="67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672"/>
      <c r="J222" s="672"/>
      <c r="K222" s="672"/>
      <c r="L222" s="67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672"/>
      <c r="J223" s="672"/>
      <c r="K223" s="672"/>
      <c r="L223" s="67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672"/>
      <c r="J224" s="672"/>
      <c r="K224" s="672"/>
      <c r="L224" s="67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672"/>
      <c r="J225" s="672"/>
      <c r="K225" s="672"/>
      <c r="L225" s="67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672"/>
      <c r="J226" s="672"/>
      <c r="K226" s="672"/>
      <c r="L226" s="67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672"/>
      <c r="J227" s="672"/>
      <c r="K227" s="672"/>
      <c r="L227" s="67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672"/>
      <c r="J228" s="672"/>
      <c r="K228" s="672"/>
      <c r="L228" s="67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672"/>
      <c r="J229" s="672"/>
      <c r="K229" s="672"/>
      <c r="L229" s="67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672"/>
      <c r="J230" s="672"/>
      <c r="K230" s="672"/>
      <c r="L230" s="67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672"/>
      <c r="J231" s="672"/>
      <c r="K231" s="672"/>
      <c r="L231" s="67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672"/>
      <c r="J232" s="672"/>
      <c r="K232" s="672"/>
      <c r="L232" s="67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672"/>
      <c r="J233" s="672"/>
      <c r="K233" s="672"/>
      <c r="L233" s="67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672"/>
      <c r="J234" s="672"/>
      <c r="K234" s="672"/>
      <c r="L234" s="67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672"/>
      <c r="J235" s="672"/>
      <c r="K235" s="672"/>
      <c r="L235" s="67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672"/>
      <c r="J236" s="672"/>
      <c r="K236" s="672"/>
      <c r="L236" s="67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672"/>
      <c r="J237" s="672"/>
      <c r="K237" s="672"/>
      <c r="L237" s="67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672"/>
      <c r="J238" s="672"/>
      <c r="K238" s="672"/>
      <c r="L238" s="67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672"/>
      <c r="J239" s="672"/>
      <c r="K239" s="672"/>
      <c r="L239" s="67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672"/>
      <c r="J240" s="672"/>
      <c r="K240" s="672"/>
      <c r="L240" s="67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672"/>
      <c r="J241" s="672"/>
      <c r="K241" s="672"/>
      <c r="L241" s="67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672"/>
      <c r="J242" s="672"/>
      <c r="K242" s="672"/>
      <c r="L242" s="67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672"/>
      <c r="J243" s="672"/>
      <c r="K243" s="672"/>
      <c r="L243" s="67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672"/>
      <c r="J244" s="672"/>
      <c r="K244" s="672"/>
      <c r="L244" s="67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672"/>
      <c r="J245" s="672"/>
      <c r="K245" s="672"/>
      <c r="L245" s="67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672"/>
      <c r="J246" s="672"/>
      <c r="K246" s="672"/>
      <c r="L246" s="67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672"/>
      <c r="J247" s="672"/>
      <c r="K247" s="672"/>
      <c r="L247" s="67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672"/>
      <c r="J248" s="672"/>
      <c r="K248" s="672"/>
      <c r="L248" s="67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672"/>
      <c r="J249" s="672"/>
      <c r="K249" s="672"/>
      <c r="L249" s="67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672"/>
      <c r="J250" s="672"/>
      <c r="K250" s="672"/>
      <c r="L250" s="67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672"/>
      <c r="J251" s="672"/>
      <c r="K251" s="672"/>
      <c r="L251" s="67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672"/>
      <c r="J252" s="672"/>
      <c r="K252" s="672"/>
      <c r="L252" s="67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672"/>
      <c r="J253" s="672"/>
      <c r="K253" s="672"/>
      <c r="L253" s="67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672"/>
      <c r="J254" s="672"/>
      <c r="K254" s="672"/>
      <c r="L254" s="67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672"/>
      <c r="J255" s="672"/>
      <c r="K255" s="672"/>
      <c r="L255" s="67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672"/>
      <c r="J256" s="672"/>
      <c r="K256" s="672"/>
      <c r="L256" s="67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672"/>
      <c r="J257" s="672"/>
      <c r="K257" s="672"/>
      <c r="L257" s="67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672"/>
      <c r="J258" s="672"/>
      <c r="K258" s="672"/>
      <c r="L258" s="67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672"/>
      <c r="J259" s="672"/>
      <c r="K259" s="672"/>
      <c r="L259" s="67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672"/>
      <c r="J260" s="672"/>
      <c r="K260" s="672"/>
      <c r="L260" s="67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672"/>
      <c r="J261" s="672"/>
      <c r="K261" s="672"/>
      <c r="L261" s="67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672"/>
      <c r="J262" s="672"/>
      <c r="K262" s="672"/>
      <c r="L262" s="67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672"/>
      <c r="J263" s="672"/>
      <c r="K263" s="672"/>
      <c r="L263" s="67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672"/>
      <c r="J264" s="672"/>
      <c r="K264" s="672"/>
      <c r="L264" s="67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672"/>
      <c r="J265" s="672"/>
      <c r="K265" s="672"/>
      <c r="L265" s="67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672"/>
      <c r="J266" s="672"/>
      <c r="K266" s="672"/>
      <c r="L266" s="67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672"/>
      <c r="J267" s="672"/>
      <c r="K267" s="672"/>
      <c r="L267" s="67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672"/>
      <c r="J268" s="672"/>
      <c r="K268" s="672"/>
      <c r="L268" s="67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672"/>
      <c r="J269" s="672"/>
      <c r="K269" s="672"/>
      <c r="L269" s="67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672"/>
      <c r="J270" s="672"/>
      <c r="K270" s="672"/>
      <c r="L270" s="67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672"/>
      <c r="J271" s="672"/>
      <c r="K271" s="672"/>
      <c r="L271" s="67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672"/>
      <c r="J272" s="672"/>
      <c r="K272" s="672"/>
      <c r="L272" s="67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672"/>
      <c r="J273" s="672"/>
      <c r="K273" s="672"/>
      <c r="L273" s="67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672"/>
      <c r="J274" s="672"/>
      <c r="K274" s="672"/>
      <c r="L274" s="67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672"/>
      <c r="J275" s="672"/>
      <c r="K275" s="672"/>
      <c r="L275" s="67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672"/>
      <c r="J276" s="672"/>
      <c r="K276" s="672"/>
      <c r="L276" s="67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672"/>
      <c r="J277" s="672"/>
      <c r="K277" s="672"/>
      <c r="L277" s="67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672"/>
      <c r="J278" s="672"/>
      <c r="K278" s="672"/>
      <c r="L278" s="67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672"/>
      <c r="J279" s="672"/>
      <c r="K279" s="672"/>
      <c r="L279" s="67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672"/>
      <c r="J280" s="672"/>
      <c r="K280" s="672"/>
      <c r="L280" s="67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672"/>
      <c r="J281" s="672"/>
      <c r="K281" s="672"/>
      <c r="L281" s="67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672"/>
      <c r="J282" s="672"/>
      <c r="K282" s="672"/>
      <c r="L282" s="67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672"/>
      <c r="J283" s="672"/>
      <c r="K283" s="672"/>
      <c r="L283" s="67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672"/>
      <c r="J284" s="672"/>
      <c r="K284" s="672"/>
      <c r="L284" s="67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672"/>
      <c r="J285" s="672"/>
      <c r="K285" s="672"/>
      <c r="L285" s="67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672"/>
      <c r="J286" s="672"/>
      <c r="K286" s="672"/>
      <c r="L286" s="67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672"/>
      <c r="J287" s="672"/>
      <c r="K287" s="672"/>
      <c r="L287" s="67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672"/>
      <c r="J288" s="672"/>
      <c r="K288" s="672"/>
      <c r="L288" s="67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672"/>
      <c r="J289" s="672"/>
      <c r="K289" s="672"/>
      <c r="L289" s="67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672"/>
      <c r="J290" s="672"/>
      <c r="K290" s="672"/>
      <c r="L290" s="67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672"/>
      <c r="J291" s="672"/>
      <c r="K291" s="672"/>
      <c r="L291" s="67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672"/>
      <c r="J292" s="672"/>
      <c r="K292" s="672"/>
      <c r="L292" s="67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672"/>
      <c r="J293" s="672"/>
      <c r="K293" s="672"/>
      <c r="L293" s="67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672"/>
      <c r="J294" s="672"/>
      <c r="K294" s="672"/>
      <c r="L294" s="67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672"/>
      <c r="J295" s="672"/>
      <c r="K295" s="672"/>
      <c r="L295" s="67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672"/>
      <c r="J296" s="672"/>
      <c r="K296" s="672"/>
      <c r="L296" s="67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672"/>
      <c r="J297" s="672"/>
      <c r="K297" s="672"/>
      <c r="L297" s="67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672"/>
      <c r="J298" s="672"/>
      <c r="K298" s="672"/>
      <c r="L298" s="67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672"/>
      <c r="J299" s="672"/>
      <c r="K299" s="672"/>
      <c r="L299" s="67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672"/>
      <c r="J300" s="672"/>
      <c r="K300" s="672"/>
      <c r="L300" s="67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672"/>
      <c r="J301" s="672"/>
      <c r="K301" s="672"/>
      <c r="L301" s="67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672"/>
      <c r="J302" s="672"/>
      <c r="K302" s="672"/>
      <c r="L302" s="67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672"/>
      <c r="J303" s="672"/>
      <c r="K303" s="672"/>
      <c r="L303" s="67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672"/>
      <c r="J304" s="672"/>
      <c r="K304" s="672"/>
      <c r="L304" s="67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672"/>
      <c r="J305" s="672"/>
      <c r="K305" s="672"/>
      <c r="L305" s="67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672"/>
      <c r="J306" s="672"/>
      <c r="K306" s="672"/>
      <c r="L306" s="67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672"/>
      <c r="J307" s="672"/>
      <c r="K307" s="672"/>
      <c r="L307" s="67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672"/>
      <c r="J308" s="672"/>
      <c r="K308" s="672"/>
      <c r="L308" s="67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672"/>
      <c r="J309" s="672"/>
      <c r="K309" s="672"/>
      <c r="L309" s="67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672"/>
      <c r="J310" s="672"/>
      <c r="K310" s="672"/>
      <c r="L310" s="67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672"/>
      <c r="J311" s="672"/>
      <c r="K311" s="672"/>
      <c r="L311" s="67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672"/>
      <c r="J312" s="672"/>
      <c r="K312" s="672"/>
      <c r="L312" s="67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672"/>
      <c r="J313" s="672"/>
      <c r="K313" s="672"/>
      <c r="L313" s="67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672"/>
      <c r="J314" s="672"/>
      <c r="K314" s="672"/>
      <c r="L314" s="67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672"/>
      <c r="J315" s="672"/>
      <c r="K315" s="672"/>
      <c r="L315" s="67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672"/>
      <c r="J316" s="672"/>
      <c r="K316" s="672"/>
      <c r="L316" s="67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672"/>
      <c r="J317" s="672"/>
      <c r="K317" s="672"/>
      <c r="L317" s="67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672"/>
      <c r="J318" s="672"/>
      <c r="K318" s="672"/>
      <c r="L318" s="67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672"/>
      <c r="J319" s="672"/>
      <c r="K319" s="672"/>
      <c r="L319" s="67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672"/>
      <c r="J320" s="672"/>
      <c r="K320" s="672"/>
      <c r="L320" s="67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672"/>
      <c r="J321" s="672"/>
      <c r="K321" s="672"/>
      <c r="L321" s="67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672"/>
      <c r="J322" s="672"/>
      <c r="K322" s="672"/>
      <c r="L322" s="67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672"/>
      <c r="J323" s="672"/>
      <c r="K323" s="672"/>
      <c r="L323" s="67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672"/>
      <c r="J324" s="672"/>
      <c r="K324" s="672"/>
      <c r="L324" s="67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672"/>
      <c r="J325" s="672"/>
      <c r="K325" s="672"/>
      <c r="L325" s="67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672"/>
      <c r="J326" s="672"/>
      <c r="K326" s="672"/>
      <c r="L326" s="67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672"/>
      <c r="J327" s="672"/>
      <c r="K327" s="672"/>
      <c r="L327" s="67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672"/>
      <c r="J328" s="672"/>
      <c r="K328" s="672"/>
      <c r="L328" s="67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672"/>
      <c r="J329" s="672"/>
      <c r="K329" s="672"/>
      <c r="L329" s="67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672"/>
      <c r="J330" s="672"/>
      <c r="K330" s="672"/>
      <c r="L330" s="67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672"/>
      <c r="J331" s="672"/>
      <c r="K331" s="672"/>
      <c r="L331" s="67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672"/>
      <c r="J332" s="672"/>
      <c r="K332" s="672"/>
      <c r="L332" s="67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672"/>
      <c r="J333" s="672"/>
      <c r="K333" s="672"/>
      <c r="L333" s="67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672"/>
      <c r="J334" s="672"/>
      <c r="K334" s="672"/>
      <c r="L334" s="67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672"/>
      <c r="J335" s="672"/>
      <c r="K335" s="672"/>
      <c r="L335" s="67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672"/>
      <c r="J336" s="672"/>
      <c r="K336" s="672"/>
      <c r="L336" s="67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672"/>
      <c r="J337" s="672"/>
      <c r="K337" s="672"/>
      <c r="L337" s="67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672"/>
      <c r="J338" s="672"/>
      <c r="K338" s="672"/>
      <c r="L338" s="67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672"/>
      <c r="J339" s="672"/>
      <c r="K339" s="672"/>
      <c r="L339" s="67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672"/>
      <c r="J340" s="672"/>
      <c r="K340" s="672"/>
      <c r="L340" s="67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672"/>
      <c r="J341" s="672"/>
      <c r="K341" s="672"/>
      <c r="L341" s="67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672"/>
      <c r="J342" s="672"/>
      <c r="K342" s="672"/>
      <c r="L342" s="67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672"/>
      <c r="J343" s="672"/>
      <c r="K343" s="672"/>
      <c r="L343" s="67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672"/>
      <c r="J344" s="672"/>
      <c r="K344" s="672"/>
      <c r="L344" s="67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672"/>
      <c r="J345" s="672"/>
      <c r="K345" s="672"/>
      <c r="L345" s="67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672"/>
      <c r="J346" s="672"/>
      <c r="K346" s="672"/>
      <c r="L346" s="67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672"/>
      <c r="J347" s="672"/>
      <c r="K347" s="672"/>
      <c r="L347" s="67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672"/>
      <c r="J348" s="672"/>
      <c r="K348" s="672"/>
      <c r="L348" s="67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672"/>
      <c r="J349" s="672"/>
      <c r="K349" s="672"/>
      <c r="L349" s="67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672"/>
      <c r="J350" s="672"/>
      <c r="K350" s="672"/>
      <c r="L350" s="67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672"/>
      <c r="J351" s="672"/>
      <c r="K351" s="672"/>
      <c r="L351" s="67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672"/>
      <c r="J352" s="672"/>
      <c r="K352" s="672"/>
      <c r="L352" s="67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672"/>
      <c r="J353" s="672"/>
      <c r="K353" s="672"/>
      <c r="L353" s="67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672"/>
      <c r="J354" s="672"/>
      <c r="K354" s="672"/>
      <c r="L354" s="67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672"/>
      <c r="J355" s="672"/>
      <c r="K355" s="672"/>
      <c r="L355" s="67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672"/>
      <c r="J356" s="672"/>
      <c r="K356" s="672"/>
      <c r="L356" s="67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672"/>
      <c r="J357" s="672"/>
      <c r="K357" s="672"/>
      <c r="L357" s="67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672"/>
      <c r="J358" s="672"/>
      <c r="K358" s="672"/>
      <c r="L358" s="67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672"/>
      <c r="J359" s="672"/>
      <c r="K359" s="672"/>
      <c r="L359" s="67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672"/>
      <c r="J360" s="672"/>
      <c r="K360" s="672"/>
      <c r="L360" s="67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672"/>
      <c r="J361" s="672"/>
      <c r="K361" s="672"/>
      <c r="L361" s="67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672"/>
      <c r="J362" s="672"/>
      <c r="K362" s="672"/>
      <c r="L362" s="67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672"/>
      <c r="J363" s="672"/>
      <c r="K363" s="672"/>
      <c r="L363" s="67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672"/>
      <c r="J364" s="672"/>
      <c r="K364" s="672"/>
      <c r="L364" s="67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672"/>
      <c r="J365" s="672"/>
      <c r="K365" s="672"/>
      <c r="L365" s="67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672"/>
      <c r="J366" s="672"/>
      <c r="K366" s="672"/>
      <c r="L366" s="67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672"/>
      <c r="J367" s="672"/>
      <c r="K367" s="672"/>
      <c r="L367" s="67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672"/>
      <c r="J368" s="672"/>
      <c r="K368" s="672"/>
      <c r="L368" s="67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672"/>
      <c r="J369" s="672"/>
      <c r="K369" s="672"/>
      <c r="L369" s="67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672"/>
      <c r="J370" s="672"/>
      <c r="K370" s="672"/>
      <c r="L370" s="67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672"/>
      <c r="J371" s="672"/>
      <c r="K371" s="672"/>
      <c r="L371" s="67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672"/>
      <c r="J372" s="672"/>
      <c r="K372" s="672"/>
      <c r="L372" s="67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672"/>
      <c r="J373" s="672"/>
      <c r="K373" s="672"/>
      <c r="L373" s="67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672"/>
      <c r="J374" s="672"/>
      <c r="K374" s="672"/>
      <c r="L374" s="67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672"/>
      <c r="J375" s="672"/>
      <c r="K375" s="672"/>
      <c r="L375" s="67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672"/>
      <c r="J376" s="672"/>
      <c r="K376" s="672"/>
      <c r="L376" s="67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672"/>
      <c r="J377" s="672"/>
      <c r="K377" s="672"/>
      <c r="L377" s="67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672"/>
      <c r="J378" s="672"/>
      <c r="K378" s="672"/>
      <c r="L378" s="67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672"/>
      <c r="J379" s="672"/>
      <c r="K379" s="672"/>
      <c r="L379" s="67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672"/>
      <c r="J380" s="672"/>
      <c r="K380" s="672"/>
      <c r="L380" s="67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672"/>
      <c r="J381" s="672"/>
      <c r="K381" s="672"/>
      <c r="L381" s="67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672"/>
      <c r="J382" s="672"/>
      <c r="K382" s="672"/>
      <c r="L382" s="67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672"/>
      <c r="J383" s="672"/>
      <c r="K383" s="672"/>
      <c r="L383" s="67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672"/>
      <c r="J384" s="672"/>
      <c r="K384" s="672"/>
      <c r="L384" s="67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672"/>
      <c r="J385" s="672"/>
      <c r="K385" s="672"/>
      <c r="L385" s="67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672"/>
      <c r="J386" s="672"/>
      <c r="K386" s="672"/>
      <c r="L386" s="67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672"/>
      <c r="J387" s="672"/>
      <c r="K387" s="672"/>
      <c r="L387" s="67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672"/>
      <c r="J388" s="672"/>
      <c r="K388" s="672"/>
      <c r="L388" s="67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672"/>
      <c r="J389" s="672"/>
      <c r="K389" s="672"/>
      <c r="L389" s="67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672"/>
      <c r="J390" s="672"/>
      <c r="K390" s="672"/>
      <c r="L390" s="67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672"/>
      <c r="J391" s="672"/>
      <c r="K391" s="672"/>
      <c r="L391" s="67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672"/>
      <c r="J392" s="672"/>
      <c r="K392" s="672"/>
      <c r="L392" s="67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672"/>
      <c r="J393" s="672"/>
      <c r="K393" s="672"/>
      <c r="L393" s="67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672"/>
      <c r="J394" s="672"/>
      <c r="K394" s="672"/>
      <c r="L394" s="67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672"/>
      <c r="J395" s="672"/>
      <c r="K395" s="672"/>
      <c r="L395" s="67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672"/>
      <c r="J396" s="672"/>
      <c r="K396" s="672"/>
      <c r="L396" s="67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672"/>
      <c r="J397" s="672"/>
      <c r="K397" s="672"/>
      <c r="L397" s="67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672"/>
      <c r="J398" s="672"/>
      <c r="K398" s="672"/>
      <c r="L398" s="67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672"/>
      <c r="J399" s="672"/>
      <c r="K399" s="672"/>
      <c r="L399" s="67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672"/>
      <c r="J400" s="672"/>
      <c r="K400" s="672"/>
      <c r="L400" s="67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672"/>
      <c r="J401" s="672"/>
      <c r="K401" s="672"/>
      <c r="L401" s="67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672"/>
      <c r="J402" s="672"/>
      <c r="K402" s="672"/>
      <c r="L402" s="67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672"/>
      <c r="J403" s="672"/>
      <c r="K403" s="672"/>
      <c r="L403" s="67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672"/>
      <c r="J404" s="672"/>
      <c r="K404" s="672"/>
      <c r="L404" s="67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672"/>
      <c r="J405" s="672"/>
      <c r="K405" s="672"/>
      <c r="L405" s="67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672"/>
      <c r="J406" s="672"/>
      <c r="K406" s="672"/>
      <c r="L406" s="67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672"/>
      <c r="J407" s="672"/>
      <c r="K407" s="672"/>
      <c r="L407" s="67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672"/>
      <c r="J408" s="672"/>
      <c r="K408" s="672"/>
      <c r="L408" s="67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672"/>
      <c r="J409" s="672"/>
      <c r="K409" s="672"/>
      <c r="L409" s="67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672"/>
      <c r="J410" s="672"/>
      <c r="K410" s="672"/>
      <c r="L410" s="67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672"/>
      <c r="J411" s="672"/>
      <c r="K411" s="672"/>
      <c r="L411" s="67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672"/>
      <c r="J412" s="672"/>
      <c r="K412" s="672"/>
      <c r="L412" s="67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672"/>
      <c r="J413" s="672"/>
      <c r="K413" s="672"/>
      <c r="L413" s="67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672"/>
      <c r="J414" s="672"/>
      <c r="K414" s="672"/>
      <c r="L414" s="67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672"/>
      <c r="J415" s="672"/>
      <c r="K415" s="672"/>
      <c r="L415" s="67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672"/>
      <c r="J416" s="672"/>
      <c r="K416" s="672"/>
      <c r="L416" s="67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672"/>
      <c r="J417" s="672"/>
      <c r="K417" s="672"/>
      <c r="L417" s="67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672"/>
      <c r="J418" s="672"/>
      <c r="K418" s="672"/>
      <c r="L418" s="67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672"/>
      <c r="J419" s="672"/>
      <c r="K419" s="672"/>
      <c r="L419" s="67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672"/>
      <c r="J420" s="672"/>
      <c r="K420" s="672"/>
      <c r="L420" s="67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672"/>
      <c r="J421" s="672"/>
      <c r="K421" s="672"/>
      <c r="L421" s="67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672"/>
      <c r="J422" s="672"/>
      <c r="K422" s="672"/>
      <c r="L422" s="67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672"/>
      <c r="J423" s="672"/>
      <c r="K423" s="672"/>
      <c r="L423" s="67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672"/>
      <c r="J424" s="672"/>
      <c r="K424" s="672"/>
      <c r="L424" s="67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672"/>
      <c r="J425" s="672"/>
      <c r="K425" s="672"/>
      <c r="L425" s="67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672"/>
      <c r="J426" s="672"/>
      <c r="K426" s="672"/>
      <c r="L426" s="67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672"/>
      <c r="J427" s="672"/>
      <c r="K427" s="672"/>
      <c r="L427" s="67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672"/>
      <c r="J428" s="672"/>
      <c r="K428" s="672"/>
      <c r="L428" s="67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672"/>
      <c r="J429" s="672"/>
      <c r="K429" s="672"/>
      <c r="L429" s="67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672"/>
      <c r="J430" s="672"/>
      <c r="K430" s="672"/>
      <c r="L430" s="67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672"/>
      <c r="J431" s="672"/>
      <c r="K431" s="672"/>
      <c r="L431" s="67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672"/>
      <c r="J432" s="672"/>
      <c r="K432" s="672"/>
      <c r="L432" s="67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672"/>
      <c r="J433" s="672"/>
      <c r="K433" s="672"/>
      <c r="L433" s="67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672"/>
      <c r="J434" s="672"/>
      <c r="K434" s="672"/>
      <c r="L434" s="67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672"/>
      <c r="J435" s="672"/>
      <c r="K435" s="672"/>
      <c r="L435" s="67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672"/>
      <c r="J436" s="672"/>
      <c r="K436" s="672"/>
      <c r="L436" s="67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672"/>
      <c r="J437" s="672"/>
      <c r="K437" s="672"/>
      <c r="L437" s="67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672"/>
      <c r="J438" s="672"/>
      <c r="K438" s="672"/>
      <c r="L438" s="67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672"/>
      <c r="J439" s="672"/>
      <c r="K439" s="672"/>
      <c r="L439" s="67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672"/>
      <c r="J440" s="672"/>
      <c r="K440" s="672"/>
      <c r="L440" s="67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672"/>
      <c r="J441" s="672"/>
      <c r="K441" s="672"/>
      <c r="L441" s="67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672"/>
      <c r="J442" s="672"/>
      <c r="K442" s="672"/>
      <c r="L442" s="67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672"/>
      <c r="J443" s="672"/>
      <c r="K443" s="672"/>
      <c r="L443" s="67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672"/>
      <c r="J444" s="672"/>
      <c r="K444" s="672"/>
      <c r="L444" s="67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672"/>
      <c r="J445" s="672"/>
      <c r="K445" s="672"/>
      <c r="L445" s="67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672"/>
      <c r="J446" s="672"/>
      <c r="K446" s="672"/>
      <c r="L446" s="67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672"/>
      <c r="J447" s="672"/>
      <c r="K447" s="672"/>
      <c r="L447" s="67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672"/>
      <c r="J448" s="672"/>
      <c r="K448" s="672"/>
      <c r="L448" s="67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672"/>
      <c r="J449" s="672"/>
      <c r="K449" s="672"/>
      <c r="L449" s="67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672"/>
      <c r="J450" s="672"/>
      <c r="K450" s="672"/>
      <c r="L450" s="67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672"/>
      <c r="J451" s="672"/>
      <c r="K451" s="672"/>
      <c r="L451" s="67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672"/>
      <c r="J452" s="672"/>
      <c r="K452" s="672"/>
      <c r="L452" s="67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672"/>
      <c r="J453" s="672"/>
      <c r="K453" s="672"/>
      <c r="L453" s="67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672"/>
      <c r="J454" s="672"/>
      <c r="K454" s="672"/>
      <c r="L454" s="67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672"/>
      <c r="J455" s="672"/>
      <c r="K455" s="672"/>
      <c r="L455" s="67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672"/>
      <c r="J456" s="672"/>
      <c r="K456" s="672"/>
      <c r="L456" s="67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672"/>
      <c r="J457" s="672"/>
      <c r="K457" s="672"/>
      <c r="L457" s="67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672"/>
      <c r="J458" s="672"/>
      <c r="K458" s="672"/>
      <c r="L458" s="67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672"/>
      <c r="J459" s="672"/>
      <c r="K459" s="672"/>
      <c r="L459" s="67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672"/>
      <c r="J460" s="672"/>
      <c r="K460" s="672"/>
      <c r="L460" s="67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672"/>
      <c r="J461" s="672"/>
      <c r="K461" s="672"/>
      <c r="L461" s="67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672"/>
      <c r="J462" s="672"/>
      <c r="K462" s="672"/>
      <c r="L462" s="67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672"/>
      <c r="J463" s="672"/>
      <c r="K463" s="672"/>
      <c r="L463" s="67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672"/>
      <c r="J464" s="672"/>
      <c r="K464" s="672"/>
      <c r="L464" s="67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672"/>
      <c r="J465" s="672"/>
      <c r="K465" s="672"/>
      <c r="L465" s="67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672"/>
      <c r="J466" s="672"/>
      <c r="K466" s="672"/>
      <c r="L466" s="67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672"/>
      <c r="J467" s="672"/>
      <c r="K467" s="672"/>
      <c r="L467" s="67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672"/>
      <c r="J468" s="672"/>
      <c r="K468" s="672"/>
      <c r="L468" s="67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672"/>
      <c r="J469" s="672"/>
      <c r="K469" s="672"/>
      <c r="L469" s="67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672"/>
      <c r="J470" s="672"/>
      <c r="K470" s="672"/>
      <c r="L470" s="67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672"/>
      <c r="J471" s="672"/>
      <c r="K471" s="672"/>
      <c r="L471" s="67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672"/>
      <c r="J472" s="672"/>
      <c r="K472" s="672"/>
      <c r="L472" s="67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672"/>
      <c r="J473" s="672"/>
      <c r="K473" s="672"/>
      <c r="L473" s="67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672"/>
      <c r="J474" s="672"/>
      <c r="K474" s="672"/>
      <c r="L474" s="67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672"/>
      <c r="J475" s="672"/>
      <c r="K475" s="672"/>
      <c r="L475" s="67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672"/>
      <c r="J476" s="672"/>
      <c r="K476" s="672"/>
      <c r="L476" s="67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672"/>
      <c r="J477" s="672"/>
      <c r="K477" s="672"/>
      <c r="L477" s="67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672"/>
      <c r="J478" s="672"/>
      <c r="K478" s="672"/>
      <c r="L478" s="67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672"/>
      <c r="J479" s="672"/>
      <c r="K479" s="672"/>
      <c r="L479" s="67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672"/>
      <c r="J480" s="672"/>
      <c r="K480" s="672"/>
      <c r="L480" s="67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672"/>
      <c r="J481" s="672"/>
      <c r="K481" s="672"/>
      <c r="L481" s="67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672"/>
      <c r="J482" s="672"/>
      <c r="K482" s="672"/>
      <c r="L482" s="67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672"/>
      <c r="J483" s="672"/>
      <c r="K483" s="672"/>
      <c r="L483" s="67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672"/>
      <c r="J484" s="672"/>
      <c r="K484" s="672"/>
      <c r="L484" s="67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672"/>
      <c r="J485" s="672"/>
      <c r="K485" s="672"/>
      <c r="L485" s="67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672"/>
      <c r="J486" s="672"/>
      <c r="K486" s="672"/>
      <c r="L486" s="67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672"/>
      <c r="J487" s="672"/>
      <c r="K487" s="672"/>
      <c r="L487" s="67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672"/>
      <c r="J488" s="672"/>
      <c r="K488" s="672"/>
      <c r="L488" s="67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672"/>
      <c r="J489" s="672"/>
      <c r="K489" s="672"/>
      <c r="L489" s="67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672"/>
      <c r="J490" s="672"/>
      <c r="K490" s="672"/>
      <c r="L490" s="67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672"/>
      <c r="J491" s="672"/>
      <c r="K491" s="672"/>
      <c r="L491" s="67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672"/>
      <c r="J492" s="672"/>
      <c r="K492" s="672"/>
      <c r="L492" s="67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672"/>
      <c r="J493" s="672"/>
      <c r="K493" s="672"/>
      <c r="L493" s="67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672"/>
      <c r="J494" s="672"/>
      <c r="K494" s="672"/>
      <c r="L494" s="67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672"/>
      <c r="J495" s="672"/>
      <c r="K495" s="672"/>
      <c r="L495" s="67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672"/>
      <c r="J496" s="672"/>
      <c r="K496" s="672"/>
      <c r="L496" s="67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672"/>
      <c r="J497" s="672"/>
      <c r="K497" s="672"/>
      <c r="L497" s="67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672"/>
      <c r="J498" s="672"/>
      <c r="K498" s="672"/>
      <c r="L498" s="67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672"/>
      <c r="J499" s="672"/>
      <c r="K499" s="672"/>
      <c r="L499" s="67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672"/>
      <c r="J500" s="672"/>
      <c r="K500" s="672"/>
      <c r="L500" s="67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672"/>
      <c r="J501" s="672"/>
      <c r="K501" s="672"/>
      <c r="L501" s="67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672"/>
      <c r="J502" s="672"/>
      <c r="K502" s="672"/>
      <c r="L502" s="67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672"/>
      <c r="J503" s="672"/>
      <c r="K503" s="672"/>
      <c r="L503" s="67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672"/>
      <c r="J504" s="672"/>
      <c r="K504" s="672"/>
      <c r="L504" s="67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672"/>
      <c r="J505" s="672"/>
      <c r="K505" s="672"/>
      <c r="L505" s="67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672"/>
      <c r="J506" s="672"/>
      <c r="K506" s="672"/>
      <c r="L506" s="67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672"/>
      <c r="J507" s="672"/>
      <c r="K507" s="672"/>
      <c r="L507" s="67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672"/>
      <c r="J508" s="672"/>
      <c r="K508" s="672"/>
      <c r="L508" s="67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672"/>
      <c r="J509" s="672"/>
      <c r="K509" s="672"/>
      <c r="L509" s="67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672"/>
      <c r="J510" s="672"/>
      <c r="K510" s="672"/>
      <c r="L510" s="67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672"/>
      <c r="J511" s="672"/>
      <c r="K511" s="672"/>
      <c r="L511" s="67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672"/>
      <c r="J512" s="672"/>
      <c r="K512" s="672"/>
      <c r="L512" s="67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672"/>
      <c r="J513" s="672"/>
      <c r="K513" s="672"/>
      <c r="L513" s="67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672"/>
      <c r="J514" s="672"/>
      <c r="K514" s="672"/>
      <c r="L514" s="67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672"/>
      <c r="J515" s="672"/>
      <c r="K515" s="672"/>
      <c r="L515" s="67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672"/>
      <c r="J516" s="672"/>
      <c r="K516" s="672"/>
      <c r="L516" s="67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672"/>
      <c r="J517" s="672"/>
      <c r="K517" s="672"/>
      <c r="L517" s="67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672"/>
      <c r="J518" s="672"/>
      <c r="K518" s="672"/>
      <c r="L518" s="67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672"/>
      <c r="J519" s="672"/>
      <c r="K519" s="672"/>
      <c r="L519" s="67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672"/>
      <c r="J520" s="672"/>
      <c r="K520" s="672"/>
      <c r="L520" s="67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672"/>
      <c r="J521" s="672"/>
      <c r="K521" s="672"/>
      <c r="L521" s="67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672"/>
      <c r="J522" s="672"/>
      <c r="K522" s="672"/>
      <c r="L522" s="67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672"/>
      <c r="J523" s="672"/>
      <c r="K523" s="672"/>
      <c r="L523" s="67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672"/>
      <c r="J524" s="672"/>
      <c r="K524" s="672"/>
      <c r="L524" s="67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672"/>
      <c r="J525" s="672"/>
      <c r="K525" s="672"/>
      <c r="L525" s="67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672"/>
      <c r="J526" s="672"/>
      <c r="K526" s="672"/>
      <c r="L526" s="67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672"/>
      <c r="J527" s="672"/>
      <c r="K527" s="672"/>
      <c r="L527" s="67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672"/>
      <c r="J528" s="672"/>
      <c r="K528" s="672"/>
      <c r="L528" s="67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672"/>
      <c r="J529" s="672"/>
      <c r="K529" s="672"/>
      <c r="L529" s="67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672"/>
      <c r="J530" s="672"/>
      <c r="K530" s="672"/>
      <c r="L530" s="67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672"/>
      <c r="J531" s="672"/>
      <c r="K531" s="672"/>
      <c r="L531" s="67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672"/>
      <c r="J532" s="672"/>
      <c r="K532" s="672"/>
      <c r="L532" s="67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672"/>
      <c r="J533" s="672"/>
      <c r="K533" s="672"/>
      <c r="L533" s="67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672"/>
      <c r="J534" s="672"/>
      <c r="K534" s="672"/>
      <c r="L534" s="67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672"/>
      <c r="J535" s="672"/>
      <c r="K535" s="672"/>
      <c r="L535" s="67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672"/>
      <c r="J536" s="672"/>
      <c r="K536" s="672"/>
      <c r="L536" s="67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672"/>
      <c r="J537" s="672"/>
      <c r="K537" s="672"/>
      <c r="L537" s="67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672"/>
      <c r="J538" s="672"/>
      <c r="K538" s="672"/>
      <c r="L538" s="67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672"/>
      <c r="J539" s="672"/>
      <c r="K539" s="672"/>
      <c r="L539" s="67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672"/>
      <c r="J540" s="672"/>
      <c r="K540" s="672"/>
      <c r="L540" s="67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672"/>
      <c r="J541" s="672"/>
      <c r="K541" s="672"/>
      <c r="L541" s="67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672"/>
      <c r="J542" s="672"/>
      <c r="K542" s="672"/>
      <c r="L542" s="67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672"/>
      <c r="J543" s="672"/>
      <c r="K543" s="672"/>
      <c r="L543" s="67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672"/>
      <c r="J544" s="672"/>
      <c r="K544" s="672"/>
      <c r="L544" s="67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672"/>
      <c r="J545" s="672"/>
      <c r="K545" s="672"/>
      <c r="L545" s="67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672"/>
      <c r="J546" s="672"/>
      <c r="K546" s="672"/>
      <c r="L546" s="67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672"/>
      <c r="J547" s="672"/>
      <c r="K547" s="672"/>
      <c r="L547" s="67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672"/>
      <c r="J548" s="672"/>
      <c r="K548" s="672"/>
      <c r="L548" s="67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672"/>
      <c r="J549" s="672"/>
      <c r="K549" s="672"/>
      <c r="L549" s="67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672"/>
      <c r="J550" s="672"/>
      <c r="K550" s="672"/>
      <c r="L550" s="67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672"/>
      <c r="J551" s="672"/>
      <c r="K551" s="672"/>
      <c r="L551" s="67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672"/>
      <c r="J552" s="672"/>
      <c r="K552" s="672"/>
      <c r="L552" s="67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672"/>
      <c r="J553" s="672"/>
      <c r="K553" s="672"/>
      <c r="L553" s="67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672"/>
      <c r="J554" s="672"/>
      <c r="K554" s="672"/>
      <c r="L554" s="67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672"/>
      <c r="J555" s="672"/>
      <c r="K555" s="672"/>
      <c r="L555" s="67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672"/>
      <c r="J556" s="672"/>
      <c r="K556" s="672"/>
      <c r="L556" s="67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672"/>
      <c r="J557" s="672"/>
      <c r="K557" s="672"/>
      <c r="L557" s="67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672"/>
      <c r="J558" s="672"/>
      <c r="K558" s="672"/>
      <c r="L558" s="67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672"/>
      <c r="J559" s="672"/>
      <c r="K559" s="672"/>
      <c r="L559" s="67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672"/>
      <c r="J560" s="672"/>
      <c r="K560" s="672"/>
      <c r="L560" s="67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672"/>
      <c r="J561" s="672"/>
      <c r="K561" s="672"/>
      <c r="L561" s="67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672"/>
      <c r="J562" s="672"/>
      <c r="K562" s="672"/>
      <c r="L562" s="67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672"/>
      <c r="J563" s="672"/>
      <c r="K563" s="672"/>
      <c r="L563" s="67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672"/>
      <c r="J564" s="672"/>
      <c r="K564" s="672"/>
      <c r="L564" s="67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672"/>
      <c r="J565" s="672"/>
      <c r="K565" s="672"/>
      <c r="L565" s="67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672"/>
      <c r="J566" s="672"/>
      <c r="K566" s="672"/>
      <c r="L566" s="67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672"/>
      <c r="J567" s="672"/>
      <c r="K567" s="672"/>
      <c r="L567" s="67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672"/>
      <c r="J568" s="672"/>
      <c r="K568" s="672"/>
      <c r="L568" s="67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672"/>
      <c r="J569" s="672"/>
      <c r="K569" s="672"/>
      <c r="L569" s="67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672"/>
      <c r="J570" s="672"/>
      <c r="K570" s="672"/>
      <c r="L570" s="67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672"/>
      <c r="J571" s="672"/>
      <c r="K571" s="672"/>
      <c r="L571" s="67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672"/>
      <c r="J572" s="672"/>
      <c r="K572" s="672"/>
      <c r="L572" s="67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672"/>
      <c r="J573" s="672"/>
      <c r="K573" s="672"/>
      <c r="L573" s="67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672"/>
      <c r="J574" s="672"/>
      <c r="K574" s="672"/>
      <c r="L574" s="67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672"/>
      <c r="J575" s="672"/>
      <c r="K575" s="672"/>
      <c r="L575" s="67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672"/>
      <c r="J576" s="672"/>
      <c r="K576" s="672"/>
      <c r="L576" s="67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672"/>
      <c r="J577" s="672"/>
      <c r="K577" s="672"/>
      <c r="L577" s="67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672"/>
      <c r="J578" s="672"/>
      <c r="K578" s="672"/>
      <c r="L578" s="67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672"/>
      <c r="J579" s="672"/>
      <c r="K579" s="672"/>
      <c r="L579" s="67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672"/>
      <c r="J580" s="672"/>
      <c r="K580" s="672"/>
      <c r="L580" s="67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672"/>
      <c r="J581" s="672"/>
      <c r="K581" s="672"/>
      <c r="L581" s="67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672"/>
      <c r="J582" s="672"/>
      <c r="K582" s="672"/>
      <c r="L582" s="67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672"/>
      <c r="J583" s="672"/>
      <c r="K583" s="672"/>
      <c r="L583" s="67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672"/>
      <c r="J584" s="672"/>
      <c r="K584" s="672"/>
      <c r="L584" s="67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672"/>
      <c r="J585" s="672"/>
      <c r="K585" s="672"/>
      <c r="L585" s="67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672"/>
      <c r="J586" s="672"/>
      <c r="K586" s="672"/>
      <c r="L586" s="67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672"/>
      <c r="J587" s="672"/>
      <c r="K587" s="672"/>
      <c r="L587" s="67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672"/>
      <c r="J588" s="672"/>
      <c r="K588" s="672"/>
      <c r="L588" s="67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672"/>
      <c r="J589" s="672"/>
      <c r="K589" s="672"/>
      <c r="L589" s="67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672"/>
      <c r="J590" s="672"/>
      <c r="K590" s="672"/>
      <c r="L590" s="67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672"/>
      <c r="J591" s="672"/>
      <c r="K591" s="672"/>
      <c r="L591" s="67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672"/>
      <c r="J592" s="672"/>
      <c r="K592" s="672"/>
      <c r="L592" s="67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672"/>
      <c r="J593" s="672"/>
      <c r="K593" s="672"/>
      <c r="L593" s="67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672"/>
      <c r="J594" s="672"/>
      <c r="K594" s="672"/>
      <c r="L594" s="67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672"/>
      <c r="J595" s="672"/>
      <c r="K595" s="672"/>
      <c r="L595" s="67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672"/>
      <c r="J596" s="672"/>
      <c r="K596" s="672"/>
      <c r="L596" s="67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672"/>
      <c r="J597" s="672"/>
      <c r="K597" s="672"/>
      <c r="L597" s="67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672"/>
      <c r="J598" s="672"/>
      <c r="K598" s="672"/>
      <c r="L598" s="67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672"/>
      <c r="J599" s="672"/>
      <c r="K599" s="672"/>
      <c r="L599" s="67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672"/>
      <c r="J600" s="672"/>
      <c r="K600" s="672"/>
      <c r="L600" s="67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672"/>
      <c r="J601" s="672"/>
      <c r="K601" s="672"/>
      <c r="L601" s="67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672"/>
      <c r="J602" s="672"/>
      <c r="K602" s="672"/>
      <c r="L602" s="67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672"/>
      <c r="J603" s="672"/>
      <c r="K603" s="672"/>
      <c r="L603" s="67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672"/>
      <c r="J604" s="672"/>
      <c r="K604" s="672"/>
      <c r="L604" s="67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672"/>
      <c r="J605" s="672"/>
      <c r="K605" s="672"/>
      <c r="L605" s="67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672"/>
      <c r="J606" s="672"/>
      <c r="K606" s="672"/>
      <c r="L606" s="67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672"/>
      <c r="J607" s="672"/>
      <c r="K607" s="672"/>
      <c r="L607" s="67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672"/>
      <c r="J608" s="672"/>
      <c r="K608" s="672"/>
      <c r="L608" s="67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672"/>
      <c r="J609" s="672"/>
      <c r="K609" s="672"/>
      <c r="L609" s="67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672"/>
      <c r="J610" s="672"/>
      <c r="K610" s="672"/>
      <c r="L610" s="67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672"/>
      <c r="J611" s="672"/>
      <c r="K611" s="672"/>
      <c r="L611" s="67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672"/>
      <c r="J612" s="672"/>
      <c r="K612" s="672"/>
      <c r="L612" s="67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672"/>
      <c r="J613" s="672"/>
      <c r="K613" s="672"/>
      <c r="L613" s="67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672"/>
      <c r="J614" s="672"/>
      <c r="K614" s="672"/>
      <c r="L614" s="67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672"/>
      <c r="J615" s="672"/>
      <c r="K615" s="672"/>
      <c r="L615" s="67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672"/>
      <c r="J616" s="672"/>
      <c r="K616" s="672"/>
      <c r="L616" s="67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672"/>
      <c r="J617" s="672"/>
      <c r="K617" s="672"/>
      <c r="L617" s="67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672"/>
      <c r="J618" s="672"/>
      <c r="K618" s="672"/>
      <c r="L618" s="67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672"/>
      <c r="J619" s="672"/>
      <c r="K619" s="672"/>
      <c r="L619" s="67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672"/>
      <c r="J620" s="672"/>
      <c r="K620" s="672"/>
      <c r="L620" s="67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672"/>
      <c r="J621" s="672"/>
      <c r="K621" s="672"/>
      <c r="L621" s="67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672"/>
      <c r="J622" s="672"/>
      <c r="K622" s="672"/>
      <c r="L622" s="67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672"/>
      <c r="J623" s="672"/>
      <c r="K623" s="672"/>
      <c r="L623" s="67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672"/>
      <c r="J624" s="672"/>
      <c r="K624" s="672"/>
      <c r="L624" s="67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672"/>
      <c r="J625" s="672"/>
      <c r="K625" s="672"/>
      <c r="L625" s="67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672"/>
      <c r="J626" s="672"/>
      <c r="K626" s="672"/>
      <c r="L626" s="67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672"/>
      <c r="J627" s="672"/>
      <c r="K627" s="672"/>
      <c r="L627" s="67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672"/>
      <c r="J628" s="672"/>
      <c r="K628" s="672"/>
      <c r="L628" s="67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672"/>
      <c r="J629" s="672"/>
      <c r="K629" s="672"/>
      <c r="L629" s="67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672"/>
      <c r="J630" s="672"/>
      <c r="K630" s="672"/>
      <c r="L630" s="67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672"/>
      <c r="J631" s="672"/>
      <c r="K631" s="672"/>
      <c r="L631" s="67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672"/>
      <c r="J632" s="672"/>
      <c r="K632" s="672"/>
      <c r="L632" s="67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672"/>
      <c r="J633" s="672"/>
      <c r="K633" s="672"/>
      <c r="L633" s="67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672"/>
      <c r="J634" s="672"/>
      <c r="K634" s="672"/>
      <c r="L634" s="67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672"/>
      <c r="J635" s="672"/>
      <c r="K635" s="672"/>
      <c r="L635" s="67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672"/>
      <c r="J636" s="672"/>
      <c r="K636" s="672"/>
      <c r="L636" s="67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672"/>
      <c r="J637" s="672"/>
      <c r="K637" s="672"/>
      <c r="L637" s="67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672"/>
      <c r="J638" s="672"/>
      <c r="K638" s="672"/>
      <c r="L638" s="67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672"/>
      <c r="J639" s="672"/>
      <c r="K639" s="672"/>
      <c r="L639" s="67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672"/>
      <c r="J640" s="672"/>
      <c r="K640" s="672"/>
      <c r="L640" s="67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672"/>
      <c r="J641" s="672"/>
      <c r="K641" s="672"/>
      <c r="L641" s="67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672"/>
      <c r="J642" s="672"/>
      <c r="K642" s="672"/>
      <c r="L642" s="67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672"/>
      <c r="J643" s="672"/>
      <c r="K643" s="672"/>
      <c r="L643" s="67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672"/>
      <c r="J644" s="672"/>
      <c r="K644" s="672"/>
      <c r="L644" s="67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672"/>
      <c r="J645" s="672"/>
      <c r="K645" s="672"/>
      <c r="L645" s="67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672"/>
      <c r="J646" s="672"/>
      <c r="K646" s="672"/>
      <c r="L646" s="67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672"/>
      <c r="J647" s="672"/>
      <c r="K647" s="672"/>
      <c r="L647" s="67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672"/>
      <c r="J648" s="672"/>
      <c r="K648" s="672"/>
      <c r="L648" s="67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672"/>
      <c r="J649" s="672"/>
      <c r="K649" s="672"/>
      <c r="L649" s="67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672"/>
      <c r="J650" s="672"/>
      <c r="K650" s="672"/>
      <c r="L650" s="67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672"/>
      <c r="J651" s="672"/>
      <c r="K651" s="672"/>
      <c r="L651" s="67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672"/>
      <c r="J652" s="672"/>
      <c r="K652" s="672"/>
      <c r="L652" s="67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672"/>
      <c r="J653" s="672"/>
      <c r="K653" s="672"/>
      <c r="L653" s="67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672"/>
      <c r="J654" s="672"/>
      <c r="K654" s="672"/>
      <c r="L654" s="67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672"/>
      <c r="J655" s="672"/>
      <c r="K655" s="672"/>
      <c r="L655" s="67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672"/>
      <c r="J656" s="672"/>
      <c r="K656" s="672"/>
      <c r="L656" s="67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672"/>
      <c r="J657" s="672"/>
      <c r="K657" s="672"/>
      <c r="L657" s="67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672"/>
      <c r="J658" s="672"/>
      <c r="K658" s="672"/>
      <c r="L658" s="67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672"/>
      <c r="J659" s="672"/>
      <c r="K659" s="672"/>
      <c r="L659" s="67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672"/>
      <c r="J660" s="672"/>
      <c r="K660" s="672"/>
      <c r="L660" s="67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672"/>
      <c r="J661" s="672"/>
      <c r="K661" s="672"/>
      <c r="L661" s="67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672"/>
      <c r="J662" s="672"/>
      <c r="K662" s="672"/>
      <c r="L662" s="67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672"/>
      <c r="J663" s="672"/>
      <c r="K663" s="672"/>
      <c r="L663" s="67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672"/>
      <c r="J664" s="672"/>
      <c r="K664" s="672"/>
      <c r="L664" s="67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672"/>
      <c r="J665" s="672"/>
      <c r="K665" s="672"/>
      <c r="L665" s="67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672"/>
      <c r="J666" s="672"/>
      <c r="K666" s="672"/>
      <c r="L666" s="67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672"/>
      <c r="J667" s="672"/>
      <c r="K667" s="672"/>
      <c r="L667" s="67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672"/>
      <c r="J668" s="672"/>
      <c r="K668" s="672"/>
      <c r="L668" s="67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672"/>
      <c r="J669" s="672"/>
      <c r="K669" s="672"/>
      <c r="L669" s="67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672"/>
      <c r="J670" s="672"/>
      <c r="K670" s="672"/>
      <c r="L670" s="67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672"/>
      <c r="J671" s="672"/>
      <c r="K671" s="672"/>
      <c r="L671" s="67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672"/>
      <c r="J672" s="672"/>
      <c r="K672" s="672"/>
      <c r="L672" s="67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672"/>
      <c r="J673" s="672"/>
      <c r="K673" s="672"/>
      <c r="L673" s="67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672"/>
      <c r="J674" s="672"/>
      <c r="K674" s="672"/>
      <c r="L674" s="67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672"/>
      <c r="J675" s="672"/>
      <c r="K675" s="672"/>
      <c r="L675" s="67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672"/>
      <c r="J676" s="672"/>
      <c r="K676" s="672"/>
      <c r="L676" s="67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672"/>
      <c r="J677" s="672"/>
      <c r="K677" s="672"/>
      <c r="L677" s="67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672"/>
      <c r="J678" s="672"/>
      <c r="K678" s="672"/>
      <c r="L678" s="67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672"/>
      <c r="J679" s="672"/>
      <c r="K679" s="672"/>
      <c r="L679" s="67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672"/>
      <c r="J680" s="672"/>
      <c r="K680" s="672"/>
      <c r="L680" s="67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672"/>
      <c r="J681" s="672"/>
      <c r="K681" s="672"/>
      <c r="L681" s="67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672"/>
      <c r="J682" s="672"/>
      <c r="K682" s="672"/>
      <c r="L682" s="67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672"/>
      <c r="J683" s="672"/>
      <c r="K683" s="672"/>
      <c r="L683" s="67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672"/>
      <c r="J684" s="672"/>
      <c r="K684" s="672"/>
      <c r="L684" s="67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672"/>
      <c r="J685" s="672"/>
      <c r="K685" s="672"/>
      <c r="L685" s="67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672"/>
      <c r="J686" s="672"/>
      <c r="K686" s="672"/>
      <c r="L686" s="67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672"/>
      <c r="J687" s="672"/>
      <c r="K687" s="672"/>
      <c r="L687" s="67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672"/>
      <c r="J688" s="672"/>
      <c r="K688" s="672"/>
      <c r="L688" s="67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672"/>
      <c r="J689" s="672"/>
      <c r="K689" s="672"/>
      <c r="L689" s="67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672"/>
      <c r="J690" s="672"/>
      <c r="K690" s="672"/>
      <c r="L690" s="67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672"/>
      <c r="J691" s="672"/>
      <c r="K691" s="672"/>
      <c r="L691" s="67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672"/>
      <c r="J692" s="672"/>
      <c r="K692" s="672"/>
      <c r="L692" s="67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672"/>
      <c r="J693" s="672"/>
      <c r="K693" s="672"/>
      <c r="L693" s="67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672"/>
      <c r="J694" s="672"/>
      <c r="K694" s="672"/>
      <c r="L694" s="67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672"/>
      <c r="J695" s="672"/>
      <c r="K695" s="672"/>
      <c r="L695" s="67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672"/>
      <c r="J696" s="672"/>
      <c r="K696" s="672"/>
      <c r="L696" s="67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672"/>
      <c r="J697" s="672"/>
      <c r="K697" s="672"/>
      <c r="L697" s="67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672"/>
      <c r="J698" s="672"/>
      <c r="K698" s="672"/>
      <c r="L698" s="67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672"/>
      <c r="J699" s="672"/>
      <c r="K699" s="672"/>
      <c r="L699" s="67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672"/>
      <c r="J700" s="672"/>
      <c r="K700" s="672"/>
      <c r="L700" s="67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672"/>
      <c r="J701" s="672"/>
      <c r="K701" s="672"/>
      <c r="L701" s="67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672"/>
      <c r="J702" s="672"/>
      <c r="K702" s="672"/>
      <c r="L702" s="67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672"/>
      <c r="J703" s="672"/>
      <c r="K703" s="672"/>
      <c r="L703" s="67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672"/>
      <c r="J704" s="672"/>
      <c r="K704" s="672"/>
      <c r="L704" s="67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672"/>
      <c r="J705" s="672"/>
      <c r="K705" s="672"/>
      <c r="L705" s="67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672"/>
      <c r="J706" s="672"/>
      <c r="K706" s="672"/>
      <c r="L706" s="67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672"/>
      <c r="J707" s="672"/>
      <c r="K707" s="672"/>
      <c r="L707" s="67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672"/>
      <c r="J708" s="672"/>
      <c r="K708" s="672"/>
      <c r="L708" s="67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672"/>
      <c r="J709" s="672"/>
      <c r="K709" s="672"/>
      <c r="L709" s="67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672"/>
      <c r="J710" s="672"/>
      <c r="K710" s="672"/>
      <c r="L710" s="67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672"/>
      <c r="J711" s="672"/>
      <c r="K711" s="672"/>
      <c r="L711" s="67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672"/>
      <c r="J712" s="672"/>
      <c r="K712" s="672"/>
      <c r="L712" s="67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672"/>
      <c r="J713" s="672"/>
      <c r="K713" s="672"/>
      <c r="L713" s="67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672"/>
      <c r="J714" s="672"/>
      <c r="K714" s="672"/>
      <c r="L714" s="67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672"/>
      <c r="J715" s="672"/>
      <c r="K715" s="672"/>
      <c r="L715" s="67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672"/>
      <c r="J716" s="672"/>
      <c r="K716" s="672"/>
      <c r="L716" s="67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672"/>
      <c r="J717" s="672"/>
      <c r="K717" s="672"/>
      <c r="L717" s="67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672"/>
      <c r="J718" s="672"/>
      <c r="K718" s="672"/>
      <c r="L718" s="67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672"/>
      <c r="J719" s="672"/>
      <c r="K719" s="672"/>
      <c r="L719" s="67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672"/>
      <c r="J720" s="672"/>
      <c r="K720" s="672"/>
      <c r="L720" s="67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672"/>
      <c r="J721" s="672"/>
      <c r="K721" s="672"/>
      <c r="L721" s="67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672"/>
      <c r="J722" s="672"/>
      <c r="K722" s="672"/>
      <c r="L722" s="67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672"/>
      <c r="J723" s="672"/>
      <c r="K723" s="672"/>
      <c r="L723" s="67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672"/>
      <c r="J724" s="672"/>
      <c r="K724" s="672"/>
      <c r="L724" s="67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672"/>
      <c r="J725" s="672"/>
      <c r="K725" s="672"/>
      <c r="L725" s="67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672"/>
      <c r="J726" s="672"/>
      <c r="K726" s="672"/>
      <c r="L726" s="67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672"/>
      <c r="J727" s="672"/>
      <c r="K727" s="672"/>
      <c r="L727" s="67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672"/>
      <c r="J728" s="672"/>
      <c r="K728" s="672"/>
      <c r="L728" s="67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672"/>
      <c r="J729" s="672"/>
      <c r="K729" s="672"/>
      <c r="L729" s="67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672"/>
      <c r="J730" s="672"/>
      <c r="K730" s="672"/>
      <c r="L730" s="67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672"/>
      <c r="J731" s="672"/>
      <c r="K731" s="672"/>
      <c r="L731" s="67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672"/>
      <c r="J732" s="672"/>
      <c r="K732" s="672"/>
      <c r="L732" s="67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672"/>
      <c r="J733" s="672"/>
      <c r="K733" s="672"/>
      <c r="L733" s="67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672"/>
      <c r="J734" s="672"/>
      <c r="K734" s="672"/>
      <c r="L734" s="67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672"/>
      <c r="J735" s="672"/>
      <c r="K735" s="672"/>
      <c r="L735" s="67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672"/>
      <c r="J736" s="672"/>
      <c r="K736" s="672"/>
      <c r="L736" s="67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672"/>
      <c r="J737" s="672"/>
      <c r="K737" s="672"/>
      <c r="L737" s="67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672"/>
      <c r="J738" s="672"/>
      <c r="K738" s="672"/>
      <c r="L738" s="67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672"/>
      <c r="J739" s="672"/>
      <c r="K739" s="672"/>
      <c r="L739" s="67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672"/>
      <c r="J740" s="672"/>
      <c r="K740" s="672"/>
      <c r="L740" s="67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672"/>
      <c r="J741" s="672"/>
      <c r="K741" s="672"/>
      <c r="L741" s="67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672"/>
      <c r="J742" s="672"/>
      <c r="K742" s="672"/>
      <c r="L742" s="67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672"/>
      <c r="J743" s="672"/>
      <c r="K743" s="672"/>
      <c r="L743" s="67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672"/>
      <c r="J744" s="672"/>
      <c r="K744" s="672"/>
      <c r="L744" s="67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672"/>
      <c r="J745" s="672"/>
      <c r="K745" s="672"/>
      <c r="L745" s="67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672"/>
      <c r="J746" s="672"/>
      <c r="K746" s="672"/>
      <c r="L746" s="67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672"/>
      <c r="J747" s="672"/>
      <c r="K747" s="672"/>
      <c r="L747" s="67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672"/>
      <c r="J748" s="672"/>
      <c r="K748" s="672"/>
      <c r="L748" s="67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672"/>
      <c r="J749" s="672"/>
      <c r="K749" s="672"/>
      <c r="L749" s="67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672"/>
      <c r="J750" s="672"/>
      <c r="K750" s="672"/>
      <c r="L750" s="67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672"/>
      <c r="J751" s="672"/>
      <c r="K751" s="672"/>
      <c r="L751" s="67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672"/>
      <c r="J752" s="672"/>
      <c r="K752" s="672"/>
      <c r="L752" s="67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672"/>
      <c r="J753" s="672"/>
      <c r="K753" s="672"/>
      <c r="L753" s="67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672"/>
      <c r="J754" s="672"/>
      <c r="K754" s="672"/>
      <c r="L754" s="67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672"/>
      <c r="J755" s="672"/>
      <c r="K755" s="672"/>
      <c r="L755" s="67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672"/>
      <c r="J756" s="672"/>
      <c r="K756" s="672"/>
      <c r="L756" s="67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672"/>
      <c r="J757" s="672"/>
      <c r="K757" s="672"/>
      <c r="L757" s="67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672"/>
      <c r="J758" s="672"/>
      <c r="K758" s="672"/>
      <c r="L758" s="67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672"/>
      <c r="J759" s="672"/>
      <c r="K759" s="672"/>
      <c r="L759" s="67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672"/>
      <c r="J760" s="672"/>
      <c r="K760" s="672"/>
      <c r="L760" s="67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672"/>
      <c r="J761" s="672"/>
      <c r="K761" s="672"/>
      <c r="L761" s="67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672"/>
      <c r="J762" s="672"/>
      <c r="K762" s="672"/>
      <c r="L762" s="67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672"/>
      <c r="J763" s="672"/>
      <c r="K763" s="672"/>
      <c r="L763" s="67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672"/>
      <c r="J764" s="672"/>
      <c r="K764" s="672"/>
      <c r="L764" s="67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672"/>
      <c r="J765" s="672"/>
      <c r="K765" s="672"/>
      <c r="L765" s="67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672"/>
      <c r="J766" s="672"/>
      <c r="K766" s="672"/>
      <c r="L766" s="67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672"/>
      <c r="J767" s="672"/>
      <c r="K767" s="672"/>
      <c r="L767" s="67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672"/>
      <c r="J768" s="672"/>
      <c r="K768" s="672"/>
      <c r="L768" s="67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672"/>
      <c r="J769" s="672"/>
      <c r="K769" s="672"/>
      <c r="L769" s="67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672"/>
      <c r="J770" s="672"/>
      <c r="K770" s="672"/>
      <c r="L770" s="67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672"/>
      <c r="J771" s="672"/>
      <c r="K771" s="672"/>
      <c r="L771" s="67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672"/>
      <c r="J772" s="672"/>
      <c r="K772" s="672"/>
      <c r="L772" s="67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672"/>
      <c r="J773" s="672"/>
      <c r="K773" s="672"/>
      <c r="L773" s="67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672"/>
      <c r="J774" s="672"/>
      <c r="K774" s="672"/>
      <c r="L774" s="67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672"/>
      <c r="J775" s="672"/>
      <c r="K775" s="672"/>
      <c r="L775" s="67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672"/>
      <c r="J776" s="672"/>
      <c r="K776" s="672"/>
      <c r="L776" s="67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672"/>
      <c r="J777" s="672"/>
      <c r="K777" s="672"/>
      <c r="L777" s="67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672"/>
      <c r="J778" s="672"/>
      <c r="K778" s="672"/>
      <c r="L778" s="67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672"/>
      <c r="J779" s="672"/>
      <c r="K779" s="672"/>
      <c r="L779" s="67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672"/>
      <c r="J780" s="672"/>
      <c r="K780" s="672"/>
      <c r="L780" s="67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672"/>
      <c r="J781" s="672"/>
      <c r="K781" s="672"/>
      <c r="L781" s="67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672"/>
      <c r="J782" s="672"/>
      <c r="K782" s="672"/>
      <c r="L782" s="67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672"/>
      <c r="J783" s="672"/>
      <c r="K783" s="672"/>
      <c r="L783" s="67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672"/>
      <c r="J784" s="672"/>
      <c r="K784" s="672"/>
      <c r="L784" s="67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672"/>
      <c r="J785" s="672"/>
      <c r="K785" s="672"/>
      <c r="L785" s="67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672"/>
      <c r="J786" s="672"/>
      <c r="K786" s="672"/>
      <c r="L786" s="67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672"/>
      <c r="J787" s="672"/>
      <c r="K787" s="672"/>
      <c r="L787" s="67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672"/>
      <c r="J788" s="672"/>
      <c r="K788" s="672"/>
      <c r="L788" s="67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672"/>
      <c r="J789" s="672"/>
      <c r="K789" s="672"/>
      <c r="L789" s="67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672"/>
      <c r="J790" s="672"/>
      <c r="K790" s="672"/>
      <c r="L790" s="67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672"/>
      <c r="J791" s="672"/>
      <c r="K791" s="672"/>
      <c r="L791" s="67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672"/>
      <c r="J792" s="672"/>
      <c r="K792" s="672"/>
      <c r="L792" s="67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672"/>
      <c r="J793" s="672"/>
      <c r="K793" s="672"/>
      <c r="L793" s="67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672"/>
      <c r="J794" s="672"/>
      <c r="K794" s="672"/>
      <c r="L794" s="67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672"/>
      <c r="J795" s="672"/>
      <c r="K795" s="672"/>
      <c r="L795" s="67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672"/>
      <c r="J796" s="672"/>
      <c r="K796" s="672"/>
      <c r="L796" s="67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672"/>
      <c r="J797" s="672"/>
      <c r="K797" s="672"/>
      <c r="L797" s="67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672"/>
      <c r="J798" s="672"/>
      <c r="K798" s="672"/>
      <c r="L798" s="67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672"/>
      <c r="J799" s="672"/>
      <c r="K799" s="672"/>
      <c r="L799" s="67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672"/>
      <c r="J800" s="672"/>
      <c r="K800" s="672"/>
      <c r="L800" s="67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672"/>
      <c r="J801" s="672"/>
      <c r="K801" s="672"/>
      <c r="L801" s="67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672"/>
      <c r="J802" s="672"/>
      <c r="K802" s="672"/>
      <c r="L802" s="67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672"/>
      <c r="J803" s="672"/>
      <c r="K803" s="672"/>
      <c r="L803" s="67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672"/>
      <c r="J804" s="672"/>
      <c r="K804" s="672"/>
      <c r="L804" s="67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672"/>
      <c r="J805" s="672"/>
      <c r="K805" s="672"/>
      <c r="L805" s="67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672"/>
      <c r="J806" s="672"/>
      <c r="K806" s="672"/>
      <c r="L806" s="67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672"/>
      <c r="J807" s="672"/>
      <c r="K807" s="672"/>
      <c r="L807" s="67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672"/>
      <c r="J808" s="672"/>
      <c r="K808" s="672"/>
      <c r="L808" s="67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672"/>
      <c r="J809" s="672"/>
      <c r="K809" s="672"/>
      <c r="L809" s="67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672"/>
      <c r="J810" s="672"/>
      <c r="K810" s="672"/>
      <c r="L810" s="67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672"/>
      <c r="J811" s="672"/>
      <c r="K811" s="672"/>
      <c r="L811" s="67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672"/>
      <c r="J812" s="672"/>
      <c r="K812" s="672"/>
      <c r="L812" s="67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672"/>
      <c r="J813" s="672"/>
      <c r="K813" s="672"/>
      <c r="L813" s="67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672"/>
      <c r="J814" s="672"/>
      <c r="K814" s="672"/>
      <c r="L814" s="67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672"/>
      <c r="J815" s="672"/>
      <c r="K815" s="672"/>
      <c r="L815" s="67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672"/>
      <c r="J816" s="672"/>
      <c r="K816" s="672"/>
      <c r="L816" s="67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672"/>
      <c r="J817" s="672"/>
      <c r="K817" s="672"/>
      <c r="L817" s="67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672"/>
      <c r="J818" s="672"/>
      <c r="K818" s="672"/>
      <c r="L818" s="67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672"/>
      <c r="J819" s="672"/>
      <c r="K819" s="672"/>
      <c r="L819" s="67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672"/>
      <c r="J820" s="672"/>
      <c r="K820" s="672"/>
      <c r="L820" s="67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672"/>
      <c r="J821" s="672"/>
      <c r="K821" s="672"/>
      <c r="L821" s="67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672"/>
      <c r="J822" s="672"/>
      <c r="K822" s="672"/>
      <c r="L822" s="67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672"/>
      <c r="J823" s="672"/>
      <c r="K823" s="672"/>
      <c r="L823" s="67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672"/>
      <c r="J824" s="672"/>
      <c r="K824" s="672"/>
      <c r="L824" s="67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672"/>
      <c r="J825" s="672"/>
      <c r="K825" s="672"/>
      <c r="L825" s="67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672"/>
      <c r="J826" s="672"/>
      <c r="K826" s="672"/>
      <c r="L826" s="67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672"/>
      <c r="J827" s="672"/>
      <c r="K827" s="672"/>
      <c r="L827" s="67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672"/>
      <c r="J828" s="672"/>
      <c r="K828" s="672"/>
      <c r="L828" s="67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672"/>
      <c r="J829" s="672"/>
      <c r="K829" s="672"/>
      <c r="L829" s="67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672"/>
      <c r="J830" s="672"/>
      <c r="K830" s="672"/>
      <c r="L830" s="67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672"/>
      <c r="J831" s="672"/>
      <c r="K831" s="672"/>
      <c r="L831" s="67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672"/>
      <c r="J832" s="672"/>
      <c r="K832" s="672"/>
      <c r="L832" s="67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672"/>
      <c r="J833" s="672"/>
      <c r="K833" s="672"/>
      <c r="L833" s="67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672"/>
      <c r="J834" s="672"/>
      <c r="K834" s="672"/>
      <c r="L834" s="67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672"/>
      <c r="J835" s="672"/>
      <c r="K835" s="672"/>
      <c r="L835" s="67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672"/>
      <c r="J836" s="672"/>
      <c r="K836" s="672"/>
      <c r="L836" s="67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672"/>
      <c r="J837" s="672"/>
      <c r="K837" s="672"/>
      <c r="L837" s="67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672"/>
      <c r="J838" s="672"/>
      <c r="K838" s="672"/>
      <c r="L838" s="67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672"/>
      <c r="J839" s="672"/>
      <c r="K839" s="672"/>
      <c r="L839" s="67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672"/>
      <c r="J840" s="672"/>
      <c r="K840" s="672"/>
      <c r="L840" s="67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672"/>
      <c r="J841" s="672"/>
      <c r="K841" s="672"/>
      <c r="L841" s="67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672"/>
      <c r="J842" s="672"/>
      <c r="K842" s="672"/>
      <c r="L842" s="67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672"/>
      <c r="J843" s="672"/>
      <c r="K843" s="672"/>
      <c r="L843" s="67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672"/>
      <c r="J844" s="672"/>
      <c r="K844" s="672"/>
      <c r="L844" s="67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672"/>
      <c r="J845" s="672"/>
      <c r="K845" s="672"/>
      <c r="L845" s="67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672"/>
      <c r="J846" s="672"/>
      <c r="K846" s="672"/>
      <c r="L846" s="67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672"/>
      <c r="J847" s="672"/>
      <c r="K847" s="672"/>
      <c r="L847" s="67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672"/>
      <c r="J848" s="672"/>
      <c r="K848" s="672"/>
      <c r="L848" s="67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672"/>
      <c r="J849" s="672"/>
      <c r="K849" s="672"/>
      <c r="L849" s="67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672"/>
      <c r="J850" s="672"/>
      <c r="K850" s="672"/>
      <c r="L850" s="67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672"/>
      <c r="J851" s="672"/>
      <c r="K851" s="672"/>
      <c r="L851" s="67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672"/>
      <c r="J852" s="672"/>
      <c r="K852" s="672"/>
      <c r="L852" s="67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672"/>
      <c r="J853" s="672"/>
      <c r="K853" s="672"/>
      <c r="L853" s="67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672"/>
      <c r="J854" s="672"/>
      <c r="K854" s="672"/>
      <c r="L854" s="67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672"/>
      <c r="J855" s="672"/>
      <c r="K855" s="672"/>
      <c r="L855" s="67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672"/>
      <c r="J856" s="672"/>
      <c r="K856" s="672"/>
      <c r="L856" s="67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672"/>
      <c r="J857" s="672"/>
      <c r="K857" s="672"/>
      <c r="L857" s="67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672"/>
      <c r="J858" s="672"/>
      <c r="K858" s="672"/>
      <c r="L858" s="67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672"/>
      <c r="J859" s="672"/>
      <c r="K859" s="672"/>
      <c r="L859" s="67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672"/>
      <c r="J860" s="672"/>
      <c r="K860" s="672"/>
      <c r="L860" s="67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672"/>
      <c r="J861" s="672"/>
      <c r="K861" s="672"/>
      <c r="L861" s="67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672"/>
      <c r="J862" s="672"/>
      <c r="K862" s="672"/>
      <c r="L862" s="67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672"/>
      <c r="J863" s="672"/>
      <c r="K863" s="672"/>
      <c r="L863" s="67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672"/>
      <c r="J864" s="672"/>
      <c r="K864" s="672"/>
      <c r="L864" s="67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672"/>
      <c r="J865" s="672"/>
      <c r="K865" s="672"/>
      <c r="L865" s="67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672"/>
      <c r="J866" s="672"/>
      <c r="K866" s="672"/>
      <c r="L866" s="67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672"/>
      <c r="J867" s="672"/>
      <c r="K867" s="672"/>
      <c r="L867" s="67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672"/>
      <c r="J868" s="672"/>
      <c r="K868" s="672"/>
      <c r="L868" s="67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672"/>
      <c r="J869" s="672"/>
      <c r="K869" s="672"/>
      <c r="L869" s="67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672"/>
      <c r="J870" s="672"/>
      <c r="K870" s="672"/>
      <c r="L870" s="67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672"/>
      <c r="J871" s="672"/>
      <c r="K871" s="672"/>
      <c r="L871" s="67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672"/>
      <c r="J872" s="672"/>
      <c r="K872" s="672"/>
      <c r="L872" s="67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672"/>
      <c r="J873" s="672"/>
      <c r="K873" s="672"/>
      <c r="L873" s="67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672"/>
      <c r="J874" s="672"/>
      <c r="K874" s="672"/>
      <c r="L874" s="67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672"/>
      <c r="J875" s="672"/>
      <c r="K875" s="672"/>
      <c r="L875" s="67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672"/>
      <c r="J876" s="672"/>
      <c r="K876" s="672"/>
      <c r="L876" s="67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672"/>
      <c r="J877" s="672"/>
      <c r="K877" s="672"/>
      <c r="L877" s="67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672"/>
      <c r="J878" s="672"/>
      <c r="K878" s="672"/>
      <c r="L878" s="67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672"/>
      <c r="J879" s="672"/>
      <c r="K879" s="672"/>
      <c r="L879" s="67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672"/>
      <c r="J880" s="672"/>
      <c r="K880" s="672"/>
      <c r="L880" s="67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672"/>
      <c r="J881" s="672"/>
      <c r="K881" s="672"/>
      <c r="L881" s="67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672"/>
      <c r="J882" s="672"/>
      <c r="K882" s="672"/>
      <c r="L882" s="67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672"/>
      <c r="J883" s="672"/>
      <c r="K883" s="672"/>
      <c r="L883" s="67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672"/>
      <c r="J884" s="672"/>
      <c r="K884" s="672"/>
      <c r="L884" s="67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672"/>
      <c r="J885" s="672"/>
      <c r="K885" s="672"/>
      <c r="L885" s="67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672"/>
      <c r="J886" s="672"/>
      <c r="K886" s="672"/>
      <c r="L886" s="67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672"/>
      <c r="J887" s="672"/>
      <c r="K887" s="672"/>
      <c r="L887" s="67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672"/>
      <c r="J888" s="672"/>
      <c r="K888" s="672"/>
      <c r="L888" s="67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672"/>
      <c r="J889" s="672"/>
      <c r="K889" s="672"/>
      <c r="L889" s="67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672"/>
      <c r="J890" s="672"/>
      <c r="K890" s="672"/>
      <c r="L890" s="67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672"/>
      <c r="J891" s="672"/>
      <c r="K891" s="672"/>
      <c r="L891" s="67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672"/>
      <c r="J892" s="672"/>
      <c r="K892" s="672"/>
      <c r="L892" s="67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672"/>
      <c r="J893" s="672"/>
      <c r="K893" s="672"/>
      <c r="L893" s="67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672"/>
      <c r="J894" s="672"/>
      <c r="K894" s="672"/>
      <c r="L894" s="67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672"/>
      <c r="J895" s="672"/>
      <c r="K895" s="672"/>
      <c r="L895" s="67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672"/>
      <c r="J896" s="672"/>
      <c r="K896" s="672"/>
      <c r="L896" s="67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672"/>
      <c r="J897" s="672"/>
      <c r="K897" s="672"/>
      <c r="L897" s="67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672"/>
      <c r="J898" s="672"/>
      <c r="K898" s="672"/>
      <c r="L898" s="67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672"/>
      <c r="J899" s="672"/>
      <c r="K899" s="672"/>
      <c r="L899" s="67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672"/>
      <c r="J900" s="672"/>
      <c r="K900" s="672"/>
      <c r="L900" s="67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672"/>
      <c r="J901" s="672"/>
      <c r="K901" s="672"/>
      <c r="L901" s="67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672"/>
      <c r="J902" s="672"/>
      <c r="K902" s="672"/>
      <c r="L902" s="67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672"/>
      <c r="J903" s="672"/>
      <c r="K903" s="672"/>
      <c r="L903" s="67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672"/>
      <c r="J904" s="672"/>
      <c r="K904" s="672"/>
      <c r="L904" s="67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672"/>
      <c r="J905" s="672"/>
      <c r="K905" s="672"/>
      <c r="L905" s="67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672"/>
      <c r="J906" s="672"/>
      <c r="K906" s="672"/>
      <c r="L906" s="67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672"/>
      <c r="J907" s="672"/>
      <c r="K907" s="672"/>
      <c r="L907" s="67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672"/>
      <c r="J908" s="672"/>
      <c r="K908" s="672"/>
      <c r="L908" s="67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672"/>
      <c r="J909" s="672"/>
      <c r="K909" s="672"/>
      <c r="L909" s="67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672"/>
      <c r="J910" s="672"/>
      <c r="K910" s="672"/>
      <c r="L910" s="67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672"/>
      <c r="J911" s="672"/>
      <c r="K911" s="672"/>
      <c r="L911" s="67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672"/>
      <c r="J912" s="672"/>
      <c r="K912" s="672"/>
      <c r="L912" s="67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672"/>
      <c r="J913" s="672"/>
      <c r="K913" s="672"/>
      <c r="L913" s="67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672"/>
      <c r="J914" s="672"/>
      <c r="K914" s="672"/>
      <c r="L914" s="67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672"/>
      <c r="J915" s="672"/>
      <c r="K915" s="672"/>
      <c r="L915" s="67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672"/>
      <c r="J916" s="672"/>
      <c r="K916" s="672"/>
      <c r="L916" s="67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672"/>
      <c r="J917" s="672"/>
      <c r="K917" s="672"/>
      <c r="L917" s="67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672"/>
      <c r="J918" s="672"/>
      <c r="K918" s="672"/>
      <c r="L918" s="67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672"/>
      <c r="J919" s="672"/>
      <c r="K919" s="672"/>
      <c r="L919" s="67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672"/>
      <c r="J920" s="672"/>
      <c r="K920" s="672"/>
      <c r="L920" s="67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672"/>
      <c r="J921" s="672"/>
      <c r="K921" s="672"/>
      <c r="L921" s="67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672"/>
      <c r="J922" s="672"/>
      <c r="K922" s="672"/>
      <c r="L922" s="67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672"/>
      <c r="J923" s="672"/>
      <c r="K923" s="672"/>
      <c r="L923" s="67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672"/>
      <c r="J924" s="672"/>
      <c r="K924" s="672"/>
      <c r="L924" s="67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672"/>
      <c r="J925" s="672"/>
      <c r="K925" s="672"/>
      <c r="L925" s="67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672"/>
      <c r="J926" s="672"/>
      <c r="K926" s="672"/>
      <c r="L926" s="67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672"/>
      <c r="J927" s="672"/>
      <c r="K927" s="672"/>
      <c r="L927" s="67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672"/>
      <c r="J928" s="672"/>
      <c r="K928" s="672"/>
      <c r="L928" s="67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672"/>
      <c r="J929" s="672"/>
      <c r="K929" s="672"/>
      <c r="L929" s="67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672"/>
      <c r="J930" s="672"/>
      <c r="K930" s="672"/>
      <c r="L930" s="67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672"/>
      <c r="J931" s="672"/>
      <c r="K931" s="672"/>
      <c r="L931" s="67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672"/>
      <c r="J932" s="672"/>
      <c r="K932" s="672"/>
      <c r="L932" s="67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672"/>
      <c r="J933" s="672"/>
      <c r="K933" s="672"/>
      <c r="L933" s="67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672"/>
      <c r="J934" s="672"/>
      <c r="K934" s="672"/>
      <c r="L934" s="67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672"/>
      <c r="J935" s="672"/>
      <c r="K935" s="672"/>
      <c r="L935" s="67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672"/>
      <c r="J936" s="672"/>
      <c r="K936" s="672"/>
      <c r="L936" s="67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672"/>
      <c r="J937" s="672"/>
      <c r="K937" s="672"/>
      <c r="L937" s="67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672"/>
      <c r="J938" s="672"/>
      <c r="K938" s="672"/>
      <c r="L938" s="67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672"/>
      <c r="J939" s="672"/>
      <c r="K939" s="672"/>
      <c r="L939" s="67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672"/>
      <c r="J940" s="672"/>
      <c r="K940" s="672"/>
      <c r="L940" s="67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672"/>
      <c r="J941" s="672"/>
      <c r="K941" s="672"/>
      <c r="L941" s="67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672"/>
      <c r="J942" s="672"/>
      <c r="K942" s="672"/>
      <c r="L942" s="67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672"/>
      <c r="J943" s="672"/>
      <c r="K943" s="672"/>
      <c r="L943" s="67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672"/>
      <c r="J944" s="672"/>
      <c r="K944" s="672"/>
      <c r="L944" s="67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672"/>
      <c r="J945" s="672"/>
      <c r="K945" s="672"/>
      <c r="L945" s="67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672"/>
      <c r="J946" s="672"/>
      <c r="K946" s="672"/>
      <c r="L946" s="67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672"/>
      <c r="J947" s="672"/>
      <c r="K947" s="672"/>
      <c r="L947" s="67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672"/>
      <c r="J948" s="672"/>
      <c r="K948" s="672"/>
      <c r="L948" s="67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672"/>
      <c r="J949" s="672"/>
      <c r="K949" s="672"/>
      <c r="L949" s="67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672"/>
      <c r="J950" s="672"/>
      <c r="K950" s="672"/>
      <c r="L950" s="67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672"/>
      <c r="J951" s="672"/>
      <c r="K951" s="672"/>
      <c r="L951" s="67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672"/>
      <c r="J952" s="672"/>
      <c r="K952" s="672"/>
      <c r="L952" s="67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672"/>
      <c r="J953" s="672"/>
      <c r="K953" s="672"/>
      <c r="L953" s="67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672"/>
      <c r="J954" s="672"/>
      <c r="K954" s="672"/>
      <c r="L954" s="67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672"/>
      <c r="J955" s="672"/>
      <c r="K955" s="672"/>
      <c r="L955" s="67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672"/>
      <c r="J956" s="672"/>
      <c r="K956" s="672"/>
      <c r="L956" s="67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672"/>
      <c r="J957" s="672"/>
      <c r="K957" s="672"/>
      <c r="L957" s="67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672"/>
      <c r="J958" s="672"/>
      <c r="K958" s="672"/>
      <c r="L958" s="67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672"/>
      <c r="J959" s="672"/>
      <c r="K959" s="672"/>
      <c r="L959" s="67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672"/>
      <c r="J960" s="672"/>
      <c r="K960" s="672"/>
      <c r="L960" s="67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672"/>
      <c r="J961" s="672"/>
      <c r="K961" s="672"/>
      <c r="L961" s="67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672"/>
      <c r="J962" s="672"/>
      <c r="K962" s="672"/>
      <c r="L962" s="67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672"/>
      <c r="J963" s="672"/>
      <c r="K963" s="672"/>
      <c r="L963" s="67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672"/>
      <c r="J964" s="672"/>
      <c r="K964" s="672"/>
      <c r="L964" s="67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672"/>
      <c r="J965" s="672"/>
      <c r="K965" s="672"/>
      <c r="L965" s="67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672"/>
      <c r="J966" s="672"/>
      <c r="K966" s="672"/>
      <c r="L966" s="67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672"/>
      <c r="J967" s="672"/>
      <c r="K967" s="672"/>
      <c r="L967" s="67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672"/>
      <c r="J968" s="672"/>
      <c r="K968" s="672"/>
      <c r="L968" s="67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672"/>
      <c r="J969" s="672"/>
      <c r="K969" s="672"/>
      <c r="L969" s="67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672"/>
      <c r="J970" s="672"/>
      <c r="K970" s="672"/>
      <c r="L970" s="67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672"/>
      <c r="J971" s="672"/>
      <c r="K971" s="672"/>
      <c r="L971" s="67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672"/>
      <c r="J972" s="672"/>
      <c r="K972" s="672"/>
      <c r="L972" s="67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672"/>
      <c r="J973" s="672"/>
      <c r="K973" s="672"/>
      <c r="L973" s="67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672"/>
      <c r="J974" s="672"/>
      <c r="K974" s="672"/>
      <c r="L974" s="67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672"/>
      <c r="J975" s="672"/>
      <c r="K975" s="672"/>
      <c r="L975" s="67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672"/>
      <c r="J976" s="672"/>
      <c r="K976" s="672"/>
      <c r="L976" s="67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672"/>
      <c r="J977" s="672"/>
      <c r="K977" s="672"/>
      <c r="L977" s="67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672"/>
      <c r="J978" s="672"/>
      <c r="K978" s="672"/>
      <c r="L978" s="67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672"/>
      <c r="J979" s="672"/>
      <c r="K979" s="672"/>
      <c r="L979" s="67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672"/>
      <c r="J980" s="672"/>
      <c r="K980" s="672"/>
      <c r="L980" s="67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672"/>
      <c r="J981" s="672"/>
      <c r="K981" s="672"/>
      <c r="L981" s="67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672"/>
      <c r="J982" s="672"/>
      <c r="K982" s="672"/>
      <c r="L982" s="67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672"/>
      <c r="J983" s="672"/>
      <c r="K983" s="672"/>
      <c r="L983" s="67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672"/>
      <c r="J984" s="672"/>
      <c r="K984" s="672"/>
      <c r="L984" s="67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672"/>
      <c r="J985" s="672"/>
      <c r="K985" s="672"/>
      <c r="L985" s="67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672"/>
      <c r="J986" s="672"/>
      <c r="K986" s="672"/>
      <c r="L986" s="67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672"/>
      <c r="J987" s="672"/>
      <c r="K987" s="672"/>
      <c r="L987" s="67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672"/>
      <c r="J988" s="672"/>
      <c r="K988" s="672"/>
      <c r="L988" s="67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672"/>
      <c r="J989" s="672"/>
      <c r="K989" s="672"/>
      <c r="L989" s="67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672"/>
      <c r="J990" s="672"/>
      <c r="K990" s="672"/>
      <c r="L990" s="67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672"/>
      <c r="J991" s="672"/>
      <c r="K991" s="672"/>
      <c r="L991" s="67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672"/>
      <c r="J992" s="672"/>
      <c r="K992" s="672"/>
      <c r="L992" s="67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672"/>
      <c r="J993" s="672"/>
      <c r="K993" s="672"/>
      <c r="L993" s="67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672"/>
      <c r="J994" s="672"/>
      <c r="K994" s="672"/>
      <c r="L994" s="67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672"/>
      <c r="J995" s="672"/>
      <c r="K995" s="672"/>
      <c r="L995" s="67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672"/>
      <c r="J996" s="672"/>
      <c r="K996" s="672"/>
      <c r="L996" s="67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672"/>
      <c r="J997" s="672"/>
      <c r="K997" s="672"/>
      <c r="L997" s="67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672"/>
      <c r="J998" s="672"/>
      <c r="K998" s="672"/>
      <c r="L998" s="67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672"/>
      <c r="J999" s="672"/>
      <c r="K999" s="672"/>
      <c r="L999" s="67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672"/>
      <c r="J1000" s="672"/>
      <c r="K1000" s="672"/>
      <c r="L1000" s="67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672"/>
      <c r="J1001" s="672"/>
      <c r="K1001" s="672"/>
      <c r="L1001" s="67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672"/>
      <c r="J1002" s="672"/>
      <c r="K1002" s="672"/>
      <c r="L1002" s="67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672"/>
      <c r="J1003" s="672"/>
      <c r="K1003" s="672"/>
      <c r="L1003" s="67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672"/>
      <c r="J1004" s="672"/>
      <c r="K1004" s="672"/>
      <c r="L1004" s="67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672"/>
      <c r="J1005" s="672"/>
      <c r="K1005" s="672"/>
      <c r="L1005" s="67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672"/>
      <c r="J1006" s="672"/>
      <c r="K1006" s="672"/>
      <c r="L1006" s="67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672"/>
      <c r="J1007" s="672"/>
      <c r="K1007" s="672"/>
      <c r="L1007" s="67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672"/>
      <c r="J1008" s="672"/>
      <c r="K1008" s="672"/>
      <c r="L1008" s="67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672"/>
      <c r="J1009" s="672"/>
      <c r="K1009" s="672"/>
      <c r="L1009" s="67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672"/>
      <c r="J1010" s="672"/>
      <c r="K1010" s="672"/>
      <c r="L1010" s="67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672"/>
      <c r="J1011" s="672"/>
      <c r="K1011" s="672"/>
      <c r="L1011" s="67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672"/>
      <c r="J1012" s="672"/>
      <c r="K1012" s="672"/>
      <c r="L1012" s="67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672"/>
      <c r="J1014" s="672"/>
      <c r="K1014" s="672"/>
      <c r="L1014" s="67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672"/>
      <c r="J1015" s="672"/>
      <c r="K1015" s="672"/>
      <c r="L1015" s="67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672"/>
      <c r="J1016" s="672"/>
      <c r="K1016" s="672"/>
      <c r="L1016" s="67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672"/>
      <c r="J1017" s="672"/>
      <c r="K1017" s="672"/>
      <c r="L1017" s="67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672"/>
      <c r="J1018" s="672"/>
      <c r="K1018" s="672"/>
      <c r="L1018" s="67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672"/>
      <c r="J1019" s="672"/>
      <c r="K1019" s="672"/>
      <c r="L1019" s="67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672"/>
      <c r="J1020" s="672"/>
      <c r="K1020" s="672"/>
      <c r="L1020" s="67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672"/>
      <c r="J1021" s="672"/>
      <c r="K1021" s="672"/>
      <c r="L1021" s="67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672"/>
      <c r="J1022" s="672"/>
      <c r="K1022" s="672"/>
      <c r="L1022" s="67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672"/>
      <c r="J1023" s="672"/>
      <c r="K1023" s="672"/>
      <c r="L1023" s="67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672"/>
      <c r="J1024" s="672"/>
      <c r="K1024" s="672"/>
      <c r="L1024" s="67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672"/>
      <c r="J1025" s="672"/>
      <c r="K1025" s="672"/>
      <c r="L1025" s="67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672"/>
      <c r="J1026" s="672"/>
      <c r="K1026" s="672"/>
      <c r="L1026" s="67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672"/>
      <c r="J1027" s="672"/>
      <c r="K1027" s="672"/>
      <c r="L1027" s="67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672"/>
      <c r="J1028" s="672"/>
      <c r="K1028" s="672"/>
      <c r="L1028" s="67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672"/>
      <c r="J1029" s="672"/>
      <c r="K1029" s="672"/>
      <c r="L1029" s="67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672"/>
      <c r="J1030" s="672"/>
      <c r="K1030" s="672"/>
      <c r="L1030" s="67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672"/>
      <c r="J1031" s="672"/>
      <c r="K1031" s="672"/>
      <c r="L1031" s="67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672"/>
      <c r="J1032" s="672"/>
      <c r="K1032" s="672"/>
      <c r="L1032" s="67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672"/>
      <c r="J1033" s="672"/>
      <c r="K1033" s="672"/>
      <c r="L1033" s="67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672"/>
      <c r="J1034" s="672"/>
      <c r="K1034" s="672"/>
      <c r="L1034" s="67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672"/>
      <c r="J1035" s="672"/>
      <c r="K1035" s="672"/>
      <c r="L1035" s="67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672"/>
      <c r="J1036" s="672"/>
      <c r="K1036" s="672"/>
      <c r="L1036" s="67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672"/>
      <c r="J1037" s="672"/>
      <c r="K1037" s="672"/>
      <c r="L1037" s="67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672"/>
      <c r="J1038" s="672"/>
      <c r="K1038" s="672"/>
      <c r="L1038" s="67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672"/>
      <c r="J1039" s="672"/>
      <c r="K1039" s="672"/>
      <c r="L1039" s="67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672"/>
      <c r="J1040" s="672"/>
      <c r="K1040" s="672"/>
      <c r="L1040" s="67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672"/>
      <c r="J1041" s="672"/>
      <c r="K1041" s="672"/>
      <c r="L1041" s="67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672"/>
      <c r="J1042" s="672"/>
      <c r="K1042" s="672"/>
      <c r="L1042" s="67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672"/>
      <c r="J1043" s="672"/>
      <c r="K1043" s="672"/>
      <c r="L1043" s="67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672"/>
      <c r="J1044" s="672"/>
      <c r="K1044" s="672"/>
      <c r="L1044" s="67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672"/>
      <c r="J1045" s="672"/>
      <c r="K1045" s="672"/>
      <c r="L1045" s="67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672"/>
      <c r="J1046" s="672"/>
      <c r="K1046" s="672"/>
      <c r="L1046" s="67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672"/>
      <c r="J1047" s="672"/>
      <c r="K1047" s="672"/>
      <c r="L1047" s="67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672"/>
      <c r="J1048" s="672"/>
      <c r="K1048" s="672"/>
      <c r="L1048" s="67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672"/>
      <c r="J1049" s="672"/>
      <c r="K1049" s="672"/>
      <c r="L1049" s="67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672"/>
      <c r="J1050" s="672"/>
      <c r="K1050" s="672"/>
      <c r="L1050" s="67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672"/>
      <c r="J1051" s="672"/>
      <c r="K1051" s="672"/>
      <c r="L1051" s="67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672"/>
      <c r="J1052" s="672"/>
      <c r="K1052" s="672"/>
      <c r="L1052" s="67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672"/>
      <c r="J1053" s="672"/>
      <c r="K1053" s="672"/>
      <c r="L1053" s="67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672"/>
      <c r="J1054" s="672"/>
      <c r="K1054" s="672"/>
      <c r="L1054" s="67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672"/>
      <c r="J1055" s="672"/>
      <c r="K1055" s="672"/>
      <c r="L1055" s="67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672"/>
      <c r="J1056" s="672"/>
      <c r="K1056" s="672"/>
      <c r="L1056" s="67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672"/>
      <c r="J1057" s="672"/>
      <c r="K1057" s="672"/>
      <c r="L1057" s="67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672"/>
      <c r="J1058" s="672"/>
      <c r="K1058" s="672"/>
      <c r="L1058" s="67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672"/>
      <c r="J1059" s="672"/>
      <c r="K1059" s="672"/>
      <c r="L1059" s="67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672"/>
      <c r="J1060" s="672"/>
      <c r="K1060" s="672"/>
      <c r="L1060" s="67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672"/>
      <c r="J1061" s="672"/>
      <c r="K1061" s="672"/>
      <c r="L1061" s="67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672"/>
      <c r="J1062" s="672"/>
      <c r="K1062" s="672"/>
      <c r="L1062" s="67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672"/>
      <c r="J1063" s="672"/>
      <c r="K1063" s="672"/>
      <c r="L1063" s="67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672"/>
      <c r="J1064" s="672"/>
      <c r="K1064" s="672"/>
      <c r="L1064" s="67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672"/>
      <c r="J1065" s="672"/>
      <c r="K1065" s="672"/>
      <c r="L1065" s="67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672"/>
      <c r="J1066" s="672"/>
      <c r="K1066" s="672"/>
      <c r="L1066" s="67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672"/>
      <c r="J1067" s="672"/>
      <c r="K1067" s="672"/>
      <c r="L1067" s="67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672"/>
      <c r="J1068" s="672"/>
      <c r="K1068" s="672"/>
      <c r="L1068" s="67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672"/>
      <c r="J1069" s="672"/>
      <c r="K1069" s="672"/>
      <c r="L1069" s="67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672"/>
      <c r="J1070" s="672"/>
      <c r="K1070" s="672"/>
      <c r="L1070" s="67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672"/>
      <c r="J1071" s="672"/>
      <c r="K1071" s="672"/>
      <c r="L1071" s="67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672"/>
      <c r="J1072" s="672"/>
      <c r="K1072" s="672"/>
      <c r="L1072" s="67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672"/>
      <c r="J1073" s="672"/>
      <c r="K1073" s="672"/>
      <c r="L1073" s="67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672"/>
      <c r="J1074" s="672"/>
      <c r="K1074" s="672"/>
      <c r="L1074" s="67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672"/>
      <c r="J1075" s="672"/>
      <c r="K1075" s="672"/>
      <c r="L1075" s="67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672"/>
      <c r="J1076" s="672"/>
      <c r="K1076" s="672"/>
      <c r="L1076" s="67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672"/>
      <c r="J1077" s="672"/>
      <c r="K1077" s="672"/>
      <c r="L1077" s="67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672"/>
      <c r="J1078" s="672"/>
      <c r="K1078" s="672"/>
      <c r="L1078" s="67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672"/>
      <c r="J1079" s="672"/>
      <c r="K1079" s="672"/>
      <c r="L1079" s="67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672"/>
      <c r="J1080" s="672"/>
      <c r="K1080" s="672"/>
      <c r="L1080" s="67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672"/>
      <c r="J1081" s="672"/>
      <c r="K1081" s="672"/>
      <c r="L1081" s="67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672"/>
      <c r="J1082" s="672"/>
      <c r="K1082" s="672"/>
      <c r="L1082" s="67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672"/>
      <c r="J1083" s="672"/>
      <c r="K1083" s="672"/>
      <c r="L1083" s="67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672"/>
      <c r="J1084" s="672"/>
      <c r="K1084" s="672"/>
      <c r="L1084" s="67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672"/>
      <c r="J1085" s="672"/>
      <c r="K1085" s="672"/>
      <c r="L1085" s="67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672"/>
      <c r="J1086" s="672"/>
      <c r="K1086" s="672"/>
      <c r="L1086" s="67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672"/>
      <c r="J1087" s="672"/>
      <c r="K1087" s="672"/>
      <c r="L1087" s="67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672"/>
      <c r="J1088" s="672"/>
      <c r="K1088" s="672"/>
      <c r="L1088" s="67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672"/>
      <c r="J1089" s="672"/>
      <c r="K1089" s="672"/>
      <c r="L1089" s="67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672"/>
      <c r="J1090" s="672"/>
      <c r="K1090" s="672"/>
      <c r="L1090" s="67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672"/>
      <c r="J1091" s="672"/>
      <c r="K1091" s="672"/>
      <c r="L1091" s="67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672"/>
      <c r="J1092" s="672"/>
      <c r="K1092" s="672"/>
      <c r="L1092" s="67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672"/>
      <c r="J1093" s="672"/>
      <c r="K1093" s="672"/>
      <c r="L1093" s="67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672"/>
      <c r="J1094" s="672"/>
      <c r="K1094" s="672"/>
      <c r="L1094" s="67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672"/>
      <c r="J1095" s="672"/>
      <c r="K1095" s="672"/>
      <c r="L1095" s="67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672"/>
      <c r="J1096" s="672"/>
      <c r="K1096" s="672"/>
      <c r="L1096" s="67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672"/>
      <c r="J1097" s="672"/>
      <c r="K1097" s="672"/>
      <c r="L1097" s="67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672"/>
      <c r="J1098" s="672"/>
      <c r="K1098" s="672"/>
      <c r="L1098" s="67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672"/>
      <c r="J1099" s="672"/>
      <c r="K1099" s="672"/>
      <c r="L1099" s="67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672"/>
      <c r="J1100" s="672"/>
      <c r="K1100" s="672"/>
      <c r="L1100" s="67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672"/>
      <c r="J1101" s="672"/>
      <c r="K1101" s="672"/>
      <c r="L1101" s="67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672"/>
      <c r="J1102" s="672"/>
      <c r="K1102" s="672"/>
      <c r="L1102" s="67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672"/>
      <c r="J1103" s="672"/>
      <c r="K1103" s="672"/>
      <c r="L1103" s="67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672"/>
      <c r="J1104" s="672"/>
      <c r="K1104" s="672"/>
      <c r="L1104" s="67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672"/>
      <c r="J1105" s="672"/>
      <c r="K1105" s="672"/>
      <c r="L1105" s="67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672"/>
      <c r="J1106" s="672"/>
      <c r="K1106" s="672"/>
      <c r="L1106" s="67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672"/>
      <c r="J1107" s="672"/>
      <c r="K1107" s="672"/>
      <c r="L1107" s="67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672"/>
      <c r="J1108" s="672"/>
      <c r="K1108" s="672"/>
      <c r="L1108" s="67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672"/>
      <c r="J1109" s="672"/>
      <c r="K1109" s="672"/>
      <c r="L1109" s="67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672"/>
      <c r="J1113" s="672"/>
      <c r="K1113" s="672"/>
      <c r="L1113" s="67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672"/>
      <c r="J1114" s="672"/>
      <c r="K1114" s="672"/>
      <c r="L1114" s="67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672"/>
      <c r="J1115" s="672"/>
      <c r="K1115" s="672"/>
      <c r="L1115" s="67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672"/>
      <c r="J1116" s="672"/>
      <c r="K1116" s="672"/>
      <c r="L1116" s="67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672"/>
      <c r="J1117" s="672"/>
      <c r="K1117" s="672"/>
      <c r="L1117" s="67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672"/>
      <c r="J1118" s="672"/>
      <c r="K1118" s="672"/>
      <c r="L1118" s="67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672"/>
      <c r="J1119" s="672"/>
      <c r="K1119" s="672"/>
      <c r="L1119" s="67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672"/>
      <c r="J1120" s="672"/>
      <c r="K1120" s="672"/>
      <c r="L1120" s="67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672"/>
      <c r="J1121" s="672"/>
      <c r="K1121" s="672"/>
      <c r="L1121" s="67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672"/>
      <c r="J1122" s="672"/>
      <c r="K1122" s="672"/>
      <c r="L1122" s="67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672"/>
      <c r="J1123" s="672"/>
      <c r="K1123" s="672"/>
      <c r="L1123" s="67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672"/>
      <c r="J1124" s="672"/>
      <c r="K1124" s="672"/>
      <c r="L1124" s="67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672"/>
      <c r="J1125" s="672"/>
      <c r="K1125" s="672"/>
      <c r="L1125" s="67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672"/>
      <c r="J1126" s="672"/>
      <c r="K1126" s="672"/>
      <c r="L1126" s="67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672"/>
      <c r="J1127" s="672"/>
      <c r="K1127" s="672"/>
      <c r="L1127" s="67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672"/>
      <c r="J1128" s="672"/>
      <c r="K1128" s="672"/>
      <c r="L1128" s="67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672"/>
      <c r="J1129" s="672"/>
      <c r="K1129" s="672"/>
      <c r="L1129" s="67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672"/>
      <c r="J1130" s="672"/>
      <c r="K1130" s="672"/>
      <c r="L1130" s="67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672"/>
      <c r="J1131" s="672"/>
      <c r="K1131" s="672"/>
      <c r="L1131" s="67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672"/>
      <c r="J1132" s="672"/>
      <c r="K1132" s="672"/>
      <c r="L1132" s="67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672"/>
      <c r="J1133" s="672"/>
      <c r="K1133" s="672"/>
      <c r="L1133" s="67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672"/>
      <c r="J1134" s="672"/>
      <c r="K1134" s="672"/>
      <c r="L1134" s="67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672"/>
      <c r="J1135" s="672"/>
      <c r="K1135" s="672"/>
      <c r="L1135" s="67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672"/>
      <c r="J1136" s="672"/>
      <c r="K1136" s="672"/>
      <c r="L1136" s="67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672"/>
      <c r="J1137" s="672"/>
      <c r="K1137" s="672"/>
      <c r="L1137" s="67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672"/>
      <c r="J1138" s="672"/>
      <c r="K1138" s="672"/>
      <c r="L1138" s="67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672"/>
      <c r="J1139" s="672"/>
      <c r="K1139" s="672"/>
      <c r="L1139" s="67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672"/>
      <c r="J1140" s="672"/>
      <c r="K1140" s="672"/>
      <c r="L1140" s="67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672"/>
      <c r="J1141" s="672"/>
      <c r="K1141" s="672"/>
      <c r="L1141" s="67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672"/>
      <c r="J1142" s="672"/>
      <c r="K1142" s="672"/>
      <c r="L1142" s="67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672"/>
      <c r="J1143" s="672"/>
      <c r="K1143" s="672"/>
      <c r="L1143" s="67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672"/>
      <c r="J1144" s="672"/>
      <c r="K1144" s="672"/>
      <c r="L1144" s="67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672"/>
      <c r="J1145" s="672"/>
      <c r="K1145" s="672"/>
      <c r="L1145" s="67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672"/>
      <c r="J1146" s="672"/>
      <c r="K1146" s="672"/>
      <c r="L1146" s="67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672"/>
      <c r="J1147" s="672"/>
      <c r="K1147" s="672"/>
      <c r="L1147" s="67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672"/>
      <c r="J1148" s="672"/>
      <c r="K1148" s="672"/>
      <c r="L1148" s="67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672"/>
      <c r="J1149" s="672"/>
      <c r="K1149" s="672"/>
      <c r="L1149" s="67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672"/>
      <c r="J1150" s="672"/>
      <c r="K1150" s="672"/>
      <c r="L1150" s="67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672"/>
      <c r="J1151" s="672"/>
      <c r="K1151" s="672"/>
      <c r="L1151" s="67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672"/>
      <c r="J1152" s="672"/>
      <c r="K1152" s="672"/>
      <c r="L1152" s="67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672"/>
      <c r="J1153" s="672"/>
      <c r="K1153" s="672"/>
      <c r="L1153" s="67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672"/>
      <c r="J1154" s="672"/>
      <c r="K1154" s="672"/>
      <c r="L1154" s="67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672"/>
      <c r="J1155" s="672"/>
      <c r="K1155" s="672"/>
      <c r="L1155" s="67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672"/>
      <c r="J1156" s="672"/>
      <c r="K1156" s="672"/>
      <c r="L1156" s="67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672"/>
      <c r="J1157" s="672"/>
      <c r="K1157" s="672"/>
      <c r="L1157" s="67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672"/>
      <c r="J1158" s="672"/>
      <c r="K1158" s="672"/>
      <c r="L1158" s="67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672"/>
      <c r="J1159" s="672"/>
      <c r="K1159" s="672"/>
      <c r="L1159" s="67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672"/>
      <c r="J1160" s="672"/>
      <c r="K1160" s="672"/>
      <c r="L1160" s="67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672"/>
      <c r="J1164" s="672"/>
      <c r="K1164" s="672"/>
      <c r="L1164" s="67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672"/>
      <c r="J1165" s="672"/>
      <c r="K1165" s="672"/>
      <c r="L1165" s="67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672"/>
      <c r="J1166" s="672"/>
      <c r="K1166" s="672"/>
      <c r="L1166" s="67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672"/>
      <c r="J1167" s="672"/>
      <c r="K1167" s="672"/>
      <c r="L1167" s="67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672"/>
      <c r="J1168" s="672"/>
      <c r="K1168" s="672"/>
      <c r="L1168" s="67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672"/>
      <c r="J1169" s="672"/>
      <c r="K1169" s="672"/>
      <c r="L1169" s="67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672"/>
      <c r="J1170" s="672"/>
      <c r="K1170" s="672"/>
      <c r="L1170" s="67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672"/>
      <c r="J1171" s="672"/>
      <c r="K1171" s="672"/>
      <c r="L1171" s="67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672"/>
      <c r="J1172" s="672"/>
      <c r="K1172" s="672"/>
      <c r="L1172" s="67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672"/>
      <c r="J1173" s="672"/>
      <c r="K1173" s="672"/>
      <c r="L1173" s="67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672"/>
      <c r="J1174" s="672"/>
      <c r="K1174" s="672"/>
      <c r="L1174" s="67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672"/>
      <c r="J1175" s="672"/>
      <c r="K1175" s="672"/>
      <c r="L1175" s="67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672"/>
      <c r="J1176" s="672"/>
      <c r="K1176" s="672"/>
      <c r="L1176" s="67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672"/>
      <c r="J1177" s="672"/>
      <c r="K1177" s="672"/>
      <c r="L1177" s="67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672"/>
      <c r="J1178" s="672"/>
      <c r="K1178" s="672"/>
      <c r="L1178" s="67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672"/>
      <c r="J1179" s="672"/>
      <c r="K1179" s="672"/>
      <c r="L1179" s="67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672"/>
      <c r="J1180" s="672"/>
      <c r="K1180" s="672"/>
      <c r="L1180" s="67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672"/>
      <c r="J1181" s="672"/>
      <c r="K1181" s="672"/>
      <c r="L1181" s="67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672"/>
      <c r="J1182" s="672"/>
      <c r="K1182" s="672"/>
      <c r="L1182" s="67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1">
    <mergeCell ref="A2:U2"/>
    <mergeCell ref="A1:U1"/>
    <mergeCell ref="J3:K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A58:X58"/>
    <mergeCell ref="R5:S5"/>
    <mergeCell ref="T5:U5"/>
    <mergeCell ref="A8:B8"/>
    <mergeCell ref="A21:B21"/>
    <mergeCell ref="A34:B34"/>
    <mergeCell ref="A48:X48"/>
    <mergeCell ref="V4:X5"/>
    <mergeCell ref="L5:M5"/>
    <mergeCell ref="N5:O5"/>
    <mergeCell ref="P5:Q5"/>
    <mergeCell ref="A49:X49"/>
    <mergeCell ref="A55:X55"/>
    <mergeCell ref="A7:B7"/>
  </mergeCells>
  <dataValidations count="1">
    <dataValidation errorStyle="warning" allowBlank="1" showInputMessage="1" showErrorMessage="1" error="ตรวจสอบ _x000a_" sqref="K16:K20 K23:K27 K29:K33" xr:uid="{00000000-0002-0000-05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55" fitToHeight="0" orientation="landscape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3:D7"/>
  <sheetViews>
    <sheetView workbookViewId="0">
      <selection activeCell="D6" sqref="D6"/>
    </sheetView>
  </sheetViews>
  <sheetFormatPr defaultRowHeight="12.75"/>
  <cols>
    <col min="1" max="1" width="7" customWidth="1"/>
    <col min="2" max="2" width="18.85546875" bestFit="1" customWidth="1"/>
    <col min="3" max="3" width="31.140625" bestFit="1" customWidth="1"/>
    <col min="4" max="4" width="40.28515625" bestFit="1" customWidth="1"/>
  </cols>
  <sheetData>
    <row r="3" spans="2:4" ht="23.25">
      <c r="B3" s="58" t="s">
        <v>32</v>
      </c>
      <c r="C3" s="61" t="s">
        <v>37</v>
      </c>
      <c r="D3" s="61" t="s">
        <v>37</v>
      </c>
    </row>
    <row r="4" spans="2:4" ht="21">
      <c r="B4" s="57" t="s">
        <v>34</v>
      </c>
      <c r="C4" s="57" t="s">
        <v>26</v>
      </c>
      <c r="D4" s="57" t="s">
        <v>39</v>
      </c>
    </row>
    <row r="5" spans="2:4" ht="21">
      <c r="B5" s="57" t="s">
        <v>33</v>
      </c>
      <c r="C5" s="57" t="s">
        <v>27</v>
      </c>
      <c r="D5" s="57" t="s">
        <v>38</v>
      </c>
    </row>
    <row r="6" spans="2:4" ht="21">
      <c r="B6" s="57" t="s">
        <v>35</v>
      </c>
      <c r="C6" s="57" t="s">
        <v>28</v>
      </c>
      <c r="D6" s="57" t="s">
        <v>40</v>
      </c>
    </row>
    <row r="7" spans="2:4" ht="21">
      <c r="B7" s="57" t="s">
        <v>36</v>
      </c>
      <c r="C7" s="57"/>
    </row>
  </sheetData>
  <dataValidations count="1">
    <dataValidation type="list" allowBlank="1" showInputMessage="1" showErrorMessage="1" sqref="B4:B7" xr:uid="{00000000-0002-0000-0800-000000000000}">
      <formula1>$B$4:$B$7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083B6-4609-463C-AB32-CE1749A12B12}">
  <sheetPr>
    <pageSetUpPr fitToPage="1"/>
  </sheetPr>
  <dimension ref="A1:K56"/>
  <sheetViews>
    <sheetView zoomScale="115" zoomScaleNormal="115" workbookViewId="0">
      <selection activeCell="R22" sqref="R22"/>
    </sheetView>
  </sheetViews>
  <sheetFormatPr defaultRowHeight="12.75"/>
  <cols>
    <col min="1" max="1" width="38.28515625" style="832" bestFit="1" customWidth="1"/>
    <col min="2" max="2" width="14.140625" style="832" bestFit="1" customWidth="1"/>
    <col min="3" max="3" width="16.42578125" style="832" bestFit="1" customWidth="1"/>
    <col min="4" max="4" width="14.140625" style="832" customWidth="1"/>
    <col min="5" max="5" width="16.42578125" style="832" bestFit="1" customWidth="1"/>
    <col min="6" max="6" width="14.140625" style="832" bestFit="1" customWidth="1"/>
    <col min="7" max="7" width="16.42578125" style="832" bestFit="1" customWidth="1"/>
    <col min="8" max="8" width="14.140625" style="832" bestFit="1" customWidth="1"/>
    <col min="9" max="9" width="15.28515625" style="832" bestFit="1" customWidth="1"/>
    <col min="10" max="10" width="14.140625" style="832" bestFit="1" customWidth="1"/>
    <col min="11" max="11" width="16.42578125" style="832" bestFit="1" customWidth="1"/>
    <col min="12" max="16384" width="9.140625" style="832"/>
  </cols>
  <sheetData>
    <row r="1" spans="1:11" ht="66.75" customHeight="1">
      <c r="A1" s="996" t="s">
        <v>1178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</row>
    <row r="2" spans="1:11" ht="21">
      <c r="A2" s="1004" t="s">
        <v>1124</v>
      </c>
      <c r="B2" s="998" t="s">
        <v>1126</v>
      </c>
      <c r="C2" s="999"/>
      <c r="D2" s="1000" t="s">
        <v>1127</v>
      </c>
      <c r="E2" s="1001"/>
      <c r="F2" s="998" t="s">
        <v>1128</v>
      </c>
      <c r="G2" s="999"/>
      <c r="H2" s="1000" t="s">
        <v>1129</v>
      </c>
      <c r="I2" s="1001"/>
      <c r="J2" s="1002" t="s">
        <v>1176</v>
      </c>
      <c r="K2" s="1003"/>
    </row>
    <row r="3" spans="1:11" ht="21">
      <c r="A3" s="1005"/>
      <c r="B3" s="833" t="s">
        <v>5</v>
      </c>
      <c r="C3" s="834" t="s">
        <v>1132</v>
      </c>
      <c r="D3" s="835" t="s">
        <v>5</v>
      </c>
      <c r="E3" s="836" t="s">
        <v>1132</v>
      </c>
      <c r="F3" s="833" t="s">
        <v>5</v>
      </c>
      <c r="G3" s="834" t="s">
        <v>1132</v>
      </c>
      <c r="H3" s="835" t="s">
        <v>5</v>
      </c>
      <c r="I3" s="836" t="s">
        <v>1132</v>
      </c>
      <c r="J3" s="837" t="s">
        <v>5</v>
      </c>
      <c r="K3" s="838" t="s">
        <v>1132</v>
      </c>
    </row>
    <row r="4" spans="1:11" ht="32.25" customHeight="1" thickBot="1">
      <c r="A4" s="839" t="s">
        <v>1175</v>
      </c>
      <c r="B4" s="840">
        <v>2924</v>
      </c>
      <c r="C4" s="841">
        <v>396224900</v>
      </c>
      <c r="D4" s="842">
        <v>1264</v>
      </c>
      <c r="E4" s="843">
        <v>139144300</v>
      </c>
      <c r="F4" s="840">
        <v>696</v>
      </c>
      <c r="G4" s="841">
        <v>124245800</v>
      </c>
      <c r="H4" s="842">
        <v>180</v>
      </c>
      <c r="I4" s="843">
        <v>52313900</v>
      </c>
      <c r="J4" s="842">
        <v>5064</v>
      </c>
      <c r="K4" s="843">
        <v>711953900</v>
      </c>
    </row>
    <row r="5" spans="1:11" ht="21.75" thickTop="1">
      <c r="A5" s="844" t="s">
        <v>1118</v>
      </c>
      <c r="B5" s="845">
        <v>894</v>
      </c>
      <c r="C5" s="846">
        <v>2020000</v>
      </c>
      <c r="D5" s="847">
        <v>487</v>
      </c>
      <c r="E5" s="848">
        <v>28649500</v>
      </c>
      <c r="F5" s="845">
        <v>446</v>
      </c>
      <c r="G5" s="846">
        <v>60062400</v>
      </c>
      <c r="H5" s="847">
        <v>0</v>
      </c>
      <c r="I5" s="848">
        <v>0</v>
      </c>
      <c r="J5" s="847">
        <v>1827</v>
      </c>
      <c r="K5" s="848">
        <v>90756900</v>
      </c>
    </row>
    <row r="6" spans="1:11" ht="21">
      <c r="A6" s="849" t="s">
        <v>17</v>
      </c>
      <c r="B6" s="850">
        <v>1</v>
      </c>
      <c r="C6" s="851">
        <v>0</v>
      </c>
      <c r="D6" s="852">
        <v>0</v>
      </c>
      <c r="E6" s="853">
        <v>0</v>
      </c>
      <c r="F6" s="850">
        <v>0</v>
      </c>
      <c r="G6" s="851">
        <v>0</v>
      </c>
      <c r="H6" s="852">
        <v>0</v>
      </c>
      <c r="I6" s="853">
        <v>0</v>
      </c>
      <c r="J6" s="852">
        <v>1</v>
      </c>
      <c r="K6" s="853">
        <v>25000</v>
      </c>
    </row>
    <row r="7" spans="1:11" ht="21">
      <c r="A7" s="849" t="s">
        <v>906</v>
      </c>
      <c r="B7" s="850">
        <v>0</v>
      </c>
      <c r="C7" s="851">
        <v>0</v>
      </c>
      <c r="D7" s="852">
        <v>0</v>
      </c>
      <c r="E7" s="853">
        <v>0</v>
      </c>
      <c r="F7" s="850">
        <v>0</v>
      </c>
      <c r="G7" s="851">
        <v>0</v>
      </c>
      <c r="H7" s="852">
        <v>0</v>
      </c>
      <c r="I7" s="853">
        <v>0</v>
      </c>
      <c r="J7" s="852">
        <v>0</v>
      </c>
      <c r="K7" s="853">
        <v>0</v>
      </c>
    </row>
    <row r="8" spans="1:11" ht="21">
      <c r="A8" s="849" t="s">
        <v>20</v>
      </c>
      <c r="B8" s="850">
        <v>893</v>
      </c>
      <c r="C8" s="851">
        <v>2020000</v>
      </c>
      <c r="D8" s="852">
        <v>487</v>
      </c>
      <c r="E8" s="853">
        <v>28649500</v>
      </c>
      <c r="F8" s="850">
        <v>446</v>
      </c>
      <c r="G8" s="851">
        <v>60062400</v>
      </c>
      <c r="H8" s="852">
        <v>0</v>
      </c>
      <c r="I8" s="853">
        <v>0</v>
      </c>
      <c r="J8" s="852">
        <v>1826</v>
      </c>
      <c r="K8" s="853">
        <v>90731900</v>
      </c>
    </row>
    <row r="9" spans="1:11" ht="21">
      <c r="A9" s="854" t="s">
        <v>584</v>
      </c>
      <c r="B9" s="845">
        <v>216</v>
      </c>
      <c r="C9" s="846">
        <v>47894500</v>
      </c>
      <c r="D9" s="847">
        <v>8</v>
      </c>
      <c r="E9" s="848">
        <v>2212400</v>
      </c>
      <c r="F9" s="845">
        <v>5</v>
      </c>
      <c r="G9" s="846">
        <v>3732900</v>
      </c>
      <c r="H9" s="847">
        <v>9</v>
      </c>
      <c r="I9" s="848">
        <v>644000</v>
      </c>
      <c r="J9" s="847">
        <v>238</v>
      </c>
      <c r="K9" s="848">
        <v>54483700</v>
      </c>
    </row>
    <row r="10" spans="1:11" ht="21">
      <c r="A10" s="849" t="s">
        <v>17</v>
      </c>
      <c r="B10" s="850">
        <v>216</v>
      </c>
      <c r="C10" s="851">
        <v>47894500</v>
      </c>
      <c r="D10" s="852">
        <v>8</v>
      </c>
      <c r="E10" s="853">
        <v>2212400</v>
      </c>
      <c r="F10" s="850">
        <v>5</v>
      </c>
      <c r="G10" s="851">
        <v>3732900</v>
      </c>
      <c r="H10" s="852">
        <v>9</v>
      </c>
      <c r="I10" s="853">
        <v>644000</v>
      </c>
      <c r="J10" s="852">
        <v>238</v>
      </c>
      <c r="K10" s="853">
        <v>54483700</v>
      </c>
    </row>
    <row r="11" spans="1:11" ht="21">
      <c r="A11" s="849" t="s">
        <v>906</v>
      </c>
      <c r="B11" s="850">
        <v>0</v>
      </c>
      <c r="C11" s="851">
        <v>0</v>
      </c>
      <c r="D11" s="852">
        <v>0</v>
      </c>
      <c r="E11" s="853">
        <v>0</v>
      </c>
      <c r="F11" s="850">
        <v>0</v>
      </c>
      <c r="G11" s="851">
        <v>0</v>
      </c>
      <c r="H11" s="852">
        <v>0</v>
      </c>
      <c r="I11" s="853">
        <v>0</v>
      </c>
      <c r="J11" s="852">
        <v>0</v>
      </c>
      <c r="K11" s="853">
        <v>0</v>
      </c>
    </row>
    <row r="12" spans="1:11" ht="21">
      <c r="A12" s="849" t="s">
        <v>20</v>
      </c>
      <c r="B12" s="850">
        <v>0</v>
      </c>
      <c r="C12" s="851">
        <v>0</v>
      </c>
      <c r="D12" s="852">
        <v>0</v>
      </c>
      <c r="E12" s="853">
        <v>0</v>
      </c>
      <c r="F12" s="850">
        <v>0</v>
      </c>
      <c r="G12" s="851">
        <v>0</v>
      </c>
      <c r="H12" s="852">
        <v>0</v>
      </c>
      <c r="I12" s="853">
        <v>0</v>
      </c>
      <c r="J12" s="852">
        <v>0</v>
      </c>
      <c r="K12" s="853">
        <v>0</v>
      </c>
    </row>
    <row r="13" spans="1:11" ht="21">
      <c r="A13" s="855" t="s">
        <v>1119</v>
      </c>
      <c r="B13" s="845">
        <v>80</v>
      </c>
      <c r="C13" s="846">
        <v>58188700</v>
      </c>
      <c r="D13" s="847">
        <v>0</v>
      </c>
      <c r="E13" s="848">
        <v>0</v>
      </c>
      <c r="F13" s="845">
        <v>0</v>
      </c>
      <c r="G13" s="846">
        <v>0</v>
      </c>
      <c r="H13" s="847">
        <v>0</v>
      </c>
      <c r="I13" s="848">
        <v>0</v>
      </c>
      <c r="J13" s="847">
        <v>80</v>
      </c>
      <c r="K13" s="848">
        <v>58188700</v>
      </c>
    </row>
    <row r="14" spans="1:11" ht="21">
      <c r="A14" s="849" t="s">
        <v>17</v>
      </c>
      <c r="B14" s="850">
        <v>80</v>
      </c>
      <c r="C14" s="851">
        <v>58188700</v>
      </c>
      <c r="D14" s="852">
        <v>0</v>
      </c>
      <c r="E14" s="853">
        <v>0</v>
      </c>
      <c r="F14" s="850">
        <v>0</v>
      </c>
      <c r="G14" s="851">
        <v>0</v>
      </c>
      <c r="H14" s="852">
        <v>0</v>
      </c>
      <c r="I14" s="853">
        <v>0</v>
      </c>
      <c r="J14" s="852">
        <v>80</v>
      </c>
      <c r="K14" s="853">
        <v>58188700</v>
      </c>
    </row>
    <row r="15" spans="1:11" ht="21">
      <c r="A15" s="849" t="s">
        <v>906</v>
      </c>
      <c r="B15" s="850">
        <v>0</v>
      </c>
      <c r="C15" s="851">
        <v>0</v>
      </c>
      <c r="D15" s="852">
        <v>0</v>
      </c>
      <c r="E15" s="853">
        <v>0</v>
      </c>
      <c r="F15" s="850">
        <v>0</v>
      </c>
      <c r="G15" s="851">
        <v>0</v>
      </c>
      <c r="H15" s="852">
        <v>0</v>
      </c>
      <c r="I15" s="853">
        <v>0</v>
      </c>
      <c r="J15" s="852">
        <v>0</v>
      </c>
      <c r="K15" s="853">
        <v>0</v>
      </c>
    </row>
    <row r="16" spans="1:11" ht="21">
      <c r="A16" s="849" t="s">
        <v>20</v>
      </c>
      <c r="B16" s="850">
        <v>0</v>
      </c>
      <c r="C16" s="851">
        <v>0</v>
      </c>
      <c r="D16" s="852">
        <v>0</v>
      </c>
      <c r="E16" s="853">
        <v>0</v>
      </c>
      <c r="F16" s="850">
        <v>0</v>
      </c>
      <c r="G16" s="851">
        <v>0</v>
      </c>
      <c r="H16" s="852">
        <v>0</v>
      </c>
      <c r="I16" s="853">
        <v>0</v>
      </c>
      <c r="J16" s="852">
        <v>0</v>
      </c>
      <c r="K16" s="853">
        <v>0</v>
      </c>
    </row>
    <row r="17" spans="1:11" ht="21">
      <c r="A17" s="855" t="s">
        <v>1120</v>
      </c>
      <c r="B17" s="845">
        <v>77</v>
      </c>
      <c r="C17" s="846">
        <v>4426300</v>
      </c>
      <c r="D17" s="847">
        <v>27</v>
      </c>
      <c r="E17" s="848">
        <v>852000</v>
      </c>
      <c r="F17" s="845">
        <v>27</v>
      </c>
      <c r="G17" s="846">
        <v>852000</v>
      </c>
      <c r="H17" s="847">
        <v>27</v>
      </c>
      <c r="I17" s="848">
        <v>852000</v>
      </c>
      <c r="J17" s="847">
        <v>158</v>
      </c>
      <c r="K17" s="848">
        <v>6982300</v>
      </c>
    </row>
    <row r="18" spans="1:11" ht="21">
      <c r="A18" s="849" t="s">
        <v>17</v>
      </c>
      <c r="B18" s="850">
        <v>77</v>
      </c>
      <c r="C18" s="851">
        <v>4426300</v>
      </c>
      <c r="D18" s="852">
        <v>27</v>
      </c>
      <c r="E18" s="853">
        <v>852000</v>
      </c>
      <c r="F18" s="850">
        <v>27</v>
      </c>
      <c r="G18" s="851">
        <v>852000</v>
      </c>
      <c r="H18" s="852">
        <v>27</v>
      </c>
      <c r="I18" s="853">
        <v>852000</v>
      </c>
      <c r="J18" s="852">
        <v>158</v>
      </c>
      <c r="K18" s="853">
        <v>6982300</v>
      </c>
    </row>
    <row r="19" spans="1:11" ht="21">
      <c r="A19" s="849" t="s">
        <v>906</v>
      </c>
      <c r="B19" s="850">
        <v>0</v>
      </c>
      <c r="C19" s="851">
        <v>0</v>
      </c>
      <c r="D19" s="852">
        <v>0</v>
      </c>
      <c r="E19" s="853">
        <v>0</v>
      </c>
      <c r="F19" s="850">
        <v>0</v>
      </c>
      <c r="G19" s="851">
        <v>0</v>
      </c>
      <c r="H19" s="852">
        <v>0</v>
      </c>
      <c r="I19" s="853">
        <v>0</v>
      </c>
      <c r="J19" s="852">
        <v>0</v>
      </c>
      <c r="K19" s="853">
        <v>0</v>
      </c>
    </row>
    <row r="20" spans="1:11" ht="21">
      <c r="A20" s="849" t="s">
        <v>20</v>
      </c>
      <c r="B20" s="850">
        <v>0</v>
      </c>
      <c r="C20" s="851">
        <v>0</v>
      </c>
      <c r="D20" s="852">
        <v>0</v>
      </c>
      <c r="E20" s="853">
        <v>0</v>
      </c>
      <c r="F20" s="850">
        <v>0</v>
      </c>
      <c r="G20" s="851">
        <v>0</v>
      </c>
      <c r="H20" s="852">
        <v>0</v>
      </c>
      <c r="I20" s="853">
        <v>0</v>
      </c>
      <c r="J20" s="852">
        <v>0</v>
      </c>
      <c r="K20" s="853">
        <v>0</v>
      </c>
    </row>
    <row r="21" spans="1:11" ht="21">
      <c r="A21" s="855" t="s">
        <v>582</v>
      </c>
      <c r="B21" s="845">
        <v>6</v>
      </c>
      <c r="C21" s="846">
        <v>5405600</v>
      </c>
      <c r="D21" s="847">
        <v>0</v>
      </c>
      <c r="E21" s="848">
        <v>0</v>
      </c>
      <c r="F21" s="845">
        <v>0</v>
      </c>
      <c r="G21" s="846">
        <v>0</v>
      </c>
      <c r="H21" s="847">
        <v>0</v>
      </c>
      <c r="I21" s="848">
        <v>0</v>
      </c>
      <c r="J21" s="847">
        <v>6</v>
      </c>
      <c r="K21" s="848">
        <v>5405600</v>
      </c>
    </row>
    <row r="22" spans="1:11" ht="21">
      <c r="A22" s="849" t="s">
        <v>17</v>
      </c>
      <c r="B22" s="850">
        <v>5</v>
      </c>
      <c r="C22" s="851">
        <v>3697100</v>
      </c>
      <c r="D22" s="852">
        <v>0</v>
      </c>
      <c r="E22" s="853">
        <v>0</v>
      </c>
      <c r="F22" s="850">
        <v>0</v>
      </c>
      <c r="G22" s="851">
        <v>0</v>
      </c>
      <c r="H22" s="852">
        <v>0</v>
      </c>
      <c r="I22" s="853">
        <v>0</v>
      </c>
      <c r="J22" s="852">
        <v>5</v>
      </c>
      <c r="K22" s="853">
        <v>3697100</v>
      </c>
    </row>
    <row r="23" spans="1:11" ht="21">
      <c r="A23" s="849" t="s">
        <v>906</v>
      </c>
      <c r="B23" s="850">
        <v>0</v>
      </c>
      <c r="C23" s="851">
        <v>0</v>
      </c>
      <c r="D23" s="852">
        <v>0</v>
      </c>
      <c r="E23" s="853">
        <v>0</v>
      </c>
      <c r="F23" s="850">
        <v>0</v>
      </c>
      <c r="G23" s="851">
        <v>0</v>
      </c>
      <c r="H23" s="852">
        <v>0</v>
      </c>
      <c r="I23" s="853">
        <v>0</v>
      </c>
      <c r="J23" s="852">
        <v>0</v>
      </c>
      <c r="K23" s="853">
        <v>0</v>
      </c>
    </row>
    <row r="24" spans="1:11" ht="21">
      <c r="A24" s="856" t="s">
        <v>20</v>
      </c>
      <c r="B24" s="857">
        <v>1</v>
      </c>
      <c r="C24" s="858">
        <v>1708500</v>
      </c>
      <c r="D24" s="859">
        <v>0</v>
      </c>
      <c r="E24" s="860">
        <v>0</v>
      </c>
      <c r="F24" s="857">
        <v>0</v>
      </c>
      <c r="G24" s="858">
        <v>0</v>
      </c>
      <c r="H24" s="859">
        <v>0</v>
      </c>
      <c r="I24" s="860">
        <v>0</v>
      </c>
      <c r="J24" s="859">
        <v>1</v>
      </c>
      <c r="K24" s="860">
        <v>1708500</v>
      </c>
    </row>
    <row r="25" spans="1:11" ht="21">
      <c r="A25" s="861" t="s">
        <v>1121</v>
      </c>
      <c r="B25" s="862">
        <v>732</v>
      </c>
      <c r="C25" s="863">
        <v>188343800</v>
      </c>
      <c r="D25" s="864">
        <v>255</v>
      </c>
      <c r="E25" s="865">
        <v>84741300</v>
      </c>
      <c r="F25" s="862">
        <v>135</v>
      </c>
      <c r="G25" s="863">
        <v>44463500</v>
      </c>
      <c r="H25" s="864">
        <v>92</v>
      </c>
      <c r="I25" s="865">
        <v>47367800</v>
      </c>
      <c r="J25" s="864">
        <v>1214</v>
      </c>
      <c r="K25" s="865">
        <v>364916500</v>
      </c>
    </row>
    <row r="26" spans="1:11" ht="21">
      <c r="A26" s="849" t="s">
        <v>17</v>
      </c>
      <c r="B26" s="850">
        <v>665</v>
      </c>
      <c r="C26" s="851">
        <v>173541500</v>
      </c>
      <c r="D26" s="852">
        <v>121</v>
      </c>
      <c r="E26" s="853">
        <v>35615200</v>
      </c>
      <c r="F26" s="850">
        <v>99</v>
      </c>
      <c r="G26" s="851">
        <v>18432500</v>
      </c>
      <c r="H26" s="852">
        <v>68</v>
      </c>
      <c r="I26" s="853">
        <v>25353800</v>
      </c>
      <c r="J26" s="852">
        <v>953</v>
      </c>
      <c r="K26" s="853">
        <v>252943100</v>
      </c>
    </row>
    <row r="27" spans="1:11" ht="21">
      <c r="A27" s="849" t="s">
        <v>906</v>
      </c>
      <c r="B27" s="850">
        <v>2</v>
      </c>
      <c r="C27" s="851">
        <v>14000000</v>
      </c>
      <c r="D27" s="852">
        <v>19</v>
      </c>
      <c r="E27" s="853">
        <v>48135500</v>
      </c>
      <c r="F27" s="850">
        <v>36</v>
      </c>
      <c r="G27" s="851">
        <v>26031000</v>
      </c>
      <c r="H27" s="852">
        <v>24</v>
      </c>
      <c r="I27" s="853">
        <v>22014000</v>
      </c>
      <c r="J27" s="852">
        <v>81</v>
      </c>
      <c r="K27" s="853">
        <v>110180500</v>
      </c>
    </row>
    <row r="28" spans="1:11" ht="21">
      <c r="A28" s="849" t="s">
        <v>20</v>
      </c>
      <c r="B28" s="850">
        <v>65</v>
      </c>
      <c r="C28" s="851">
        <v>802300</v>
      </c>
      <c r="D28" s="852">
        <v>115</v>
      </c>
      <c r="E28" s="853">
        <v>990600</v>
      </c>
      <c r="F28" s="850">
        <v>0</v>
      </c>
      <c r="G28" s="851">
        <v>0</v>
      </c>
      <c r="H28" s="852">
        <v>0</v>
      </c>
      <c r="I28" s="853">
        <v>0</v>
      </c>
      <c r="J28" s="852">
        <v>180</v>
      </c>
      <c r="K28" s="853">
        <v>1792900</v>
      </c>
    </row>
    <row r="29" spans="1:11" ht="21">
      <c r="A29" s="855" t="s">
        <v>491</v>
      </c>
      <c r="B29" s="845">
        <v>41</v>
      </c>
      <c r="C29" s="846">
        <v>13118200</v>
      </c>
      <c r="D29" s="847">
        <v>6</v>
      </c>
      <c r="E29" s="848">
        <v>761400</v>
      </c>
      <c r="F29" s="845">
        <v>6</v>
      </c>
      <c r="G29" s="846">
        <v>1426000</v>
      </c>
      <c r="H29" s="847">
        <v>0</v>
      </c>
      <c r="I29" s="848">
        <v>0</v>
      </c>
      <c r="J29" s="847">
        <v>53</v>
      </c>
      <c r="K29" s="848">
        <v>15305600</v>
      </c>
    </row>
    <row r="30" spans="1:11" ht="21">
      <c r="A30" s="849" t="s">
        <v>17</v>
      </c>
      <c r="B30" s="850">
        <v>41</v>
      </c>
      <c r="C30" s="851">
        <v>13118200</v>
      </c>
      <c r="D30" s="852">
        <v>6</v>
      </c>
      <c r="E30" s="853">
        <v>761400</v>
      </c>
      <c r="F30" s="850">
        <v>6</v>
      </c>
      <c r="G30" s="851">
        <v>1426000</v>
      </c>
      <c r="H30" s="852">
        <v>0</v>
      </c>
      <c r="I30" s="853">
        <v>0</v>
      </c>
      <c r="J30" s="852">
        <v>53</v>
      </c>
      <c r="K30" s="853">
        <v>15305600</v>
      </c>
    </row>
    <row r="31" spans="1:11" ht="21">
      <c r="A31" s="849" t="s">
        <v>906</v>
      </c>
      <c r="B31" s="850">
        <v>0</v>
      </c>
      <c r="C31" s="851">
        <v>0</v>
      </c>
      <c r="D31" s="852">
        <v>0</v>
      </c>
      <c r="E31" s="853">
        <v>0</v>
      </c>
      <c r="F31" s="850">
        <v>0</v>
      </c>
      <c r="G31" s="851">
        <v>0</v>
      </c>
      <c r="H31" s="852">
        <v>0</v>
      </c>
      <c r="I31" s="853">
        <v>0</v>
      </c>
      <c r="J31" s="852">
        <v>0</v>
      </c>
      <c r="K31" s="853">
        <v>0</v>
      </c>
    </row>
    <row r="32" spans="1:11" ht="21">
      <c r="A32" s="849" t="s">
        <v>20</v>
      </c>
      <c r="B32" s="850">
        <v>0</v>
      </c>
      <c r="C32" s="851">
        <v>0</v>
      </c>
      <c r="D32" s="852">
        <v>0</v>
      </c>
      <c r="E32" s="853">
        <v>0</v>
      </c>
      <c r="F32" s="850">
        <v>0</v>
      </c>
      <c r="G32" s="851">
        <v>0</v>
      </c>
      <c r="H32" s="852">
        <v>0</v>
      </c>
      <c r="I32" s="853">
        <v>0</v>
      </c>
      <c r="J32" s="852">
        <v>0</v>
      </c>
      <c r="K32" s="853">
        <v>0</v>
      </c>
    </row>
    <row r="33" spans="1:11" ht="21">
      <c r="A33" s="854" t="s">
        <v>589</v>
      </c>
      <c r="B33" s="845">
        <v>28</v>
      </c>
      <c r="C33" s="846">
        <v>400700</v>
      </c>
      <c r="D33" s="847">
        <v>0</v>
      </c>
      <c r="E33" s="848">
        <v>0</v>
      </c>
      <c r="F33" s="845">
        <v>0</v>
      </c>
      <c r="G33" s="846">
        <v>0</v>
      </c>
      <c r="H33" s="847">
        <v>0</v>
      </c>
      <c r="I33" s="848">
        <v>0</v>
      </c>
      <c r="J33" s="847">
        <v>28</v>
      </c>
      <c r="K33" s="848">
        <v>400700</v>
      </c>
    </row>
    <row r="34" spans="1:11" ht="21">
      <c r="A34" s="849" t="s">
        <v>17</v>
      </c>
      <c r="B34" s="850">
        <v>28</v>
      </c>
      <c r="C34" s="851">
        <v>400700</v>
      </c>
      <c r="D34" s="852">
        <v>0</v>
      </c>
      <c r="E34" s="853">
        <v>0</v>
      </c>
      <c r="F34" s="850">
        <v>0</v>
      </c>
      <c r="G34" s="851">
        <v>0</v>
      </c>
      <c r="H34" s="852">
        <v>0</v>
      </c>
      <c r="I34" s="853">
        <v>0</v>
      </c>
      <c r="J34" s="852">
        <v>28</v>
      </c>
      <c r="K34" s="853">
        <v>400700</v>
      </c>
    </row>
    <row r="35" spans="1:11" ht="21">
      <c r="A35" s="849" t="s">
        <v>906</v>
      </c>
      <c r="B35" s="850">
        <v>0</v>
      </c>
      <c r="C35" s="851">
        <v>0</v>
      </c>
      <c r="D35" s="852">
        <v>0</v>
      </c>
      <c r="E35" s="853">
        <v>0</v>
      </c>
      <c r="F35" s="850">
        <v>0</v>
      </c>
      <c r="G35" s="851">
        <v>0</v>
      </c>
      <c r="H35" s="852">
        <v>0</v>
      </c>
      <c r="I35" s="853">
        <v>0</v>
      </c>
      <c r="J35" s="852">
        <v>0</v>
      </c>
      <c r="K35" s="853">
        <v>0</v>
      </c>
    </row>
    <row r="36" spans="1:11" ht="21">
      <c r="A36" s="849" t="s">
        <v>20</v>
      </c>
      <c r="B36" s="850">
        <v>0</v>
      </c>
      <c r="C36" s="851">
        <v>0</v>
      </c>
      <c r="D36" s="852">
        <v>0</v>
      </c>
      <c r="E36" s="853">
        <v>0</v>
      </c>
      <c r="F36" s="850">
        <v>0</v>
      </c>
      <c r="G36" s="851">
        <v>0</v>
      </c>
      <c r="H36" s="852">
        <v>0</v>
      </c>
      <c r="I36" s="853">
        <v>0</v>
      </c>
      <c r="J36" s="852">
        <v>0</v>
      </c>
      <c r="K36" s="853">
        <v>0</v>
      </c>
    </row>
    <row r="37" spans="1:11" ht="21">
      <c r="A37" s="855" t="s">
        <v>1122</v>
      </c>
      <c r="B37" s="845">
        <v>120</v>
      </c>
      <c r="C37" s="846">
        <v>3838900</v>
      </c>
      <c r="D37" s="847">
        <v>51</v>
      </c>
      <c r="E37" s="848">
        <v>309700</v>
      </c>
      <c r="F37" s="845">
        <v>21</v>
      </c>
      <c r="G37" s="846">
        <v>109000</v>
      </c>
      <c r="H37" s="847">
        <v>4</v>
      </c>
      <c r="I37" s="848">
        <v>50500</v>
      </c>
      <c r="J37" s="847">
        <v>196</v>
      </c>
      <c r="K37" s="848">
        <v>4308100</v>
      </c>
    </row>
    <row r="38" spans="1:11" ht="21">
      <c r="A38" s="849" t="s">
        <v>17</v>
      </c>
      <c r="B38" s="850">
        <v>0</v>
      </c>
      <c r="C38" s="851">
        <v>0</v>
      </c>
      <c r="D38" s="852">
        <v>0</v>
      </c>
      <c r="E38" s="853">
        <v>0</v>
      </c>
      <c r="F38" s="850">
        <v>0</v>
      </c>
      <c r="G38" s="851">
        <v>0</v>
      </c>
      <c r="H38" s="852">
        <v>0</v>
      </c>
      <c r="I38" s="853">
        <v>0</v>
      </c>
      <c r="J38" s="852">
        <v>0</v>
      </c>
      <c r="K38" s="853">
        <v>0</v>
      </c>
    </row>
    <row r="39" spans="1:11" ht="21">
      <c r="A39" s="849" t="s">
        <v>906</v>
      </c>
      <c r="B39" s="850">
        <v>12</v>
      </c>
      <c r="C39" s="851">
        <v>137000</v>
      </c>
      <c r="D39" s="852">
        <v>0</v>
      </c>
      <c r="E39" s="853">
        <v>0</v>
      </c>
      <c r="F39" s="850">
        <v>0</v>
      </c>
      <c r="G39" s="851">
        <v>0</v>
      </c>
      <c r="H39" s="852">
        <v>0</v>
      </c>
      <c r="I39" s="853">
        <v>0</v>
      </c>
      <c r="J39" s="852">
        <v>12</v>
      </c>
      <c r="K39" s="853">
        <v>137000</v>
      </c>
    </row>
    <row r="40" spans="1:11" ht="21">
      <c r="A40" s="849" t="s">
        <v>20</v>
      </c>
      <c r="B40" s="850">
        <v>108</v>
      </c>
      <c r="C40" s="851">
        <v>3701900</v>
      </c>
      <c r="D40" s="852">
        <v>51</v>
      </c>
      <c r="E40" s="853">
        <v>309700</v>
      </c>
      <c r="F40" s="850">
        <v>21</v>
      </c>
      <c r="G40" s="851">
        <v>109000</v>
      </c>
      <c r="H40" s="852">
        <v>4</v>
      </c>
      <c r="I40" s="853">
        <v>50500</v>
      </c>
      <c r="J40" s="852">
        <v>184</v>
      </c>
      <c r="K40" s="853">
        <v>4171100</v>
      </c>
    </row>
    <row r="41" spans="1:11" ht="21">
      <c r="A41" s="855" t="s">
        <v>586</v>
      </c>
      <c r="B41" s="845">
        <v>533</v>
      </c>
      <c r="C41" s="846">
        <v>13298800</v>
      </c>
      <c r="D41" s="847">
        <v>385</v>
      </c>
      <c r="E41" s="848">
        <v>11556800</v>
      </c>
      <c r="F41" s="845">
        <v>36</v>
      </c>
      <c r="G41" s="846">
        <v>6653200</v>
      </c>
      <c r="H41" s="847">
        <v>32</v>
      </c>
      <c r="I41" s="848">
        <v>2803200</v>
      </c>
      <c r="J41" s="847">
        <v>986</v>
      </c>
      <c r="K41" s="848">
        <v>34312000</v>
      </c>
    </row>
    <row r="42" spans="1:11" ht="21">
      <c r="A42" s="849" t="s">
        <v>17</v>
      </c>
      <c r="B42" s="850">
        <v>533</v>
      </c>
      <c r="C42" s="851">
        <v>13298800</v>
      </c>
      <c r="D42" s="852">
        <v>385</v>
      </c>
      <c r="E42" s="853">
        <v>11556800</v>
      </c>
      <c r="F42" s="850">
        <v>36</v>
      </c>
      <c r="G42" s="851">
        <v>6653200</v>
      </c>
      <c r="H42" s="852">
        <v>32</v>
      </c>
      <c r="I42" s="853">
        <v>2803200</v>
      </c>
      <c r="J42" s="852">
        <v>986</v>
      </c>
      <c r="K42" s="853">
        <v>34312000</v>
      </c>
    </row>
    <row r="43" spans="1:11" ht="21">
      <c r="A43" s="849" t="s">
        <v>906</v>
      </c>
      <c r="B43" s="850">
        <v>0</v>
      </c>
      <c r="C43" s="851">
        <v>0</v>
      </c>
      <c r="D43" s="852">
        <v>0</v>
      </c>
      <c r="E43" s="853">
        <v>0</v>
      </c>
      <c r="F43" s="850">
        <v>0</v>
      </c>
      <c r="G43" s="851">
        <v>0</v>
      </c>
      <c r="H43" s="852">
        <v>0</v>
      </c>
      <c r="I43" s="853">
        <v>0</v>
      </c>
      <c r="J43" s="852">
        <v>0</v>
      </c>
      <c r="K43" s="853">
        <v>0</v>
      </c>
    </row>
    <row r="44" spans="1:11" ht="21">
      <c r="A44" s="849" t="s">
        <v>20</v>
      </c>
      <c r="B44" s="850">
        <v>0</v>
      </c>
      <c r="C44" s="851">
        <v>0</v>
      </c>
      <c r="D44" s="852">
        <v>0</v>
      </c>
      <c r="E44" s="853">
        <v>0</v>
      </c>
      <c r="F44" s="850">
        <v>0</v>
      </c>
      <c r="G44" s="851">
        <v>0</v>
      </c>
      <c r="H44" s="852">
        <v>0</v>
      </c>
      <c r="I44" s="853">
        <v>0</v>
      </c>
      <c r="J44" s="852">
        <v>0</v>
      </c>
      <c r="K44" s="853">
        <v>0</v>
      </c>
    </row>
    <row r="45" spans="1:11" ht="21">
      <c r="A45" s="855" t="s">
        <v>587</v>
      </c>
      <c r="B45" s="845">
        <v>151</v>
      </c>
      <c r="C45" s="846">
        <v>55386300</v>
      </c>
      <c r="D45" s="847">
        <v>28</v>
      </c>
      <c r="E45" s="848">
        <v>9389800</v>
      </c>
      <c r="F45" s="845">
        <v>4</v>
      </c>
      <c r="G45" s="846">
        <v>6350400</v>
      </c>
      <c r="H45" s="847">
        <v>0</v>
      </c>
      <c r="I45" s="848">
        <v>0</v>
      </c>
      <c r="J45" s="847">
        <v>183</v>
      </c>
      <c r="K45" s="848">
        <v>71126500</v>
      </c>
    </row>
    <row r="46" spans="1:11" ht="21">
      <c r="A46" s="849" t="s">
        <v>17</v>
      </c>
      <c r="B46" s="850">
        <v>82</v>
      </c>
      <c r="C46" s="851">
        <v>54944700</v>
      </c>
      <c r="D46" s="852">
        <v>28</v>
      </c>
      <c r="E46" s="853">
        <v>9389800</v>
      </c>
      <c r="F46" s="850">
        <v>4</v>
      </c>
      <c r="G46" s="851">
        <v>6350400</v>
      </c>
      <c r="H46" s="852">
        <v>0</v>
      </c>
      <c r="I46" s="853">
        <v>0</v>
      </c>
      <c r="J46" s="852">
        <v>114</v>
      </c>
      <c r="K46" s="853">
        <v>70684900</v>
      </c>
    </row>
    <row r="47" spans="1:11" ht="21">
      <c r="A47" s="849" t="s">
        <v>906</v>
      </c>
      <c r="B47" s="850">
        <v>0</v>
      </c>
      <c r="C47" s="851">
        <v>0</v>
      </c>
      <c r="D47" s="852">
        <v>0</v>
      </c>
      <c r="E47" s="853">
        <v>0</v>
      </c>
      <c r="F47" s="850">
        <v>0</v>
      </c>
      <c r="G47" s="851">
        <v>0</v>
      </c>
      <c r="H47" s="852">
        <v>0</v>
      </c>
      <c r="I47" s="853">
        <v>0</v>
      </c>
      <c r="J47" s="852">
        <v>0</v>
      </c>
      <c r="K47" s="853">
        <v>0</v>
      </c>
    </row>
    <row r="48" spans="1:11" ht="21">
      <c r="A48" s="849" t="s">
        <v>20</v>
      </c>
      <c r="B48" s="850">
        <v>69</v>
      </c>
      <c r="C48" s="851">
        <v>441600</v>
      </c>
      <c r="D48" s="852">
        <v>0</v>
      </c>
      <c r="E48" s="853">
        <v>0</v>
      </c>
      <c r="F48" s="850">
        <v>0</v>
      </c>
      <c r="G48" s="851">
        <v>0</v>
      </c>
      <c r="H48" s="852">
        <v>0</v>
      </c>
      <c r="I48" s="853">
        <v>0</v>
      </c>
      <c r="J48" s="852">
        <v>69</v>
      </c>
      <c r="K48" s="853">
        <v>441600</v>
      </c>
    </row>
    <row r="49" spans="1:11" ht="21">
      <c r="A49" s="855" t="s">
        <v>588</v>
      </c>
      <c r="B49" s="845">
        <v>17</v>
      </c>
      <c r="C49" s="846">
        <v>671400</v>
      </c>
      <c r="D49" s="847">
        <v>17</v>
      </c>
      <c r="E49" s="848">
        <v>671400</v>
      </c>
      <c r="F49" s="845">
        <v>16</v>
      </c>
      <c r="G49" s="846">
        <v>596400</v>
      </c>
      <c r="H49" s="847">
        <v>16</v>
      </c>
      <c r="I49" s="848">
        <v>596400</v>
      </c>
      <c r="J49" s="847">
        <v>66</v>
      </c>
      <c r="K49" s="848">
        <v>2535600</v>
      </c>
    </row>
    <row r="50" spans="1:11" ht="21">
      <c r="A50" s="849" t="s">
        <v>17</v>
      </c>
      <c r="B50" s="850">
        <v>0</v>
      </c>
      <c r="C50" s="851">
        <v>0</v>
      </c>
      <c r="D50" s="852">
        <v>0</v>
      </c>
      <c r="E50" s="853">
        <v>0</v>
      </c>
      <c r="F50" s="850">
        <v>0</v>
      </c>
      <c r="G50" s="851">
        <v>0</v>
      </c>
      <c r="H50" s="852">
        <v>0</v>
      </c>
      <c r="I50" s="853">
        <v>0</v>
      </c>
      <c r="J50" s="852">
        <v>0</v>
      </c>
      <c r="K50" s="853">
        <v>0</v>
      </c>
    </row>
    <row r="51" spans="1:11" ht="21">
      <c r="A51" s="849" t="s">
        <v>906</v>
      </c>
      <c r="B51" s="850">
        <v>0</v>
      </c>
      <c r="C51" s="851">
        <v>0</v>
      </c>
      <c r="D51" s="852">
        <v>0</v>
      </c>
      <c r="E51" s="853">
        <v>0</v>
      </c>
      <c r="F51" s="850">
        <v>0</v>
      </c>
      <c r="G51" s="851">
        <v>0</v>
      </c>
      <c r="H51" s="852">
        <v>0</v>
      </c>
      <c r="I51" s="853">
        <v>0</v>
      </c>
      <c r="J51" s="852">
        <v>0</v>
      </c>
      <c r="K51" s="853">
        <v>0</v>
      </c>
    </row>
    <row r="52" spans="1:11" ht="21">
      <c r="A52" s="849" t="s">
        <v>20</v>
      </c>
      <c r="B52" s="850">
        <v>17</v>
      </c>
      <c r="C52" s="851">
        <v>671400</v>
      </c>
      <c r="D52" s="852">
        <v>17</v>
      </c>
      <c r="E52" s="853">
        <v>671400</v>
      </c>
      <c r="F52" s="850">
        <v>16</v>
      </c>
      <c r="G52" s="851">
        <v>596400</v>
      </c>
      <c r="H52" s="852">
        <v>16</v>
      </c>
      <c r="I52" s="853">
        <v>596400</v>
      </c>
      <c r="J52" s="852">
        <v>66</v>
      </c>
      <c r="K52" s="853">
        <v>2535600</v>
      </c>
    </row>
    <row r="53" spans="1:11" ht="21">
      <c r="A53" s="855" t="s">
        <v>1123</v>
      </c>
      <c r="B53" s="845">
        <v>29</v>
      </c>
      <c r="C53" s="846">
        <v>3231700</v>
      </c>
      <c r="D53" s="847">
        <v>0</v>
      </c>
      <c r="E53" s="848">
        <v>0</v>
      </c>
      <c r="F53" s="845">
        <v>0</v>
      </c>
      <c r="G53" s="846">
        <v>0</v>
      </c>
      <c r="H53" s="847">
        <v>0</v>
      </c>
      <c r="I53" s="848">
        <v>0</v>
      </c>
      <c r="J53" s="847">
        <v>29</v>
      </c>
      <c r="K53" s="848">
        <v>3231700</v>
      </c>
    </row>
    <row r="54" spans="1:11" ht="21">
      <c r="A54" s="849" t="s">
        <v>17</v>
      </c>
      <c r="B54" s="850">
        <v>29</v>
      </c>
      <c r="C54" s="851">
        <v>3231700</v>
      </c>
      <c r="D54" s="852">
        <v>0</v>
      </c>
      <c r="E54" s="853">
        <v>0</v>
      </c>
      <c r="F54" s="850">
        <v>0</v>
      </c>
      <c r="G54" s="851">
        <v>0</v>
      </c>
      <c r="H54" s="852">
        <v>0</v>
      </c>
      <c r="I54" s="853">
        <v>0</v>
      </c>
      <c r="J54" s="852">
        <v>29</v>
      </c>
      <c r="K54" s="853">
        <v>3231700</v>
      </c>
    </row>
    <row r="55" spans="1:11" ht="21">
      <c r="A55" s="849" t="s">
        <v>906</v>
      </c>
      <c r="B55" s="850">
        <v>0</v>
      </c>
      <c r="C55" s="851">
        <v>0</v>
      </c>
      <c r="D55" s="852">
        <v>0</v>
      </c>
      <c r="E55" s="853">
        <v>0</v>
      </c>
      <c r="F55" s="850">
        <v>0</v>
      </c>
      <c r="G55" s="851">
        <v>0</v>
      </c>
      <c r="H55" s="852">
        <v>0</v>
      </c>
      <c r="I55" s="853">
        <v>0</v>
      </c>
      <c r="J55" s="852">
        <v>0</v>
      </c>
      <c r="K55" s="853">
        <v>0</v>
      </c>
    </row>
    <row r="56" spans="1:11" ht="21">
      <c r="A56" s="856" t="s">
        <v>20</v>
      </c>
      <c r="B56" s="859">
        <v>0</v>
      </c>
      <c r="C56" s="858">
        <v>0</v>
      </c>
      <c r="D56" s="859">
        <v>0</v>
      </c>
      <c r="E56" s="860">
        <v>0</v>
      </c>
      <c r="F56" s="857">
        <v>0</v>
      </c>
      <c r="G56" s="858">
        <v>0</v>
      </c>
      <c r="H56" s="859">
        <v>0</v>
      </c>
      <c r="I56" s="860">
        <v>0</v>
      </c>
      <c r="J56" s="859">
        <v>0</v>
      </c>
      <c r="K56" s="860">
        <v>0</v>
      </c>
    </row>
  </sheetData>
  <mergeCells count="7">
    <mergeCell ref="A1:K1"/>
    <mergeCell ref="B2:C2"/>
    <mergeCell ref="D2:E2"/>
    <mergeCell ref="F2:G2"/>
    <mergeCell ref="H2:I2"/>
    <mergeCell ref="J2:K2"/>
    <mergeCell ref="A2:A3"/>
  </mergeCells>
  <pageMargins left="0.25" right="0.25" top="0.75" bottom="0.75" header="0.3" footer="0.3"/>
  <pageSetup paperSize="9" scale="76" fitToHeight="0" orientation="landscape" r:id="rId1"/>
  <rowBreaks count="2" manualBreakCount="2">
    <brk id="24" max="16383" man="1"/>
    <brk id="4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A6B2-73E5-4FB2-9348-8F101659AB9B}">
  <dimension ref="A1:D28"/>
  <sheetViews>
    <sheetView topLeftCell="A7" zoomScale="70" zoomScaleNormal="70" workbookViewId="0">
      <selection activeCell="M38" sqref="M38"/>
    </sheetView>
  </sheetViews>
  <sheetFormatPr defaultRowHeight="12.75"/>
  <cols>
    <col min="1" max="1" width="30.5703125" bestFit="1" customWidth="1"/>
    <col min="2" max="2" width="22.85546875" bestFit="1" customWidth="1"/>
    <col min="3" max="3" width="21.5703125" bestFit="1" customWidth="1"/>
    <col min="4" max="5" width="22.42578125" bestFit="1" customWidth="1"/>
  </cols>
  <sheetData>
    <row r="1" spans="1:4">
      <c r="A1" t="s">
        <v>1182</v>
      </c>
      <c r="B1" t="s">
        <v>1181</v>
      </c>
      <c r="C1" t="s">
        <v>1180</v>
      </c>
      <c r="D1" t="s">
        <v>1179</v>
      </c>
    </row>
    <row r="2" spans="1:4">
      <c r="A2" s="799">
        <v>396224900</v>
      </c>
      <c r="B2" s="799">
        <v>139144300</v>
      </c>
      <c r="C2" s="799">
        <v>124245800</v>
      </c>
      <c r="D2" s="799">
        <v>52313900</v>
      </c>
    </row>
    <row r="14" spans="1:4">
      <c r="A14" s="621" t="s">
        <v>1183</v>
      </c>
      <c r="B14" t="s">
        <v>1185</v>
      </c>
    </row>
    <row r="15" spans="1:4">
      <c r="A15" s="622" t="s">
        <v>589</v>
      </c>
      <c r="B15">
        <v>400700</v>
      </c>
    </row>
    <row r="16" spans="1:4">
      <c r="A16" s="622" t="s">
        <v>588</v>
      </c>
      <c r="B16">
        <v>2535600</v>
      </c>
    </row>
    <row r="17" spans="1:2">
      <c r="A17" s="622" t="s">
        <v>593</v>
      </c>
      <c r="B17">
        <v>3231700</v>
      </c>
    </row>
    <row r="18" spans="1:2">
      <c r="A18" s="622" t="s">
        <v>630</v>
      </c>
      <c r="B18">
        <v>4308100</v>
      </c>
    </row>
    <row r="19" spans="1:2">
      <c r="A19" s="622" t="s">
        <v>582</v>
      </c>
      <c r="B19">
        <v>5405600</v>
      </c>
    </row>
    <row r="20" spans="1:2">
      <c r="A20" s="622" t="s">
        <v>581</v>
      </c>
      <c r="B20">
        <v>6982300</v>
      </c>
    </row>
    <row r="21" spans="1:2">
      <c r="A21" s="622" t="s">
        <v>491</v>
      </c>
      <c r="B21">
        <v>15305600</v>
      </c>
    </row>
    <row r="22" spans="1:2">
      <c r="A22" s="622" t="s">
        <v>586</v>
      </c>
      <c r="B22">
        <v>34312000</v>
      </c>
    </row>
    <row r="23" spans="1:2">
      <c r="A23" s="622" t="s">
        <v>584</v>
      </c>
      <c r="B23">
        <v>54483700</v>
      </c>
    </row>
    <row r="24" spans="1:2">
      <c r="A24" s="622" t="s">
        <v>585</v>
      </c>
      <c r="B24">
        <v>58188700</v>
      </c>
    </row>
    <row r="25" spans="1:2">
      <c r="A25" s="622" t="s">
        <v>587</v>
      </c>
      <c r="B25">
        <v>71126500</v>
      </c>
    </row>
    <row r="26" spans="1:2">
      <c r="A26" s="622" t="s">
        <v>49</v>
      </c>
      <c r="B26">
        <v>90756900</v>
      </c>
    </row>
    <row r="27" spans="1:2">
      <c r="A27" s="622" t="s">
        <v>583</v>
      </c>
      <c r="B27">
        <v>364916500</v>
      </c>
    </row>
    <row r="28" spans="1:2">
      <c r="A28" s="622" t="s">
        <v>1184</v>
      </c>
      <c r="B28">
        <v>711953900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9A075-D232-47AC-8995-1882AD1534B7}">
  <dimension ref="A3:G38"/>
  <sheetViews>
    <sheetView zoomScale="130" zoomScaleNormal="130" workbookViewId="0">
      <selection activeCell="B36" sqref="B36:B39"/>
    </sheetView>
  </sheetViews>
  <sheetFormatPr defaultRowHeight="12.75"/>
  <cols>
    <col min="1" max="1" width="31.28515625" bestFit="1" customWidth="1"/>
    <col min="2" max="2" width="22.42578125" bestFit="1" customWidth="1"/>
    <col min="3" max="4" width="21.85546875" bestFit="1" customWidth="1"/>
    <col min="5" max="5" width="22.42578125" bestFit="1" customWidth="1"/>
    <col min="6" max="11" width="22.85546875" bestFit="1" customWidth="1"/>
    <col min="12" max="12" width="21.140625" bestFit="1" customWidth="1"/>
    <col min="13" max="14" width="17.28515625" bestFit="1" customWidth="1"/>
    <col min="15" max="15" width="23.5703125" bestFit="1" customWidth="1"/>
    <col min="16" max="16" width="34.140625" bestFit="1" customWidth="1"/>
    <col min="17" max="17" width="38.42578125" bestFit="1" customWidth="1"/>
    <col min="18" max="18" width="14.85546875" bestFit="1" customWidth="1"/>
    <col min="19" max="19" width="25.7109375" bestFit="1" customWidth="1"/>
    <col min="20" max="20" width="19.85546875" bestFit="1" customWidth="1"/>
    <col min="21" max="21" width="31.85546875" bestFit="1" customWidth="1"/>
    <col min="22" max="22" width="20" bestFit="1" customWidth="1"/>
    <col min="23" max="23" width="29.28515625" bestFit="1" customWidth="1"/>
    <col min="24" max="24" width="21.85546875" bestFit="1" customWidth="1"/>
    <col min="25" max="25" width="12.7109375" bestFit="1" customWidth="1"/>
    <col min="26" max="26" width="26.42578125" bestFit="1" customWidth="1"/>
    <col min="27" max="27" width="21.140625" bestFit="1" customWidth="1"/>
    <col min="28" max="29" width="17.28515625" bestFit="1" customWidth="1"/>
    <col min="30" max="30" width="23.5703125" bestFit="1" customWidth="1"/>
    <col min="31" max="31" width="34.140625" bestFit="1" customWidth="1"/>
    <col min="32" max="32" width="38.42578125" bestFit="1" customWidth="1"/>
    <col min="33" max="33" width="14.85546875" bestFit="1" customWidth="1"/>
    <col min="34" max="34" width="25.7109375" bestFit="1" customWidth="1"/>
    <col min="35" max="35" width="19.85546875" bestFit="1" customWidth="1"/>
    <col min="36" max="36" width="31.85546875" bestFit="1" customWidth="1"/>
    <col min="37" max="37" width="20" bestFit="1" customWidth="1"/>
    <col min="38" max="38" width="29.28515625" bestFit="1" customWidth="1"/>
    <col min="39" max="39" width="21.85546875" bestFit="1" customWidth="1"/>
    <col min="40" max="40" width="12.7109375" bestFit="1" customWidth="1"/>
    <col min="41" max="41" width="26.42578125" bestFit="1" customWidth="1"/>
    <col min="42" max="42" width="21.140625" bestFit="1" customWidth="1"/>
    <col min="43" max="44" width="17.28515625" bestFit="1" customWidth="1"/>
    <col min="45" max="45" width="23.5703125" bestFit="1" customWidth="1"/>
    <col min="46" max="46" width="34.140625" bestFit="1" customWidth="1"/>
    <col min="47" max="47" width="38.42578125" bestFit="1" customWidth="1"/>
    <col min="48" max="48" width="14.85546875" bestFit="1" customWidth="1"/>
    <col min="49" max="49" width="25.7109375" bestFit="1" customWidth="1"/>
    <col min="50" max="50" width="19.85546875" bestFit="1" customWidth="1"/>
    <col min="51" max="51" width="31.85546875" bestFit="1" customWidth="1"/>
    <col min="52" max="52" width="20" bestFit="1" customWidth="1"/>
    <col min="53" max="53" width="29.28515625" bestFit="1" customWidth="1"/>
    <col min="54" max="54" width="21.85546875" bestFit="1" customWidth="1"/>
    <col min="55" max="55" width="12.7109375" bestFit="1" customWidth="1"/>
    <col min="56" max="56" width="26.42578125" bestFit="1" customWidth="1"/>
    <col min="57" max="57" width="21.140625" bestFit="1" customWidth="1"/>
    <col min="58" max="59" width="17.28515625" bestFit="1" customWidth="1"/>
    <col min="60" max="60" width="23.5703125" bestFit="1" customWidth="1"/>
    <col min="61" max="61" width="34.140625" bestFit="1" customWidth="1"/>
    <col min="62" max="62" width="38.42578125" bestFit="1" customWidth="1"/>
    <col min="63" max="63" width="14.85546875" bestFit="1" customWidth="1"/>
    <col min="64" max="64" width="25.7109375" bestFit="1" customWidth="1"/>
    <col min="65" max="65" width="19.85546875" bestFit="1" customWidth="1"/>
    <col min="66" max="66" width="31.85546875" bestFit="1" customWidth="1"/>
    <col min="67" max="67" width="20" bestFit="1" customWidth="1"/>
    <col min="68" max="68" width="29.28515625" bestFit="1" customWidth="1"/>
    <col min="69" max="69" width="21.85546875" bestFit="1" customWidth="1"/>
    <col min="70" max="70" width="12.7109375" bestFit="1" customWidth="1"/>
    <col min="71" max="71" width="26.42578125" bestFit="1" customWidth="1"/>
    <col min="72" max="72" width="21.140625" bestFit="1" customWidth="1"/>
    <col min="73" max="74" width="17.28515625" bestFit="1" customWidth="1"/>
    <col min="75" max="75" width="23.5703125" bestFit="1" customWidth="1"/>
    <col min="76" max="76" width="34.140625" bestFit="1" customWidth="1"/>
    <col min="77" max="77" width="38.42578125" bestFit="1" customWidth="1"/>
    <col min="78" max="78" width="14.85546875" bestFit="1" customWidth="1"/>
    <col min="79" max="79" width="25.7109375" bestFit="1" customWidth="1"/>
    <col min="80" max="80" width="19.85546875" bestFit="1" customWidth="1"/>
    <col min="81" max="81" width="31.85546875" bestFit="1" customWidth="1"/>
    <col min="82" max="82" width="20" bestFit="1" customWidth="1"/>
    <col min="83" max="83" width="29.28515625" bestFit="1" customWidth="1"/>
    <col min="84" max="84" width="21.85546875" bestFit="1" customWidth="1"/>
    <col min="85" max="85" width="12.7109375" bestFit="1" customWidth="1"/>
    <col min="86" max="86" width="26.42578125" bestFit="1" customWidth="1"/>
    <col min="87" max="87" width="21.140625" bestFit="1" customWidth="1"/>
    <col min="88" max="89" width="17.28515625" bestFit="1" customWidth="1"/>
    <col min="90" max="90" width="23.5703125" bestFit="1" customWidth="1"/>
    <col min="91" max="91" width="34.140625" bestFit="1" customWidth="1"/>
    <col min="92" max="92" width="38.42578125" bestFit="1" customWidth="1"/>
    <col min="93" max="93" width="14.85546875" bestFit="1" customWidth="1"/>
    <col min="94" max="94" width="25.7109375" bestFit="1" customWidth="1"/>
    <col min="95" max="95" width="19.85546875" bestFit="1" customWidth="1"/>
    <col min="96" max="96" width="31.85546875" bestFit="1" customWidth="1"/>
    <col min="97" max="97" width="20" bestFit="1" customWidth="1"/>
    <col min="98" max="98" width="29.28515625" bestFit="1" customWidth="1"/>
    <col min="99" max="99" width="21.85546875" bestFit="1" customWidth="1"/>
    <col min="100" max="100" width="12.7109375" bestFit="1" customWidth="1"/>
    <col min="101" max="101" width="26.42578125" bestFit="1" customWidth="1"/>
    <col min="102" max="102" width="21.140625" bestFit="1" customWidth="1"/>
    <col min="103" max="104" width="17.28515625" bestFit="1" customWidth="1"/>
    <col min="105" max="105" width="23.5703125" bestFit="1" customWidth="1"/>
    <col min="106" max="106" width="34.140625" bestFit="1" customWidth="1"/>
    <col min="107" max="107" width="38.42578125" bestFit="1" customWidth="1"/>
    <col min="108" max="108" width="14.85546875" bestFit="1" customWidth="1"/>
    <col min="109" max="109" width="25.7109375" bestFit="1" customWidth="1"/>
    <col min="110" max="110" width="19.85546875" bestFit="1" customWidth="1"/>
    <col min="111" max="111" width="31.85546875" bestFit="1" customWidth="1"/>
    <col min="112" max="112" width="20" bestFit="1" customWidth="1"/>
    <col min="113" max="113" width="29.28515625" bestFit="1" customWidth="1"/>
    <col min="114" max="114" width="21.85546875" bestFit="1" customWidth="1"/>
    <col min="115" max="115" width="12.7109375" bestFit="1" customWidth="1"/>
    <col min="116" max="116" width="26.42578125" bestFit="1" customWidth="1"/>
    <col min="117" max="117" width="21.140625" bestFit="1" customWidth="1"/>
    <col min="118" max="119" width="17.28515625" bestFit="1" customWidth="1"/>
    <col min="120" max="120" width="23.5703125" bestFit="1" customWidth="1"/>
    <col min="121" max="121" width="34.140625" bestFit="1" customWidth="1"/>
    <col min="122" max="122" width="38.42578125" bestFit="1" customWidth="1"/>
    <col min="123" max="123" width="14.85546875" bestFit="1" customWidth="1"/>
    <col min="124" max="124" width="25.7109375" bestFit="1" customWidth="1"/>
    <col min="125" max="125" width="19.85546875" bestFit="1" customWidth="1"/>
    <col min="126" max="126" width="31.85546875" bestFit="1" customWidth="1"/>
    <col min="127" max="127" width="20" bestFit="1" customWidth="1"/>
    <col min="128" max="128" width="29.28515625" bestFit="1" customWidth="1"/>
    <col min="129" max="129" width="21.85546875" bestFit="1" customWidth="1"/>
    <col min="130" max="130" width="12.7109375" bestFit="1" customWidth="1"/>
    <col min="131" max="131" width="26.42578125" bestFit="1" customWidth="1"/>
    <col min="132" max="132" width="21.140625" bestFit="1" customWidth="1"/>
    <col min="133" max="134" width="17.28515625" bestFit="1" customWidth="1"/>
    <col min="135" max="135" width="23.5703125" bestFit="1" customWidth="1"/>
    <col min="136" max="136" width="34.140625" bestFit="1" customWidth="1"/>
    <col min="137" max="137" width="38.42578125" bestFit="1" customWidth="1"/>
    <col min="138" max="138" width="14.85546875" bestFit="1" customWidth="1"/>
    <col min="139" max="139" width="25.7109375" bestFit="1" customWidth="1"/>
    <col min="140" max="140" width="19.85546875" bestFit="1" customWidth="1"/>
    <col min="141" max="141" width="31.85546875" bestFit="1" customWidth="1"/>
    <col min="142" max="142" width="20" bestFit="1" customWidth="1"/>
    <col min="143" max="143" width="29.28515625" bestFit="1" customWidth="1"/>
    <col min="144" max="144" width="21.85546875" bestFit="1" customWidth="1"/>
    <col min="145" max="145" width="12.7109375" bestFit="1" customWidth="1"/>
    <col min="146" max="146" width="26.42578125" bestFit="1" customWidth="1"/>
    <col min="147" max="147" width="21.140625" bestFit="1" customWidth="1"/>
    <col min="148" max="149" width="17.28515625" bestFit="1" customWidth="1"/>
    <col min="150" max="150" width="23.5703125" bestFit="1" customWidth="1"/>
    <col min="151" max="151" width="34.140625" bestFit="1" customWidth="1"/>
    <col min="152" max="152" width="27" bestFit="1" customWidth="1"/>
    <col min="153" max="153" width="28.85546875" bestFit="1" customWidth="1"/>
    <col min="154" max="154" width="27" bestFit="1" customWidth="1"/>
    <col min="155" max="155" width="28.28515625" bestFit="1" customWidth="1"/>
    <col min="156" max="156" width="27" bestFit="1" customWidth="1"/>
    <col min="157" max="157" width="28.28515625" bestFit="1" customWidth="1"/>
    <col min="158" max="158" width="27" bestFit="1" customWidth="1"/>
    <col min="159" max="159" width="28.85546875" bestFit="1" customWidth="1"/>
    <col min="160" max="160" width="28.28515625" bestFit="1" customWidth="1"/>
    <col min="161" max="161" width="29.28515625" bestFit="1" customWidth="1"/>
  </cols>
  <sheetData>
    <row r="3" spans="1:7">
      <c r="A3" s="798" t="s">
        <v>1183</v>
      </c>
      <c r="B3" s="799" t="s">
        <v>1182</v>
      </c>
      <c r="C3" s="799" t="s">
        <v>1181</v>
      </c>
      <c r="D3" s="799" t="s">
        <v>1180</v>
      </c>
      <c r="E3" s="799" t="s">
        <v>1179</v>
      </c>
      <c r="F3" s="799" t="s">
        <v>1185</v>
      </c>
      <c r="G3" s="975"/>
    </row>
    <row r="4" spans="1:7">
      <c r="A4" s="800" t="s">
        <v>49</v>
      </c>
      <c r="B4" s="799">
        <v>2020000</v>
      </c>
      <c r="C4" s="799">
        <v>28649500</v>
      </c>
      <c r="D4" s="799">
        <v>60062400</v>
      </c>
      <c r="E4" s="799">
        <v>0</v>
      </c>
      <c r="F4" s="976">
        <v>90756900</v>
      </c>
    </row>
    <row r="5" spans="1:7">
      <c r="A5" s="800" t="s">
        <v>584</v>
      </c>
      <c r="B5" s="799">
        <v>47894500</v>
      </c>
      <c r="C5" s="799">
        <v>2212400</v>
      </c>
      <c r="D5" s="799">
        <v>3732900</v>
      </c>
      <c r="E5" s="799">
        <v>644000</v>
      </c>
      <c r="F5" s="976">
        <v>54483700</v>
      </c>
    </row>
    <row r="6" spans="1:7">
      <c r="A6" s="800" t="s">
        <v>585</v>
      </c>
      <c r="B6" s="799">
        <v>58188700</v>
      </c>
      <c r="C6" s="799">
        <v>0</v>
      </c>
      <c r="D6" s="799">
        <v>0</v>
      </c>
      <c r="E6" s="799">
        <v>0</v>
      </c>
      <c r="F6" s="976">
        <v>58188700</v>
      </c>
    </row>
    <row r="7" spans="1:7">
      <c r="A7" s="800" t="s">
        <v>581</v>
      </c>
      <c r="B7" s="799">
        <v>4426300</v>
      </c>
      <c r="C7" s="799">
        <v>852000</v>
      </c>
      <c r="D7" s="799">
        <v>852000</v>
      </c>
      <c r="E7" s="799">
        <v>852000</v>
      </c>
      <c r="F7" s="976">
        <v>6982300</v>
      </c>
    </row>
    <row r="8" spans="1:7">
      <c r="A8" s="800" t="s">
        <v>582</v>
      </c>
      <c r="B8" s="799">
        <v>5405600</v>
      </c>
      <c r="C8" s="799">
        <v>0</v>
      </c>
      <c r="D8" s="799">
        <v>0</v>
      </c>
      <c r="E8" s="799">
        <v>0</v>
      </c>
      <c r="F8" s="976">
        <v>5405600</v>
      </c>
    </row>
    <row r="9" spans="1:7">
      <c r="A9" s="800" t="s">
        <v>583</v>
      </c>
      <c r="B9" s="799">
        <v>188343800</v>
      </c>
      <c r="C9" s="799">
        <v>84741300</v>
      </c>
      <c r="D9" s="799">
        <v>44463500</v>
      </c>
      <c r="E9" s="799">
        <v>47367800</v>
      </c>
      <c r="F9" s="976">
        <v>364916500</v>
      </c>
    </row>
    <row r="10" spans="1:7">
      <c r="A10" s="800" t="s">
        <v>491</v>
      </c>
      <c r="B10" s="799">
        <v>13118200</v>
      </c>
      <c r="C10" s="799">
        <v>761400</v>
      </c>
      <c r="D10" s="799">
        <v>1426000</v>
      </c>
      <c r="E10" s="799">
        <v>0</v>
      </c>
      <c r="F10" s="976">
        <v>15305600</v>
      </c>
    </row>
    <row r="11" spans="1:7">
      <c r="A11" s="800" t="s">
        <v>589</v>
      </c>
      <c r="B11" s="799">
        <v>400700</v>
      </c>
      <c r="C11" s="799">
        <v>0</v>
      </c>
      <c r="D11" s="799">
        <v>0</v>
      </c>
      <c r="E11" s="799">
        <v>0</v>
      </c>
      <c r="F11" s="976">
        <v>400700</v>
      </c>
    </row>
    <row r="12" spans="1:7">
      <c r="A12" s="800" t="s">
        <v>630</v>
      </c>
      <c r="B12" s="799">
        <v>3838900</v>
      </c>
      <c r="C12" s="799">
        <v>309700</v>
      </c>
      <c r="D12" s="799">
        <v>109000</v>
      </c>
      <c r="E12" s="799">
        <v>50500</v>
      </c>
      <c r="F12" s="976">
        <v>4308100</v>
      </c>
    </row>
    <row r="13" spans="1:7">
      <c r="A13" s="800" t="s">
        <v>586</v>
      </c>
      <c r="B13" s="799">
        <v>13298800</v>
      </c>
      <c r="C13" s="799">
        <v>11556800</v>
      </c>
      <c r="D13" s="799">
        <v>6653200</v>
      </c>
      <c r="E13" s="799">
        <v>2803200</v>
      </c>
      <c r="F13" s="976">
        <v>34312000</v>
      </c>
    </row>
    <row r="14" spans="1:7">
      <c r="A14" s="800" t="s">
        <v>587</v>
      </c>
      <c r="B14" s="799">
        <v>55386300</v>
      </c>
      <c r="C14" s="799">
        <v>9389800</v>
      </c>
      <c r="D14" s="799">
        <v>6350400</v>
      </c>
      <c r="E14" s="799">
        <v>0</v>
      </c>
      <c r="F14" s="976">
        <v>71126500</v>
      </c>
    </row>
    <row r="15" spans="1:7">
      <c r="A15" s="800" t="s">
        <v>588</v>
      </c>
      <c r="B15" s="799">
        <v>671400</v>
      </c>
      <c r="C15" s="799">
        <v>671400</v>
      </c>
      <c r="D15" s="799">
        <v>596400</v>
      </c>
      <c r="E15" s="799">
        <v>596400</v>
      </c>
      <c r="F15" s="976">
        <v>2535600</v>
      </c>
    </row>
    <row r="16" spans="1:7">
      <c r="A16" s="800" t="s">
        <v>593</v>
      </c>
      <c r="B16" s="799">
        <v>3231700</v>
      </c>
      <c r="C16" s="799">
        <v>0</v>
      </c>
      <c r="D16" s="799">
        <v>0</v>
      </c>
      <c r="E16" s="799">
        <v>0</v>
      </c>
      <c r="F16" s="976">
        <v>3231700</v>
      </c>
    </row>
    <row r="17" spans="1:6">
      <c r="A17" s="800" t="s">
        <v>1184</v>
      </c>
      <c r="B17" s="799">
        <v>396224900</v>
      </c>
      <c r="C17" s="799">
        <v>139144300</v>
      </c>
      <c r="D17" s="799">
        <v>124245800</v>
      </c>
      <c r="E17" s="799">
        <v>52313900</v>
      </c>
      <c r="F17" s="976">
        <v>711953900</v>
      </c>
    </row>
    <row r="20" spans="1:6">
      <c r="D20" s="800" t="s">
        <v>49</v>
      </c>
      <c r="E20" s="975">
        <v>0.12747580988038693</v>
      </c>
    </row>
    <row r="21" spans="1:6">
      <c r="D21" s="800" t="s">
        <v>584</v>
      </c>
      <c r="E21" s="975">
        <v>7.6527005470438461E-2</v>
      </c>
    </row>
    <row r="22" spans="1:6">
      <c r="D22" s="800" t="s">
        <v>585</v>
      </c>
      <c r="E22" s="975">
        <v>8.1730994099477511E-2</v>
      </c>
    </row>
    <row r="23" spans="1:6">
      <c r="C23" s="977"/>
      <c r="D23" s="800" t="s">
        <v>581</v>
      </c>
      <c r="E23" s="975">
        <v>9.8072361145855082E-3</v>
      </c>
    </row>
    <row r="24" spans="1:6">
      <c r="C24" s="978"/>
      <c r="D24" s="800" t="s">
        <v>582</v>
      </c>
      <c r="E24" s="975">
        <v>7.5926264326945901E-3</v>
      </c>
    </row>
    <row r="25" spans="1:6">
      <c r="D25" s="800" t="s">
        <v>583</v>
      </c>
      <c r="E25" s="975">
        <v>0.51255636074189637</v>
      </c>
    </row>
    <row r="26" spans="1:6">
      <c r="D26" s="800" t="s">
        <v>491</v>
      </c>
      <c r="E26" s="975">
        <v>2.1498021149964908E-2</v>
      </c>
    </row>
    <row r="27" spans="1:6">
      <c r="D27" s="800" t="s">
        <v>589</v>
      </c>
      <c r="E27" s="975">
        <v>5.6281733971820362E-4</v>
      </c>
    </row>
    <row r="28" spans="1:6">
      <c r="D28" s="800" t="s">
        <v>630</v>
      </c>
      <c r="E28" s="975">
        <v>6.0510940385325512E-3</v>
      </c>
    </row>
    <row r="29" spans="1:6">
      <c r="D29" s="800" t="s">
        <v>586</v>
      </c>
      <c r="E29" s="975">
        <v>4.8194131670603955E-2</v>
      </c>
    </row>
    <row r="30" spans="1:6">
      <c r="D30" s="800" t="s">
        <v>587</v>
      </c>
      <c r="E30" s="975">
        <v>9.9903238116962348E-2</v>
      </c>
    </row>
    <row r="31" spans="1:6">
      <c r="D31" s="800" t="s">
        <v>588</v>
      </c>
      <c r="E31" s="975">
        <v>3.5614665500111734E-3</v>
      </c>
    </row>
    <row r="32" spans="1:6">
      <c r="D32" s="800" t="s">
        <v>593</v>
      </c>
      <c r="E32" s="975">
        <v>4.5391983947275236E-3</v>
      </c>
    </row>
    <row r="33" spans="2:5">
      <c r="E33" s="975">
        <f>SUM(E20:E32)</f>
        <v>1</v>
      </c>
    </row>
    <row r="36" spans="2:5">
      <c r="B36" t="s">
        <v>1246</v>
      </c>
    </row>
    <row r="37" spans="2:5">
      <c r="B37" t="s">
        <v>1247</v>
      </c>
    </row>
    <row r="38" spans="2:5">
      <c r="B38" t="s">
        <v>1248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21FB-7E79-4413-9E0B-6663FC3ADC5B}">
  <sheetPr>
    <tabColor rgb="FF92D050"/>
    <pageSetUpPr fitToPage="1"/>
  </sheetPr>
  <dimension ref="A1:X111"/>
  <sheetViews>
    <sheetView showGridLines="0" zoomScale="40" zoomScaleNormal="40" zoomScaleSheetLayoutView="100" workbookViewId="0">
      <selection activeCell="N37" sqref="N37"/>
    </sheetView>
  </sheetViews>
  <sheetFormatPr defaultRowHeight="19.5"/>
  <cols>
    <col min="1" max="1" width="10" style="9" customWidth="1"/>
    <col min="2" max="2" width="24.85546875" style="9" bestFit="1" customWidth="1"/>
    <col min="3" max="3" width="42.28515625" style="9" bestFit="1" customWidth="1"/>
    <col min="4" max="4" width="35.5703125" style="2" bestFit="1" customWidth="1"/>
    <col min="5" max="5" width="17" style="27" customWidth="1"/>
    <col min="6" max="6" width="17.28515625" style="27" customWidth="1"/>
    <col min="7" max="8" width="15.42578125" style="27" customWidth="1"/>
    <col min="9" max="9" width="12" style="27" customWidth="1"/>
    <col min="10" max="11" width="16.28515625" style="2" customWidth="1"/>
    <col min="12" max="12" width="11.5703125" style="27" customWidth="1"/>
    <col min="13" max="14" width="16.28515625" style="2" customWidth="1"/>
    <col min="15" max="15" width="11.85546875" style="27" customWidth="1"/>
    <col min="16" max="17" width="16.28515625" style="2" customWidth="1"/>
    <col min="18" max="18" width="12.28515625" style="27" customWidth="1"/>
    <col min="19" max="20" width="16.28515625" style="2" customWidth="1"/>
    <col min="21" max="21" width="12.85546875" style="27" customWidth="1"/>
    <col min="22" max="22" width="16.28515625" style="2" customWidth="1"/>
    <col min="23" max="23" width="13.7109375" style="2" bestFit="1" customWidth="1"/>
    <col min="24" max="24" width="12" style="2" bestFit="1" customWidth="1"/>
    <col min="25" max="16384" width="9.140625" style="2"/>
  </cols>
  <sheetData>
    <row r="1" spans="1:23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</row>
    <row r="2" spans="1:23" s="31" customFormat="1" ht="39" customHeight="1">
      <c r="D2" s="62"/>
      <c r="E2" s="62"/>
      <c r="F2" s="62"/>
      <c r="G2" s="62" t="s">
        <v>490</v>
      </c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</row>
    <row r="3" spans="1:23" s="31" customFormat="1" ht="39" customHeight="1">
      <c r="A3" s="55"/>
      <c r="B3" s="55"/>
      <c r="C3" s="55"/>
      <c r="D3" s="55"/>
      <c r="E3" s="55"/>
      <c r="F3" s="55"/>
      <c r="G3" s="1012"/>
      <c r="H3" s="1012"/>
      <c r="I3" s="62"/>
      <c r="J3" s="62"/>
      <c r="K3" s="6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</row>
    <row r="4" spans="1:23" s="3" customFormat="1" ht="24" customHeight="1">
      <c r="A4" s="1013" t="s">
        <v>31</v>
      </c>
      <c r="B4" s="504"/>
      <c r="C4" s="504"/>
      <c r="D4" s="1013" t="s">
        <v>24</v>
      </c>
      <c r="E4" s="1016" t="s">
        <v>9</v>
      </c>
      <c r="F4" s="1017"/>
      <c r="G4" s="1017"/>
      <c r="H4" s="1018"/>
      <c r="I4" s="1019" t="s">
        <v>23</v>
      </c>
      <c r="J4" s="1020"/>
      <c r="K4" s="555"/>
      <c r="L4" s="1021" t="s">
        <v>29</v>
      </c>
      <c r="M4" s="1022"/>
      <c r="N4" s="1022"/>
      <c r="O4" s="1022"/>
      <c r="P4" s="1022"/>
      <c r="Q4" s="1022"/>
      <c r="R4" s="1022"/>
      <c r="S4" s="1022"/>
      <c r="T4" s="1022"/>
      <c r="U4" s="1022"/>
      <c r="V4" s="1023"/>
    </row>
    <row r="5" spans="1:23" s="3" customFormat="1" ht="21">
      <c r="A5" s="1014"/>
      <c r="B5" s="505"/>
      <c r="C5" s="505"/>
      <c r="D5" s="1014"/>
      <c r="E5" s="1024" t="s">
        <v>21</v>
      </c>
      <c r="F5" s="1024" t="s">
        <v>22</v>
      </c>
      <c r="G5" s="1024" t="s">
        <v>16</v>
      </c>
      <c r="H5" s="1026" t="s">
        <v>10</v>
      </c>
      <c r="I5" s="1028">
        <v>2567</v>
      </c>
      <c r="J5" s="1029"/>
      <c r="K5" s="556"/>
      <c r="L5" s="1009">
        <v>2568</v>
      </c>
      <c r="M5" s="1010"/>
      <c r="N5" s="554"/>
      <c r="O5" s="1009">
        <v>2569</v>
      </c>
      <c r="P5" s="1010"/>
      <c r="Q5" s="554"/>
      <c r="R5" s="1009">
        <v>2570</v>
      </c>
      <c r="S5" s="1010"/>
      <c r="T5" s="554"/>
      <c r="U5" s="1009" t="s">
        <v>42</v>
      </c>
      <c r="V5" s="1010"/>
    </row>
    <row r="6" spans="1:23" s="3" customFormat="1" ht="21">
      <c r="A6" s="1015"/>
      <c r="B6" s="120"/>
      <c r="C6" s="120"/>
      <c r="D6" s="1015"/>
      <c r="E6" s="1025"/>
      <c r="F6" s="1025"/>
      <c r="G6" s="1025"/>
      <c r="H6" s="1027"/>
      <c r="I6" s="60" t="s">
        <v>1</v>
      </c>
      <c r="J6" s="60" t="s">
        <v>2</v>
      </c>
      <c r="K6" s="60"/>
      <c r="L6" s="60" t="s">
        <v>1</v>
      </c>
      <c r="M6" s="60" t="s">
        <v>2</v>
      </c>
      <c r="N6" s="60"/>
      <c r="O6" s="60" t="s">
        <v>1</v>
      </c>
      <c r="P6" s="60" t="s">
        <v>2</v>
      </c>
      <c r="Q6" s="60"/>
      <c r="R6" s="60" t="s">
        <v>1</v>
      </c>
      <c r="S6" s="60" t="s">
        <v>2</v>
      </c>
      <c r="T6" s="60"/>
      <c r="U6" s="190" t="s">
        <v>1</v>
      </c>
      <c r="V6" s="190" t="s">
        <v>2</v>
      </c>
    </row>
    <row r="7" spans="1:23" ht="39">
      <c r="A7" s="507" t="s">
        <v>31</v>
      </c>
      <c r="B7" s="507" t="s">
        <v>697</v>
      </c>
      <c r="C7" s="507" t="s">
        <v>1105</v>
      </c>
      <c r="D7" s="508" t="s">
        <v>24</v>
      </c>
      <c r="E7" s="509" t="s">
        <v>21</v>
      </c>
      <c r="F7" s="509" t="s">
        <v>22</v>
      </c>
      <c r="G7" s="509" t="s">
        <v>16</v>
      </c>
      <c r="H7" s="509" t="s">
        <v>10</v>
      </c>
      <c r="I7" s="506" t="s">
        <v>1106</v>
      </c>
      <c r="J7" s="506" t="s">
        <v>1107</v>
      </c>
      <c r="K7" s="506" t="s">
        <v>1141</v>
      </c>
      <c r="L7" s="506" t="s">
        <v>1108</v>
      </c>
      <c r="M7" s="506" t="s">
        <v>1109</v>
      </c>
      <c r="N7" s="506" t="s">
        <v>1140</v>
      </c>
      <c r="O7" s="506" t="s">
        <v>1110</v>
      </c>
      <c r="P7" s="506" t="s">
        <v>1111</v>
      </c>
      <c r="Q7" s="506" t="s">
        <v>1139</v>
      </c>
      <c r="R7" s="506" t="s">
        <v>1112</v>
      </c>
      <c r="S7" s="506" t="s">
        <v>1113</v>
      </c>
      <c r="T7" s="506" t="s">
        <v>1134</v>
      </c>
      <c r="U7" s="506" t="s">
        <v>1114</v>
      </c>
      <c r="V7" s="506" t="s">
        <v>1115</v>
      </c>
      <c r="W7" s="506" t="s">
        <v>1133</v>
      </c>
    </row>
    <row r="8" spans="1:23" s="19" customFormat="1" ht="21">
      <c r="A8" s="54">
        <v>1</v>
      </c>
      <c r="B8" s="54" t="s">
        <v>17</v>
      </c>
      <c r="C8" s="54" t="s">
        <v>3</v>
      </c>
      <c r="D8" s="170" t="s">
        <v>49</v>
      </c>
      <c r="E8" s="410">
        <v>0</v>
      </c>
      <c r="F8" s="193">
        <v>1</v>
      </c>
      <c r="G8" s="410">
        <v>0</v>
      </c>
      <c r="H8" s="491">
        <v>1</v>
      </c>
      <c r="I8" s="492">
        <v>1</v>
      </c>
      <c r="J8" s="193">
        <v>25000</v>
      </c>
      <c r="K8" s="193"/>
      <c r="L8" s="409">
        <v>0</v>
      </c>
      <c r="M8" s="409">
        <v>0</v>
      </c>
      <c r="N8" s="409"/>
      <c r="O8" s="409">
        <v>0</v>
      </c>
      <c r="P8" s="409">
        <v>0</v>
      </c>
      <c r="Q8" s="409"/>
      <c r="R8" s="493">
        <v>0</v>
      </c>
      <c r="S8" s="409">
        <v>0</v>
      </c>
      <c r="T8" s="137">
        <f>ROUND(S8,-2)</f>
        <v>0</v>
      </c>
      <c r="U8" s="494">
        <v>1</v>
      </c>
      <c r="V8" s="494">
        <f t="shared" ref="V8:V39" si="0">SUM(J8+M8+P8+S8)</f>
        <v>25000</v>
      </c>
      <c r="W8" s="137">
        <f>ROUND(V8,-2)</f>
        <v>25000</v>
      </c>
    </row>
    <row r="9" spans="1:23" ht="21">
      <c r="A9" s="56">
        <v>2</v>
      </c>
      <c r="B9" s="54" t="s">
        <v>17</v>
      </c>
      <c r="C9" s="56" t="s">
        <v>3</v>
      </c>
      <c r="D9" s="67" t="s">
        <v>581</v>
      </c>
      <c r="E9" s="410">
        <v>41</v>
      </c>
      <c r="F9" s="410">
        <v>117</v>
      </c>
      <c r="G9" s="410">
        <v>0</v>
      </c>
      <c r="H9" s="455">
        <v>158</v>
      </c>
      <c r="I9" s="492">
        <v>77</v>
      </c>
      <c r="J9" s="409">
        <v>4426300</v>
      </c>
      <c r="K9" s="137">
        <f>ROUND(J9,-2)</f>
        <v>4426300</v>
      </c>
      <c r="L9" s="409">
        <v>27</v>
      </c>
      <c r="M9" s="409">
        <v>852000</v>
      </c>
      <c r="N9" s="137">
        <f>ROUND(M9,-2)</f>
        <v>852000</v>
      </c>
      <c r="O9" s="409">
        <v>27</v>
      </c>
      <c r="P9" s="409">
        <v>852000</v>
      </c>
      <c r="Q9" s="137">
        <f>ROUND(P9,-2)</f>
        <v>852000</v>
      </c>
      <c r="R9" s="493">
        <v>27</v>
      </c>
      <c r="S9" s="409">
        <v>852000</v>
      </c>
      <c r="T9" s="137">
        <f t="shared" ref="T9:T72" si="1">ROUND(S9,-2)</f>
        <v>852000</v>
      </c>
      <c r="U9" s="494">
        <f t="shared" ref="U9:U40" si="2">SUM(I9+L9+O9+R9)</f>
        <v>158</v>
      </c>
      <c r="V9" s="494">
        <f t="shared" si="0"/>
        <v>6982300</v>
      </c>
      <c r="W9" s="137">
        <f t="shared" ref="W9:W72" si="3">ROUND(V9,-2)</f>
        <v>6982300</v>
      </c>
    </row>
    <row r="10" spans="1:23" ht="21">
      <c r="A10" s="54">
        <v>3</v>
      </c>
      <c r="B10" s="54" t="s">
        <v>17</v>
      </c>
      <c r="C10" s="56" t="s">
        <v>3</v>
      </c>
      <c r="D10" s="67" t="s">
        <v>582</v>
      </c>
      <c r="E10" s="410">
        <v>0</v>
      </c>
      <c r="F10" s="410">
        <v>2</v>
      </c>
      <c r="G10" s="410">
        <v>3</v>
      </c>
      <c r="H10" s="455">
        <v>5</v>
      </c>
      <c r="I10" s="492">
        <v>5</v>
      </c>
      <c r="J10" s="409">
        <v>3697050</v>
      </c>
      <c r="K10" s="137">
        <f t="shared" ref="K10:K73" si="4">ROUND(J10,-2)</f>
        <v>3697100</v>
      </c>
      <c r="L10" s="409">
        <v>0</v>
      </c>
      <c r="M10" s="409">
        <v>0</v>
      </c>
      <c r="N10" s="137">
        <f t="shared" ref="N10:N73" si="5">ROUND(M10,-2)</f>
        <v>0</v>
      </c>
      <c r="O10" s="409">
        <v>0</v>
      </c>
      <c r="P10" s="409">
        <v>0</v>
      </c>
      <c r="Q10" s="137">
        <f t="shared" ref="Q10:Q73" si="6">ROUND(P10,-2)</f>
        <v>0</v>
      </c>
      <c r="R10" s="493">
        <v>0</v>
      </c>
      <c r="S10" s="409">
        <v>0</v>
      </c>
      <c r="T10" s="137">
        <f t="shared" si="1"/>
        <v>0</v>
      </c>
      <c r="U10" s="494">
        <f t="shared" si="2"/>
        <v>5</v>
      </c>
      <c r="V10" s="494">
        <f t="shared" si="0"/>
        <v>3697050</v>
      </c>
      <c r="W10" s="137">
        <f t="shared" si="3"/>
        <v>3697100</v>
      </c>
    </row>
    <row r="11" spans="1:23" ht="21">
      <c r="A11" s="56">
        <v>4</v>
      </c>
      <c r="B11" s="54" t="s">
        <v>17</v>
      </c>
      <c r="C11" s="56" t="s">
        <v>3</v>
      </c>
      <c r="D11" s="67" t="s">
        <v>583</v>
      </c>
      <c r="E11" s="410">
        <v>24</v>
      </c>
      <c r="F11" s="410">
        <v>883</v>
      </c>
      <c r="G11" s="410">
        <v>2</v>
      </c>
      <c r="H11" s="455">
        <v>909</v>
      </c>
      <c r="I11" s="410">
        <v>634</v>
      </c>
      <c r="J11" s="410">
        <v>46256824.5</v>
      </c>
      <c r="K11" s="137">
        <f t="shared" si="4"/>
        <v>46256800</v>
      </c>
      <c r="L11" s="410">
        <v>116</v>
      </c>
      <c r="M11" s="410">
        <v>26609693.350000001</v>
      </c>
      <c r="N11" s="137">
        <f t="shared" si="5"/>
        <v>26609700</v>
      </c>
      <c r="O11" s="410">
        <v>95</v>
      </c>
      <c r="P11" s="410">
        <v>10432500</v>
      </c>
      <c r="Q11" s="137">
        <f t="shared" si="6"/>
        <v>10432500</v>
      </c>
      <c r="R11" s="410">
        <v>64</v>
      </c>
      <c r="S11" s="410">
        <v>9553840</v>
      </c>
      <c r="T11" s="137">
        <f t="shared" si="1"/>
        <v>9553800</v>
      </c>
      <c r="U11" s="494">
        <f t="shared" si="2"/>
        <v>909</v>
      </c>
      <c r="V11" s="494">
        <f t="shared" si="0"/>
        <v>92852857.849999994</v>
      </c>
      <c r="W11" s="137">
        <f t="shared" si="3"/>
        <v>92852900</v>
      </c>
    </row>
    <row r="12" spans="1:23" ht="21">
      <c r="A12" s="54">
        <v>5</v>
      </c>
      <c r="B12" s="54" t="s">
        <v>17</v>
      </c>
      <c r="C12" s="56" t="s">
        <v>3</v>
      </c>
      <c r="D12" s="67" t="s">
        <v>584</v>
      </c>
      <c r="E12" s="410">
        <v>0</v>
      </c>
      <c r="F12" s="410">
        <v>228</v>
      </c>
      <c r="G12" s="410">
        <v>0</v>
      </c>
      <c r="H12" s="455">
        <v>228</v>
      </c>
      <c r="I12" s="492">
        <v>207</v>
      </c>
      <c r="J12" s="409">
        <v>19545965</v>
      </c>
      <c r="K12" s="137">
        <f t="shared" si="4"/>
        <v>19546000</v>
      </c>
      <c r="L12" s="409">
        <v>8</v>
      </c>
      <c r="M12" s="409">
        <v>2212380</v>
      </c>
      <c r="N12" s="137">
        <f t="shared" si="5"/>
        <v>2212400</v>
      </c>
      <c r="O12" s="409">
        <v>4</v>
      </c>
      <c r="P12" s="409">
        <v>327000</v>
      </c>
      <c r="Q12" s="137">
        <f t="shared" si="6"/>
        <v>327000</v>
      </c>
      <c r="R12" s="493">
        <v>9</v>
      </c>
      <c r="S12" s="409">
        <v>644000</v>
      </c>
      <c r="T12" s="137">
        <f t="shared" si="1"/>
        <v>644000</v>
      </c>
      <c r="U12" s="494">
        <f t="shared" si="2"/>
        <v>228</v>
      </c>
      <c r="V12" s="494">
        <f t="shared" si="0"/>
        <v>22729345</v>
      </c>
      <c r="W12" s="137">
        <f t="shared" si="3"/>
        <v>22729300</v>
      </c>
    </row>
    <row r="13" spans="1:23" ht="21">
      <c r="A13" s="56">
        <v>6</v>
      </c>
      <c r="B13" s="54" t="s">
        <v>17</v>
      </c>
      <c r="C13" s="56" t="s">
        <v>3</v>
      </c>
      <c r="D13" s="67" t="s">
        <v>491</v>
      </c>
      <c r="E13" s="410">
        <v>0</v>
      </c>
      <c r="F13" s="410">
        <v>50</v>
      </c>
      <c r="G13" s="410">
        <v>0</v>
      </c>
      <c r="H13" s="455">
        <v>50</v>
      </c>
      <c r="I13" s="492">
        <v>38</v>
      </c>
      <c r="J13" s="409">
        <v>4420200</v>
      </c>
      <c r="K13" s="137">
        <f t="shared" si="4"/>
        <v>4420200</v>
      </c>
      <c r="L13" s="409">
        <v>6</v>
      </c>
      <c r="M13" s="409">
        <v>761400</v>
      </c>
      <c r="N13" s="137">
        <f t="shared" si="5"/>
        <v>761400</v>
      </c>
      <c r="O13" s="409">
        <v>6</v>
      </c>
      <c r="P13" s="409">
        <v>1426000</v>
      </c>
      <c r="Q13" s="137">
        <f t="shared" si="6"/>
        <v>1426000</v>
      </c>
      <c r="R13" s="493">
        <v>0</v>
      </c>
      <c r="S13" s="409">
        <v>0</v>
      </c>
      <c r="T13" s="137">
        <f t="shared" si="1"/>
        <v>0</v>
      </c>
      <c r="U13" s="494">
        <f t="shared" si="2"/>
        <v>50</v>
      </c>
      <c r="V13" s="494">
        <f t="shared" si="0"/>
        <v>6607600</v>
      </c>
      <c r="W13" s="137">
        <f t="shared" si="3"/>
        <v>6607600</v>
      </c>
    </row>
    <row r="14" spans="1:23" ht="21">
      <c r="A14" s="54">
        <v>7</v>
      </c>
      <c r="B14" s="54" t="s">
        <v>17</v>
      </c>
      <c r="C14" s="56" t="s">
        <v>3</v>
      </c>
      <c r="D14" s="67" t="s">
        <v>585</v>
      </c>
      <c r="E14" s="410">
        <v>0</v>
      </c>
      <c r="F14" s="410">
        <v>77</v>
      </c>
      <c r="G14" s="410">
        <v>0</v>
      </c>
      <c r="H14" s="455">
        <v>77</v>
      </c>
      <c r="I14" s="492">
        <v>77</v>
      </c>
      <c r="J14" s="409">
        <v>10592867</v>
      </c>
      <c r="K14" s="137">
        <f t="shared" si="4"/>
        <v>10592900</v>
      </c>
      <c r="L14" s="409">
        <v>0</v>
      </c>
      <c r="M14" s="409">
        <v>0</v>
      </c>
      <c r="N14" s="137">
        <f t="shared" si="5"/>
        <v>0</v>
      </c>
      <c r="O14" s="409">
        <v>0</v>
      </c>
      <c r="P14" s="409">
        <v>0</v>
      </c>
      <c r="Q14" s="137">
        <f t="shared" si="6"/>
        <v>0</v>
      </c>
      <c r="R14" s="493">
        <v>0</v>
      </c>
      <c r="S14" s="409">
        <v>0</v>
      </c>
      <c r="T14" s="137">
        <f t="shared" si="1"/>
        <v>0</v>
      </c>
      <c r="U14" s="494">
        <f t="shared" si="2"/>
        <v>77</v>
      </c>
      <c r="V14" s="494">
        <f t="shared" si="0"/>
        <v>10592867</v>
      </c>
      <c r="W14" s="137">
        <f t="shared" si="3"/>
        <v>10592900</v>
      </c>
    </row>
    <row r="15" spans="1:23" ht="21">
      <c r="A15" s="56">
        <v>8</v>
      </c>
      <c r="B15" s="54" t="s">
        <v>17</v>
      </c>
      <c r="C15" s="56" t="s">
        <v>3</v>
      </c>
      <c r="D15" s="67" t="s">
        <v>586</v>
      </c>
      <c r="E15" s="410">
        <v>104</v>
      </c>
      <c r="F15" s="410">
        <v>862</v>
      </c>
      <c r="G15" s="410">
        <v>20</v>
      </c>
      <c r="H15" s="455">
        <v>986</v>
      </c>
      <c r="I15" s="492">
        <v>533</v>
      </c>
      <c r="J15" s="409">
        <v>13298780</v>
      </c>
      <c r="K15" s="137">
        <f t="shared" si="4"/>
        <v>13298800</v>
      </c>
      <c r="L15" s="409">
        <v>385</v>
      </c>
      <c r="M15" s="409">
        <v>11556780</v>
      </c>
      <c r="N15" s="137">
        <f t="shared" si="5"/>
        <v>11556800</v>
      </c>
      <c r="O15" s="409">
        <v>36</v>
      </c>
      <c r="P15" s="409">
        <v>6653200</v>
      </c>
      <c r="Q15" s="137">
        <f t="shared" si="6"/>
        <v>6653200</v>
      </c>
      <c r="R15" s="493">
        <v>32</v>
      </c>
      <c r="S15" s="409">
        <v>2803200</v>
      </c>
      <c r="T15" s="137">
        <f t="shared" si="1"/>
        <v>2803200</v>
      </c>
      <c r="U15" s="494">
        <f t="shared" si="2"/>
        <v>986</v>
      </c>
      <c r="V15" s="494">
        <f t="shared" si="0"/>
        <v>34311960</v>
      </c>
      <c r="W15" s="137">
        <f t="shared" si="3"/>
        <v>34312000</v>
      </c>
    </row>
    <row r="16" spans="1:23" ht="21">
      <c r="A16" s="54">
        <v>9</v>
      </c>
      <c r="B16" s="54" t="s">
        <v>17</v>
      </c>
      <c r="C16" s="56" t="s">
        <v>3</v>
      </c>
      <c r="D16" s="67" t="s">
        <v>587</v>
      </c>
      <c r="E16" s="410">
        <v>54</v>
      </c>
      <c r="F16" s="410">
        <v>54</v>
      </c>
      <c r="G16" s="410">
        <v>0</v>
      </c>
      <c r="H16" s="455">
        <v>108</v>
      </c>
      <c r="I16" s="492">
        <v>79</v>
      </c>
      <c r="J16" s="409">
        <v>4330540</v>
      </c>
      <c r="K16" s="137">
        <f t="shared" si="4"/>
        <v>4330500</v>
      </c>
      <c r="L16" s="409">
        <v>28</v>
      </c>
      <c r="M16" s="409">
        <v>9389790</v>
      </c>
      <c r="N16" s="137">
        <f t="shared" si="5"/>
        <v>9389800</v>
      </c>
      <c r="O16" s="409">
        <v>1</v>
      </c>
      <c r="P16" s="409">
        <v>750000</v>
      </c>
      <c r="Q16" s="137">
        <f t="shared" si="6"/>
        <v>750000</v>
      </c>
      <c r="R16" s="493">
        <v>0</v>
      </c>
      <c r="S16" s="409">
        <v>0</v>
      </c>
      <c r="T16" s="137">
        <f t="shared" si="1"/>
        <v>0</v>
      </c>
      <c r="U16" s="494">
        <f t="shared" si="2"/>
        <v>108</v>
      </c>
      <c r="V16" s="494">
        <f t="shared" si="0"/>
        <v>14470330</v>
      </c>
      <c r="W16" s="137">
        <f t="shared" si="3"/>
        <v>14470300</v>
      </c>
    </row>
    <row r="17" spans="1:23" ht="21">
      <c r="A17" s="56">
        <v>10</v>
      </c>
      <c r="B17" s="54" t="s">
        <v>17</v>
      </c>
      <c r="C17" s="56" t="s">
        <v>3</v>
      </c>
      <c r="D17" s="67" t="s">
        <v>593</v>
      </c>
      <c r="E17" s="410">
        <v>27</v>
      </c>
      <c r="F17" s="410">
        <v>2</v>
      </c>
      <c r="G17" s="410">
        <v>0</v>
      </c>
      <c r="H17" s="455">
        <v>29</v>
      </c>
      <c r="I17" s="492">
        <v>29</v>
      </c>
      <c r="J17" s="409">
        <v>3231700</v>
      </c>
      <c r="K17" s="137">
        <f t="shared" si="4"/>
        <v>3231700</v>
      </c>
      <c r="L17" s="409">
        <v>0</v>
      </c>
      <c r="M17" s="409">
        <v>0</v>
      </c>
      <c r="N17" s="137">
        <f t="shared" si="5"/>
        <v>0</v>
      </c>
      <c r="O17" s="409">
        <v>0</v>
      </c>
      <c r="P17" s="409">
        <v>0</v>
      </c>
      <c r="Q17" s="137">
        <f t="shared" si="6"/>
        <v>0</v>
      </c>
      <c r="R17" s="493">
        <v>0</v>
      </c>
      <c r="S17" s="409">
        <v>0</v>
      </c>
      <c r="T17" s="137">
        <f t="shared" si="1"/>
        <v>0</v>
      </c>
      <c r="U17" s="494">
        <f t="shared" si="2"/>
        <v>29</v>
      </c>
      <c r="V17" s="494">
        <f t="shared" si="0"/>
        <v>3231700</v>
      </c>
      <c r="W17" s="137">
        <f t="shared" si="3"/>
        <v>3231700</v>
      </c>
    </row>
    <row r="18" spans="1:23" ht="21">
      <c r="A18" s="54">
        <v>11</v>
      </c>
      <c r="B18" s="54" t="s">
        <v>17</v>
      </c>
      <c r="C18" s="56" t="s">
        <v>3</v>
      </c>
      <c r="D18" s="67" t="s">
        <v>588</v>
      </c>
      <c r="E18" s="410">
        <v>0</v>
      </c>
      <c r="F18" s="410">
        <v>0</v>
      </c>
      <c r="G18" s="410">
        <v>0</v>
      </c>
      <c r="H18" s="455">
        <v>0</v>
      </c>
      <c r="I18" s="492">
        <v>0</v>
      </c>
      <c r="J18" s="409">
        <v>0</v>
      </c>
      <c r="K18" s="137">
        <f t="shared" si="4"/>
        <v>0</v>
      </c>
      <c r="L18" s="409">
        <v>0</v>
      </c>
      <c r="M18" s="409">
        <v>0</v>
      </c>
      <c r="N18" s="137">
        <f t="shared" si="5"/>
        <v>0</v>
      </c>
      <c r="O18" s="409">
        <v>0</v>
      </c>
      <c r="P18" s="409">
        <v>0</v>
      </c>
      <c r="Q18" s="137">
        <f t="shared" si="6"/>
        <v>0</v>
      </c>
      <c r="R18" s="493">
        <v>0</v>
      </c>
      <c r="S18" s="409">
        <v>0</v>
      </c>
      <c r="T18" s="137">
        <f t="shared" si="1"/>
        <v>0</v>
      </c>
      <c r="U18" s="494">
        <f t="shared" si="2"/>
        <v>0</v>
      </c>
      <c r="V18" s="494">
        <f t="shared" si="0"/>
        <v>0</v>
      </c>
      <c r="W18" s="137">
        <f t="shared" si="3"/>
        <v>0</v>
      </c>
    </row>
    <row r="19" spans="1:23" ht="21">
      <c r="A19" s="56">
        <v>12</v>
      </c>
      <c r="B19" s="54" t="s">
        <v>17</v>
      </c>
      <c r="C19" s="56" t="s">
        <v>3</v>
      </c>
      <c r="D19" s="67" t="s">
        <v>589</v>
      </c>
      <c r="E19" s="410">
        <v>0</v>
      </c>
      <c r="F19" s="410">
        <v>28</v>
      </c>
      <c r="G19" s="410">
        <v>0</v>
      </c>
      <c r="H19" s="455">
        <v>28</v>
      </c>
      <c r="I19" s="410">
        <v>28</v>
      </c>
      <c r="J19" s="410">
        <v>400700</v>
      </c>
      <c r="K19" s="137">
        <f t="shared" si="4"/>
        <v>400700</v>
      </c>
      <c r="L19" s="410">
        <v>0</v>
      </c>
      <c r="M19" s="410">
        <v>0</v>
      </c>
      <c r="N19" s="137">
        <f t="shared" si="5"/>
        <v>0</v>
      </c>
      <c r="O19" s="410">
        <v>0</v>
      </c>
      <c r="P19" s="410">
        <v>0</v>
      </c>
      <c r="Q19" s="137">
        <f t="shared" si="6"/>
        <v>0</v>
      </c>
      <c r="R19" s="410">
        <v>0</v>
      </c>
      <c r="S19" s="410">
        <v>0</v>
      </c>
      <c r="T19" s="137">
        <f t="shared" si="1"/>
        <v>0</v>
      </c>
      <c r="U19" s="494">
        <f t="shared" si="2"/>
        <v>28</v>
      </c>
      <c r="V19" s="494">
        <f t="shared" si="0"/>
        <v>400700</v>
      </c>
      <c r="W19" s="137">
        <f t="shared" si="3"/>
        <v>400700</v>
      </c>
    </row>
    <row r="20" spans="1:23" ht="21">
      <c r="A20" s="54">
        <v>13</v>
      </c>
      <c r="B20" s="54" t="s">
        <v>17</v>
      </c>
      <c r="C20" s="56" t="s">
        <v>3</v>
      </c>
      <c r="D20" s="67" t="s">
        <v>590</v>
      </c>
      <c r="E20" s="410">
        <v>0</v>
      </c>
      <c r="F20" s="410">
        <v>0</v>
      </c>
      <c r="G20" s="410">
        <v>0</v>
      </c>
      <c r="H20" s="455">
        <v>0</v>
      </c>
      <c r="I20" s="492">
        <v>0</v>
      </c>
      <c r="J20" s="409">
        <v>0</v>
      </c>
      <c r="K20" s="137">
        <f t="shared" si="4"/>
        <v>0</v>
      </c>
      <c r="L20" s="409">
        <v>0</v>
      </c>
      <c r="M20" s="409">
        <v>0</v>
      </c>
      <c r="N20" s="137">
        <f t="shared" si="5"/>
        <v>0</v>
      </c>
      <c r="O20" s="409">
        <v>0</v>
      </c>
      <c r="P20" s="409">
        <v>0</v>
      </c>
      <c r="Q20" s="137">
        <f t="shared" si="6"/>
        <v>0</v>
      </c>
      <c r="R20" s="493">
        <v>0</v>
      </c>
      <c r="S20" s="409">
        <v>0</v>
      </c>
      <c r="T20" s="137">
        <f t="shared" si="1"/>
        <v>0</v>
      </c>
      <c r="U20" s="494">
        <f t="shared" si="2"/>
        <v>0</v>
      </c>
      <c r="V20" s="494">
        <f t="shared" si="0"/>
        <v>0</v>
      </c>
      <c r="W20" s="137">
        <f t="shared" si="3"/>
        <v>0</v>
      </c>
    </row>
    <row r="21" spans="1:23" ht="21">
      <c r="A21" s="56">
        <v>14</v>
      </c>
      <c r="B21" s="54" t="s">
        <v>17</v>
      </c>
      <c r="C21" s="56" t="s">
        <v>3</v>
      </c>
      <c r="D21" s="2" t="s">
        <v>630</v>
      </c>
      <c r="E21" s="410">
        <v>0</v>
      </c>
      <c r="F21" s="410">
        <v>0</v>
      </c>
      <c r="G21" s="410">
        <v>0</v>
      </c>
      <c r="H21" s="455">
        <v>0</v>
      </c>
      <c r="I21" s="492">
        <v>0</v>
      </c>
      <c r="J21" s="409">
        <v>0</v>
      </c>
      <c r="K21" s="137">
        <f t="shared" si="4"/>
        <v>0</v>
      </c>
      <c r="L21" s="409">
        <v>0</v>
      </c>
      <c r="M21" s="409">
        <v>0</v>
      </c>
      <c r="N21" s="137">
        <f t="shared" si="5"/>
        <v>0</v>
      </c>
      <c r="O21" s="409">
        <v>0</v>
      </c>
      <c r="P21" s="409">
        <v>0</v>
      </c>
      <c r="Q21" s="137">
        <f t="shared" si="6"/>
        <v>0</v>
      </c>
      <c r="R21" s="493">
        <v>0</v>
      </c>
      <c r="S21" s="409">
        <v>0</v>
      </c>
      <c r="T21" s="137">
        <f t="shared" si="1"/>
        <v>0</v>
      </c>
      <c r="U21" s="494">
        <f t="shared" si="2"/>
        <v>0</v>
      </c>
      <c r="V21" s="494">
        <f t="shared" si="0"/>
        <v>0</v>
      </c>
      <c r="W21" s="137">
        <f t="shared" si="3"/>
        <v>0</v>
      </c>
    </row>
    <row r="22" spans="1:23" ht="42">
      <c r="A22" s="56">
        <v>15</v>
      </c>
      <c r="B22" s="54" t="s">
        <v>17</v>
      </c>
      <c r="C22" s="56" t="s">
        <v>3</v>
      </c>
      <c r="D22" s="67" t="s">
        <v>591</v>
      </c>
      <c r="E22" s="410">
        <v>0</v>
      </c>
      <c r="F22" s="410">
        <v>0</v>
      </c>
      <c r="G22" s="410">
        <v>0</v>
      </c>
      <c r="H22" s="455">
        <v>0</v>
      </c>
      <c r="I22" s="492">
        <v>0</v>
      </c>
      <c r="J22" s="409">
        <v>0</v>
      </c>
      <c r="K22" s="137">
        <f t="shared" si="4"/>
        <v>0</v>
      </c>
      <c r="L22" s="409">
        <v>0</v>
      </c>
      <c r="M22" s="409">
        <v>0</v>
      </c>
      <c r="N22" s="137">
        <f t="shared" si="5"/>
        <v>0</v>
      </c>
      <c r="O22" s="409">
        <v>0</v>
      </c>
      <c r="P22" s="409">
        <v>0</v>
      </c>
      <c r="Q22" s="137">
        <f t="shared" si="6"/>
        <v>0</v>
      </c>
      <c r="R22" s="493">
        <v>0</v>
      </c>
      <c r="S22" s="409">
        <v>0</v>
      </c>
      <c r="T22" s="137">
        <f t="shared" si="1"/>
        <v>0</v>
      </c>
      <c r="U22" s="494">
        <f t="shared" si="2"/>
        <v>0</v>
      </c>
      <c r="V22" s="494">
        <f t="shared" si="0"/>
        <v>0</v>
      </c>
      <c r="W22" s="137">
        <f t="shared" si="3"/>
        <v>0</v>
      </c>
    </row>
    <row r="23" spans="1:23" ht="21">
      <c r="A23" s="54">
        <v>1</v>
      </c>
      <c r="B23" s="54" t="s">
        <v>17</v>
      </c>
      <c r="C23" s="54" t="s">
        <v>18</v>
      </c>
      <c r="D23" s="170" t="s">
        <v>49</v>
      </c>
      <c r="E23" s="496">
        <v>0</v>
      </c>
      <c r="F23" s="496">
        <v>0</v>
      </c>
      <c r="G23" s="496">
        <v>0</v>
      </c>
      <c r="H23" s="455">
        <v>0</v>
      </c>
      <c r="I23" s="496">
        <v>0</v>
      </c>
      <c r="J23" s="496">
        <v>0</v>
      </c>
      <c r="K23" s="137">
        <f t="shared" si="4"/>
        <v>0</v>
      </c>
      <c r="L23" s="496">
        <v>0</v>
      </c>
      <c r="M23" s="496">
        <v>0</v>
      </c>
      <c r="N23" s="137">
        <f t="shared" si="5"/>
        <v>0</v>
      </c>
      <c r="O23" s="496">
        <v>0</v>
      </c>
      <c r="P23" s="496">
        <v>0</v>
      </c>
      <c r="Q23" s="137">
        <f t="shared" si="6"/>
        <v>0</v>
      </c>
      <c r="R23" s="496">
        <v>0</v>
      </c>
      <c r="S23" s="496">
        <v>0</v>
      </c>
      <c r="T23" s="137">
        <f t="shared" si="1"/>
        <v>0</v>
      </c>
      <c r="U23" s="494">
        <f t="shared" si="2"/>
        <v>0</v>
      </c>
      <c r="V23" s="494">
        <f t="shared" si="0"/>
        <v>0</v>
      </c>
      <c r="W23" s="137">
        <f t="shared" si="3"/>
        <v>0</v>
      </c>
    </row>
    <row r="24" spans="1:23" ht="21">
      <c r="A24" s="56">
        <v>2</v>
      </c>
      <c r="B24" s="54" t="s">
        <v>17</v>
      </c>
      <c r="C24" s="54" t="s">
        <v>18</v>
      </c>
      <c r="D24" s="67" t="s">
        <v>581</v>
      </c>
      <c r="E24" s="496">
        <v>0</v>
      </c>
      <c r="F24" s="496">
        <v>0</v>
      </c>
      <c r="G24" s="496">
        <v>0</v>
      </c>
      <c r="H24" s="455">
        <v>0</v>
      </c>
      <c r="I24" s="496">
        <v>0</v>
      </c>
      <c r="J24" s="496">
        <v>0</v>
      </c>
      <c r="K24" s="137">
        <f t="shared" si="4"/>
        <v>0</v>
      </c>
      <c r="L24" s="496">
        <v>0</v>
      </c>
      <c r="M24" s="496">
        <v>0</v>
      </c>
      <c r="N24" s="137">
        <f t="shared" si="5"/>
        <v>0</v>
      </c>
      <c r="O24" s="496">
        <v>0</v>
      </c>
      <c r="P24" s="496">
        <v>0</v>
      </c>
      <c r="Q24" s="137">
        <f t="shared" si="6"/>
        <v>0</v>
      </c>
      <c r="R24" s="496">
        <v>0</v>
      </c>
      <c r="S24" s="496">
        <v>0</v>
      </c>
      <c r="T24" s="137">
        <f t="shared" si="1"/>
        <v>0</v>
      </c>
      <c r="U24" s="494">
        <f t="shared" si="2"/>
        <v>0</v>
      </c>
      <c r="V24" s="494">
        <f t="shared" si="0"/>
        <v>0</v>
      </c>
      <c r="W24" s="137">
        <f t="shared" si="3"/>
        <v>0</v>
      </c>
    </row>
    <row r="25" spans="1:23" ht="21">
      <c r="A25" s="54">
        <v>3</v>
      </c>
      <c r="B25" s="54" t="s">
        <v>17</v>
      </c>
      <c r="C25" s="54" t="s">
        <v>18</v>
      </c>
      <c r="D25" s="67" t="s">
        <v>582</v>
      </c>
      <c r="E25" s="496">
        <v>0</v>
      </c>
      <c r="F25" s="496">
        <v>0</v>
      </c>
      <c r="G25" s="496">
        <v>0</v>
      </c>
      <c r="H25" s="455">
        <v>0</v>
      </c>
      <c r="I25" s="496">
        <v>0</v>
      </c>
      <c r="J25" s="496">
        <v>0</v>
      </c>
      <c r="K25" s="137">
        <f t="shared" si="4"/>
        <v>0</v>
      </c>
      <c r="L25" s="496">
        <v>0</v>
      </c>
      <c r="M25" s="496">
        <v>0</v>
      </c>
      <c r="N25" s="137">
        <f t="shared" si="5"/>
        <v>0</v>
      </c>
      <c r="O25" s="496">
        <v>0</v>
      </c>
      <c r="P25" s="496">
        <v>0</v>
      </c>
      <c r="Q25" s="137">
        <f t="shared" si="6"/>
        <v>0</v>
      </c>
      <c r="R25" s="496">
        <v>0</v>
      </c>
      <c r="S25" s="496">
        <v>0</v>
      </c>
      <c r="T25" s="137">
        <f t="shared" si="1"/>
        <v>0</v>
      </c>
      <c r="U25" s="494">
        <f t="shared" si="2"/>
        <v>0</v>
      </c>
      <c r="V25" s="494">
        <f t="shared" si="0"/>
        <v>0</v>
      </c>
      <c r="W25" s="137">
        <f t="shared" si="3"/>
        <v>0</v>
      </c>
    </row>
    <row r="26" spans="1:23" ht="21">
      <c r="A26" s="56">
        <v>4</v>
      </c>
      <c r="B26" s="54" t="s">
        <v>17</v>
      </c>
      <c r="C26" s="54" t="s">
        <v>18</v>
      </c>
      <c r="D26" s="67" t="s">
        <v>583</v>
      </c>
      <c r="E26" s="496">
        <v>1</v>
      </c>
      <c r="F26" s="496">
        <v>43</v>
      </c>
      <c r="G26" s="496">
        <v>0</v>
      </c>
      <c r="H26" s="498">
        <v>44</v>
      </c>
      <c r="I26" s="496">
        <v>31</v>
      </c>
      <c r="J26" s="496">
        <v>127284716</v>
      </c>
      <c r="K26" s="137">
        <f t="shared" si="4"/>
        <v>127284700</v>
      </c>
      <c r="L26" s="496">
        <v>5</v>
      </c>
      <c r="M26" s="496">
        <v>9005500</v>
      </c>
      <c r="N26" s="137">
        <f t="shared" si="5"/>
        <v>9005500</v>
      </c>
      <c r="O26" s="496">
        <v>4</v>
      </c>
      <c r="P26" s="496">
        <v>8000000</v>
      </c>
      <c r="Q26" s="137">
        <f t="shared" si="6"/>
        <v>8000000</v>
      </c>
      <c r="R26" s="496">
        <v>4</v>
      </c>
      <c r="S26" s="496">
        <v>15800000</v>
      </c>
      <c r="T26" s="137">
        <f t="shared" si="1"/>
        <v>15800000</v>
      </c>
      <c r="U26" s="494">
        <f t="shared" si="2"/>
        <v>44</v>
      </c>
      <c r="V26" s="494">
        <f t="shared" si="0"/>
        <v>160090216</v>
      </c>
      <c r="W26" s="137">
        <f t="shared" si="3"/>
        <v>160090200</v>
      </c>
    </row>
    <row r="27" spans="1:23" ht="21">
      <c r="A27" s="54">
        <v>5</v>
      </c>
      <c r="B27" s="54" t="s">
        <v>17</v>
      </c>
      <c r="C27" s="54" t="s">
        <v>18</v>
      </c>
      <c r="D27" s="67" t="s">
        <v>584</v>
      </c>
      <c r="E27" s="496">
        <v>0</v>
      </c>
      <c r="F27" s="496">
        <v>10</v>
      </c>
      <c r="G27" s="496">
        <v>0</v>
      </c>
      <c r="H27" s="455">
        <v>10</v>
      </c>
      <c r="I27" s="496">
        <v>9</v>
      </c>
      <c r="J27" s="496">
        <v>28348450</v>
      </c>
      <c r="K27" s="137">
        <f t="shared" si="4"/>
        <v>28348500</v>
      </c>
      <c r="L27" s="496">
        <v>0</v>
      </c>
      <c r="M27" s="496">
        <v>0</v>
      </c>
      <c r="N27" s="137">
        <f t="shared" si="5"/>
        <v>0</v>
      </c>
      <c r="O27" s="496">
        <v>1</v>
      </c>
      <c r="P27" s="496">
        <v>3405917</v>
      </c>
      <c r="Q27" s="137">
        <f t="shared" si="6"/>
        <v>3405900</v>
      </c>
      <c r="R27" s="496">
        <v>0</v>
      </c>
      <c r="S27" s="496">
        <v>0</v>
      </c>
      <c r="T27" s="137">
        <f t="shared" si="1"/>
        <v>0</v>
      </c>
      <c r="U27" s="494">
        <f t="shared" si="2"/>
        <v>10</v>
      </c>
      <c r="V27" s="494">
        <f t="shared" si="0"/>
        <v>31754367</v>
      </c>
      <c r="W27" s="137">
        <f t="shared" si="3"/>
        <v>31754400</v>
      </c>
    </row>
    <row r="28" spans="1:23" ht="21">
      <c r="A28" s="56">
        <v>6</v>
      </c>
      <c r="B28" s="54" t="s">
        <v>17</v>
      </c>
      <c r="C28" s="54" t="s">
        <v>18</v>
      </c>
      <c r="D28" s="67" t="s">
        <v>491</v>
      </c>
      <c r="E28" s="496">
        <v>0</v>
      </c>
      <c r="F28" s="496">
        <v>3</v>
      </c>
      <c r="G28" s="496">
        <v>0</v>
      </c>
      <c r="H28" s="455">
        <v>3</v>
      </c>
      <c r="I28" s="496">
        <v>3</v>
      </c>
      <c r="J28" s="496">
        <v>8698000</v>
      </c>
      <c r="K28" s="137">
        <f t="shared" si="4"/>
        <v>8698000</v>
      </c>
      <c r="L28" s="496">
        <v>0</v>
      </c>
      <c r="M28" s="496">
        <v>0</v>
      </c>
      <c r="N28" s="137">
        <f t="shared" si="5"/>
        <v>0</v>
      </c>
      <c r="O28" s="496">
        <v>0</v>
      </c>
      <c r="P28" s="496">
        <v>0</v>
      </c>
      <c r="Q28" s="137">
        <f t="shared" si="6"/>
        <v>0</v>
      </c>
      <c r="R28" s="496">
        <v>0</v>
      </c>
      <c r="S28" s="496">
        <v>0</v>
      </c>
      <c r="T28" s="137">
        <f t="shared" si="1"/>
        <v>0</v>
      </c>
      <c r="U28" s="494">
        <f t="shared" si="2"/>
        <v>3</v>
      </c>
      <c r="V28" s="494">
        <f t="shared" si="0"/>
        <v>8698000</v>
      </c>
      <c r="W28" s="137">
        <f t="shared" si="3"/>
        <v>8698000</v>
      </c>
    </row>
    <row r="29" spans="1:23" ht="21">
      <c r="A29" s="54">
        <v>7</v>
      </c>
      <c r="B29" s="54" t="s">
        <v>17</v>
      </c>
      <c r="C29" s="54" t="s">
        <v>18</v>
      </c>
      <c r="D29" s="67" t="s">
        <v>585</v>
      </c>
      <c r="E29" s="496">
        <v>0</v>
      </c>
      <c r="F29" s="496">
        <v>3</v>
      </c>
      <c r="G29" s="496">
        <v>0</v>
      </c>
      <c r="H29" s="455">
        <v>3</v>
      </c>
      <c r="I29" s="496">
        <v>3</v>
      </c>
      <c r="J29" s="496">
        <v>47595750</v>
      </c>
      <c r="K29" s="137">
        <f t="shared" si="4"/>
        <v>47595800</v>
      </c>
      <c r="L29" s="496">
        <v>0</v>
      </c>
      <c r="M29" s="496">
        <v>0</v>
      </c>
      <c r="N29" s="137">
        <f t="shared" si="5"/>
        <v>0</v>
      </c>
      <c r="O29" s="496">
        <v>0</v>
      </c>
      <c r="P29" s="496">
        <v>0</v>
      </c>
      <c r="Q29" s="137">
        <f t="shared" si="6"/>
        <v>0</v>
      </c>
      <c r="R29" s="496">
        <v>0</v>
      </c>
      <c r="S29" s="496">
        <v>0</v>
      </c>
      <c r="T29" s="137">
        <f t="shared" si="1"/>
        <v>0</v>
      </c>
      <c r="U29" s="494">
        <f t="shared" si="2"/>
        <v>3</v>
      </c>
      <c r="V29" s="494">
        <f t="shared" si="0"/>
        <v>47595750</v>
      </c>
      <c r="W29" s="137">
        <f t="shared" si="3"/>
        <v>47595800</v>
      </c>
    </row>
    <row r="30" spans="1:23" ht="21">
      <c r="A30" s="56">
        <v>8</v>
      </c>
      <c r="B30" s="54" t="s">
        <v>17</v>
      </c>
      <c r="C30" s="54" t="s">
        <v>18</v>
      </c>
      <c r="D30" s="67" t="s">
        <v>586</v>
      </c>
      <c r="E30" s="496">
        <v>0</v>
      </c>
      <c r="F30" s="496">
        <v>0</v>
      </c>
      <c r="G30" s="496">
        <v>0</v>
      </c>
      <c r="H30" s="455">
        <v>0</v>
      </c>
      <c r="I30" s="496">
        <v>0</v>
      </c>
      <c r="J30" s="496">
        <v>0</v>
      </c>
      <c r="K30" s="137">
        <f t="shared" si="4"/>
        <v>0</v>
      </c>
      <c r="L30" s="496">
        <v>0</v>
      </c>
      <c r="M30" s="496">
        <v>0</v>
      </c>
      <c r="N30" s="137">
        <f t="shared" si="5"/>
        <v>0</v>
      </c>
      <c r="O30" s="496">
        <v>0</v>
      </c>
      <c r="P30" s="496">
        <v>0</v>
      </c>
      <c r="Q30" s="137">
        <f t="shared" si="6"/>
        <v>0</v>
      </c>
      <c r="R30" s="496">
        <v>0</v>
      </c>
      <c r="S30" s="496">
        <v>0</v>
      </c>
      <c r="T30" s="137">
        <f t="shared" si="1"/>
        <v>0</v>
      </c>
      <c r="U30" s="494">
        <f t="shared" si="2"/>
        <v>0</v>
      </c>
      <c r="V30" s="494">
        <f t="shared" si="0"/>
        <v>0</v>
      </c>
      <c r="W30" s="137">
        <f t="shared" si="3"/>
        <v>0</v>
      </c>
    </row>
    <row r="31" spans="1:23" ht="21">
      <c r="A31" s="54">
        <v>9</v>
      </c>
      <c r="B31" s="54" t="s">
        <v>17</v>
      </c>
      <c r="C31" s="54" t="s">
        <v>18</v>
      </c>
      <c r="D31" s="67" t="s">
        <v>587</v>
      </c>
      <c r="E31" s="496">
        <v>0</v>
      </c>
      <c r="F31" s="496">
        <v>6</v>
      </c>
      <c r="G31" s="496">
        <v>0</v>
      </c>
      <c r="H31" s="455">
        <v>6</v>
      </c>
      <c r="I31" s="496">
        <v>3</v>
      </c>
      <c r="J31" s="496">
        <v>50614199</v>
      </c>
      <c r="K31" s="137">
        <f t="shared" si="4"/>
        <v>50614200</v>
      </c>
      <c r="L31" s="496">
        <v>0</v>
      </c>
      <c r="M31" s="496">
        <v>0</v>
      </c>
      <c r="N31" s="137">
        <f t="shared" si="5"/>
        <v>0</v>
      </c>
      <c r="O31" s="496">
        <v>3</v>
      </c>
      <c r="P31" s="496">
        <v>5600400</v>
      </c>
      <c r="Q31" s="137">
        <f t="shared" si="6"/>
        <v>5600400</v>
      </c>
      <c r="R31" s="496">
        <v>0</v>
      </c>
      <c r="S31" s="496">
        <v>0</v>
      </c>
      <c r="T31" s="137">
        <f t="shared" si="1"/>
        <v>0</v>
      </c>
      <c r="U31" s="494">
        <f t="shared" si="2"/>
        <v>6</v>
      </c>
      <c r="V31" s="494">
        <f t="shared" si="0"/>
        <v>56214599</v>
      </c>
      <c r="W31" s="137">
        <f t="shared" si="3"/>
        <v>56214600</v>
      </c>
    </row>
    <row r="32" spans="1:23" ht="21">
      <c r="A32" s="56">
        <v>10</v>
      </c>
      <c r="B32" s="54" t="s">
        <v>17</v>
      </c>
      <c r="C32" s="54" t="s">
        <v>18</v>
      </c>
      <c r="D32" s="67" t="s">
        <v>593</v>
      </c>
      <c r="E32" s="496">
        <v>0</v>
      </c>
      <c r="F32" s="496">
        <v>0</v>
      </c>
      <c r="G32" s="496">
        <v>0</v>
      </c>
      <c r="H32" s="455">
        <v>0</v>
      </c>
      <c r="I32" s="496">
        <v>0</v>
      </c>
      <c r="J32" s="496">
        <v>0</v>
      </c>
      <c r="K32" s="137">
        <f t="shared" si="4"/>
        <v>0</v>
      </c>
      <c r="L32" s="496">
        <v>0</v>
      </c>
      <c r="M32" s="496">
        <v>0</v>
      </c>
      <c r="N32" s="137">
        <f t="shared" si="5"/>
        <v>0</v>
      </c>
      <c r="O32" s="496">
        <v>0</v>
      </c>
      <c r="P32" s="496">
        <v>0</v>
      </c>
      <c r="Q32" s="137">
        <f t="shared" si="6"/>
        <v>0</v>
      </c>
      <c r="R32" s="496">
        <v>0</v>
      </c>
      <c r="S32" s="496">
        <v>0</v>
      </c>
      <c r="T32" s="137">
        <f t="shared" si="1"/>
        <v>0</v>
      </c>
      <c r="U32" s="494">
        <f t="shared" si="2"/>
        <v>0</v>
      </c>
      <c r="V32" s="494">
        <f t="shared" si="0"/>
        <v>0</v>
      </c>
      <c r="W32" s="137">
        <f t="shared" si="3"/>
        <v>0</v>
      </c>
    </row>
    <row r="33" spans="1:23" ht="21">
      <c r="A33" s="54">
        <v>11</v>
      </c>
      <c r="B33" s="54" t="s">
        <v>17</v>
      </c>
      <c r="C33" s="54" t="s">
        <v>18</v>
      </c>
      <c r="D33" s="67" t="s">
        <v>588</v>
      </c>
      <c r="E33" s="496">
        <v>0</v>
      </c>
      <c r="F33" s="496">
        <v>0</v>
      </c>
      <c r="G33" s="496">
        <v>0</v>
      </c>
      <c r="H33" s="498">
        <v>0</v>
      </c>
      <c r="I33" s="496">
        <v>0</v>
      </c>
      <c r="J33" s="496">
        <v>0</v>
      </c>
      <c r="K33" s="137">
        <f t="shared" si="4"/>
        <v>0</v>
      </c>
      <c r="L33" s="496">
        <v>0</v>
      </c>
      <c r="M33" s="496">
        <v>0</v>
      </c>
      <c r="N33" s="137">
        <f t="shared" si="5"/>
        <v>0</v>
      </c>
      <c r="O33" s="496">
        <v>0</v>
      </c>
      <c r="P33" s="496">
        <v>0</v>
      </c>
      <c r="Q33" s="137">
        <f t="shared" si="6"/>
        <v>0</v>
      </c>
      <c r="R33" s="496">
        <v>0</v>
      </c>
      <c r="S33" s="496">
        <v>0</v>
      </c>
      <c r="T33" s="137">
        <f t="shared" si="1"/>
        <v>0</v>
      </c>
      <c r="U33" s="494">
        <f t="shared" si="2"/>
        <v>0</v>
      </c>
      <c r="V33" s="494">
        <f t="shared" si="0"/>
        <v>0</v>
      </c>
      <c r="W33" s="137">
        <f t="shared" si="3"/>
        <v>0</v>
      </c>
    </row>
    <row r="34" spans="1:23" ht="21">
      <c r="A34" s="56">
        <v>12</v>
      </c>
      <c r="B34" s="54" t="s">
        <v>17</v>
      </c>
      <c r="C34" s="54" t="s">
        <v>18</v>
      </c>
      <c r="D34" s="67" t="s">
        <v>589</v>
      </c>
      <c r="E34" s="496">
        <v>0</v>
      </c>
      <c r="F34" s="496">
        <v>0</v>
      </c>
      <c r="G34" s="496">
        <v>0</v>
      </c>
      <c r="H34" s="455">
        <v>0</v>
      </c>
      <c r="I34" s="496">
        <v>0</v>
      </c>
      <c r="J34" s="496">
        <v>0</v>
      </c>
      <c r="K34" s="137">
        <f t="shared" si="4"/>
        <v>0</v>
      </c>
      <c r="L34" s="496">
        <v>0</v>
      </c>
      <c r="M34" s="496">
        <v>0</v>
      </c>
      <c r="N34" s="137">
        <f t="shared" si="5"/>
        <v>0</v>
      </c>
      <c r="O34" s="496">
        <v>0</v>
      </c>
      <c r="P34" s="496">
        <v>0</v>
      </c>
      <c r="Q34" s="137">
        <f t="shared" si="6"/>
        <v>0</v>
      </c>
      <c r="R34" s="496">
        <v>0</v>
      </c>
      <c r="S34" s="496">
        <v>0</v>
      </c>
      <c r="T34" s="137">
        <f t="shared" si="1"/>
        <v>0</v>
      </c>
      <c r="U34" s="494">
        <f t="shared" si="2"/>
        <v>0</v>
      </c>
      <c r="V34" s="494">
        <f t="shared" si="0"/>
        <v>0</v>
      </c>
      <c r="W34" s="137">
        <f t="shared" si="3"/>
        <v>0</v>
      </c>
    </row>
    <row r="35" spans="1:23" ht="21">
      <c r="A35" s="54">
        <v>13</v>
      </c>
      <c r="B35" s="54" t="s">
        <v>17</v>
      </c>
      <c r="C35" s="54" t="s">
        <v>18</v>
      </c>
      <c r="D35" s="67" t="s">
        <v>590</v>
      </c>
      <c r="E35" s="496">
        <v>0</v>
      </c>
      <c r="F35" s="496">
        <v>0</v>
      </c>
      <c r="G35" s="496">
        <v>0</v>
      </c>
      <c r="H35" s="455">
        <v>0</v>
      </c>
      <c r="I35" s="496">
        <v>0</v>
      </c>
      <c r="J35" s="496">
        <v>0</v>
      </c>
      <c r="K35" s="137">
        <f t="shared" si="4"/>
        <v>0</v>
      </c>
      <c r="L35" s="496">
        <v>0</v>
      </c>
      <c r="M35" s="496">
        <v>0</v>
      </c>
      <c r="N35" s="137">
        <f t="shared" si="5"/>
        <v>0</v>
      </c>
      <c r="O35" s="496">
        <v>0</v>
      </c>
      <c r="P35" s="496">
        <v>0</v>
      </c>
      <c r="Q35" s="137">
        <f t="shared" si="6"/>
        <v>0</v>
      </c>
      <c r="R35" s="496">
        <v>0</v>
      </c>
      <c r="S35" s="496">
        <v>0</v>
      </c>
      <c r="T35" s="137">
        <f t="shared" si="1"/>
        <v>0</v>
      </c>
      <c r="U35" s="494">
        <f t="shared" si="2"/>
        <v>0</v>
      </c>
      <c r="V35" s="494">
        <f t="shared" si="0"/>
        <v>0</v>
      </c>
      <c r="W35" s="137">
        <f t="shared" si="3"/>
        <v>0</v>
      </c>
    </row>
    <row r="36" spans="1:23" ht="21">
      <c r="A36" s="56">
        <v>14</v>
      </c>
      <c r="B36" s="54" t="s">
        <v>17</v>
      </c>
      <c r="C36" s="54" t="s">
        <v>18</v>
      </c>
      <c r="D36" s="19" t="s">
        <v>630</v>
      </c>
      <c r="E36" s="496">
        <v>0</v>
      </c>
      <c r="F36" s="496">
        <v>0</v>
      </c>
      <c r="G36" s="496">
        <v>0</v>
      </c>
      <c r="H36" s="455">
        <v>0</v>
      </c>
      <c r="I36" s="496">
        <v>0</v>
      </c>
      <c r="J36" s="496">
        <v>0</v>
      </c>
      <c r="K36" s="137">
        <f t="shared" si="4"/>
        <v>0</v>
      </c>
      <c r="L36" s="496">
        <v>0</v>
      </c>
      <c r="M36" s="496">
        <v>0</v>
      </c>
      <c r="N36" s="137">
        <f t="shared" si="5"/>
        <v>0</v>
      </c>
      <c r="O36" s="496">
        <v>0</v>
      </c>
      <c r="P36" s="496">
        <v>0</v>
      </c>
      <c r="Q36" s="137">
        <f t="shared" si="6"/>
        <v>0</v>
      </c>
      <c r="R36" s="496">
        <v>0</v>
      </c>
      <c r="S36" s="496">
        <v>0</v>
      </c>
      <c r="T36" s="137">
        <f t="shared" si="1"/>
        <v>0</v>
      </c>
      <c r="U36" s="494">
        <f t="shared" si="2"/>
        <v>0</v>
      </c>
      <c r="V36" s="494">
        <f t="shared" si="0"/>
        <v>0</v>
      </c>
      <c r="W36" s="137">
        <f t="shared" si="3"/>
        <v>0</v>
      </c>
    </row>
    <row r="37" spans="1:23" ht="42">
      <c r="A37" s="56">
        <v>15</v>
      </c>
      <c r="B37" s="54" t="s">
        <v>17</v>
      </c>
      <c r="C37" s="54" t="s">
        <v>18</v>
      </c>
      <c r="D37" s="67" t="s">
        <v>591</v>
      </c>
      <c r="E37" s="496">
        <v>0</v>
      </c>
      <c r="F37" s="496">
        <v>0</v>
      </c>
      <c r="G37" s="496">
        <v>0</v>
      </c>
      <c r="H37" s="455">
        <v>0</v>
      </c>
      <c r="I37" s="496">
        <v>0</v>
      </c>
      <c r="J37" s="496">
        <v>0</v>
      </c>
      <c r="K37" s="137">
        <f t="shared" si="4"/>
        <v>0</v>
      </c>
      <c r="L37" s="496">
        <v>0</v>
      </c>
      <c r="M37" s="496">
        <v>0</v>
      </c>
      <c r="N37" s="137">
        <f t="shared" si="5"/>
        <v>0</v>
      </c>
      <c r="O37" s="496">
        <v>0</v>
      </c>
      <c r="P37" s="496">
        <v>0</v>
      </c>
      <c r="Q37" s="137">
        <f t="shared" si="6"/>
        <v>0</v>
      </c>
      <c r="R37" s="496">
        <v>0</v>
      </c>
      <c r="S37" s="496">
        <v>0</v>
      </c>
      <c r="T37" s="137">
        <f t="shared" si="1"/>
        <v>0</v>
      </c>
      <c r="U37" s="494">
        <f t="shared" si="2"/>
        <v>0</v>
      </c>
      <c r="V37" s="494">
        <f t="shared" si="0"/>
        <v>0</v>
      </c>
      <c r="W37" s="137">
        <f t="shared" si="3"/>
        <v>0</v>
      </c>
    </row>
    <row r="38" spans="1:23" ht="21">
      <c r="A38" s="54">
        <v>1</v>
      </c>
      <c r="B38" s="54" t="s">
        <v>19</v>
      </c>
      <c r="C38" s="54" t="s">
        <v>3</v>
      </c>
      <c r="D38" s="170" t="s">
        <v>49</v>
      </c>
      <c r="E38" s="199"/>
      <c r="F38" s="199"/>
      <c r="G38" s="199"/>
      <c r="H38" s="510"/>
      <c r="I38" s="199"/>
      <c r="J38" s="200"/>
      <c r="K38" s="137">
        <f t="shared" si="4"/>
        <v>0</v>
      </c>
      <c r="L38" s="199"/>
      <c r="M38" s="200"/>
      <c r="N38" s="137">
        <f t="shared" si="5"/>
        <v>0</v>
      </c>
      <c r="O38" s="199"/>
      <c r="P38" s="200"/>
      <c r="Q38" s="137">
        <f t="shared" si="6"/>
        <v>0</v>
      </c>
      <c r="R38" s="199"/>
      <c r="S38" s="200"/>
      <c r="T38" s="137">
        <f t="shared" si="1"/>
        <v>0</v>
      </c>
      <c r="U38" s="494">
        <f t="shared" si="2"/>
        <v>0</v>
      </c>
      <c r="V38" s="494">
        <f t="shared" si="0"/>
        <v>0</v>
      </c>
      <c r="W38" s="137">
        <f t="shared" si="3"/>
        <v>0</v>
      </c>
    </row>
    <row r="39" spans="1:23" ht="21">
      <c r="A39" s="56">
        <v>2</v>
      </c>
      <c r="B39" s="54" t="s">
        <v>19</v>
      </c>
      <c r="C39" s="54" t="s">
        <v>3</v>
      </c>
      <c r="D39" s="67" t="s">
        <v>581</v>
      </c>
      <c r="E39" s="496">
        <v>0</v>
      </c>
      <c r="F39" s="496">
        <v>0</v>
      </c>
      <c r="G39" s="496">
        <v>0</v>
      </c>
      <c r="H39" s="455">
        <v>0</v>
      </c>
      <c r="I39" s="496">
        <v>0</v>
      </c>
      <c r="J39" s="496">
        <v>0</v>
      </c>
      <c r="K39" s="137">
        <f t="shared" si="4"/>
        <v>0</v>
      </c>
      <c r="L39" s="496">
        <v>0</v>
      </c>
      <c r="M39" s="496">
        <v>0</v>
      </c>
      <c r="N39" s="137">
        <f t="shared" si="5"/>
        <v>0</v>
      </c>
      <c r="O39" s="496">
        <v>0</v>
      </c>
      <c r="P39" s="496">
        <v>0</v>
      </c>
      <c r="Q39" s="137">
        <f t="shared" si="6"/>
        <v>0</v>
      </c>
      <c r="R39" s="496">
        <v>0</v>
      </c>
      <c r="S39" s="496">
        <v>0</v>
      </c>
      <c r="T39" s="137">
        <f t="shared" si="1"/>
        <v>0</v>
      </c>
      <c r="U39" s="494">
        <f t="shared" si="2"/>
        <v>0</v>
      </c>
      <c r="V39" s="494">
        <f t="shared" si="0"/>
        <v>0</v>
      </c>
      <c r="W39" s="137">
        <f t="shared" si="3"/>
        <v>0</v>
      </c>
    </row>
    <row r="40" spans="1:23" ht="21">
      <c r="A40" s="54">
        <v>3</v>
      </c>
      <c r="B40" s="54" t="s">
        <v>19</v>
      </c>
      <c r="C40" s="54" t="s">
        <v>3</v>
      </c>
      <c r="D40" s="67" t="s">
        <v>582</v>
      </c>
      <c r="E40" s="496">
        <v>0</v>
      </c>
      <c r="F40" s="496">
        <v>0</v>
      </c>
      <c r="G40" s="496">
        <v>0</v>
      </c>
      <c r="H40" s="455">
        <v>0</v>
      </c>
      <c r="I40" s="496">
        <v>0</v>
      </c>
      <c r="J40" s="496">
        <v>0</v>
      </c>
      <c r="K40" s="137">
        <f t="shared" si="4"/>
        <v>0</v>
      </c>
      <c r="L40" s="496">
        <v>0</v>
      </c>
      <c r="M40" s="496">
        <v>0</v>
      </c>
      <c r="N40" s="137">
        <f t="shared" si="5"/>
        <v>0</v>
      </c>
      <c r="O40" s="496">
        <v>0</v>
      </c>
      <c r="P40" s="496">
        <v>0</v>
      </c>
      <c r="Q40" s="137">
        <f t="shared" si="6"/>
        <v>0</v>
      </c>
      <c r="R40" s="496">
        <v>0</v>
      </c>
      <c r="S40" s="496">
        <v>0</v>
      </c>
      <c r="T40" s="137">
        <f t="shared" si="1"/>
        <v>0</v>
      </c>
      <c r="U40" s="494">
        <f t="shared" si="2"/>
        <v>0</v>
      </c>
      <c r="V40" s="494">
        <f t="shared" ref="V40:V71" si="7">SUM(J40+M40+P40+S40)</f>
        <v>0</v>
      </c>
      <c r="W40" s="137">
        <f t="shared" si="3"/>
        <v>0</v>
      </c>
    </row>
    <row r="41" spans="1:23" ht="21">
      <c r="A41" s="56">
        <v>4</v>
      </c>
      <c r="B41" s="54" t="s">
        <v>19</v>
      </c>
      <c r="C41" s="54" t="s">
        <v>3</v>
      </c>
      <c r="D41" s="67" t="s">
        <v>583</v>
      </c>
      <c r="E41" s="496">
        <v>4</v>
      </c>
      <c r="F41" s="496">
        <v>48</v>
      </c>
      <c r="G41" s="496">
        <v>2</v>
      </c>
      <c r="H41" s="455">
        <v>54</v>
      </c>
      <c r="I41" s="496">
        <v>0</v>
      </c>
      <c r="J41" s="496">
        <v>0</v>
      </c>
      <c r="K41" s="137">
        <f t="shared" si="4"/>
        <v>0</v>
      </c>
      <c r="L41" s="496">
        <v>8</v>
      </c>
      <c r="M41" s="496">
        <v>1330000</v>
      </c>
      <c r="N41" s="137">
        <f t="shared" si="5"/>
        <v>1330000</v>
      </c>
      <c r="O41" s="496">
        <v>28</v>
      </c>
      <c r="P41" s="496">
        <v>3450000</v>
      </c>
      <c r="Q41" s="137">
        <f t="shared" si="6"/>
        <v>3450000</v>
      </c>
      <c r="R41" s="496">
        <v>18</v>
      </c>
      <c r="S41" s="496">
        <v>3080000</v>
      </c>
      <c r="T41" s="137">
        <f t="shared" si="1"/>
        <v>3080000</v>
      </c>
      <c r="U41" s="494">
        <f t="shared" ref="U41:U72" si="8">SUM(I41+L41+O41+R41)</f>
        <v>54</v>
      </c>
      <c r="V41" s="494">
        <f t="shared" si="7"/>
        <v>7860000</v>
      </c>
      <c r="W41" s="137">
        <f t="shared" si="3"/>
        <v>7860000</v>
      </c>
    </row>
    <row r="42" spans="1:23" ht="21">
      <c r="A42" s="54">
        <v>5</v>
      </c>
      <c r="B42" s="54" t="s">
        <v>19</v>
      </c>
      <c r="C42" s="54" t="s">
        <v>3</v>
      </c>
      <c r="D42" s="67" t="s">
        <v>584</v>
      </c>
      <c r="E42" s="496">
        <v>0</v>
      </c>
      <c r="F42" s="496">
        <v>0</v>
      </c>
      <c r="G42" s="496">
        <v>0</v>
      </c>
      <c r="H42" s="455">
        <v>0</v>
      </c>
      <c r="I42" s="496">
        <v>0</v>
      </c>
      <c r="J42" s="496">
        <v>0</v>
      </c>
      <c r="K42" s="137">
        <f t="shared" si="4"/>
        <v>0</v>
      </c>
      <c r="L42" s="496">
        <v>0</v>
      </c>
      <c r="M42" s="496">
        <v>0</v>
      </c>
      <c r="N42" s="137">
        <f t="shared" si="5"/>
        <v>0</v>
      </c>
      <c r="O42" s="496">
        <v>0</v>
      </c>
      <c r="P42" s="496">
        <v>0</v>
      </c>
      <c r="Q42" s="137">
        <f t="shared" si="6"/>
        <v>0</v>
      </c>
      <c r="R42" s="496">
        <v>0</v>
      </c>
      <c r="S42" s="496">
        <v>0</v>
      </c>
      <c r="T42" s="137">
        <f t="shared" si="1"/>
        <v>0</v>
      </c>
      <c r="U42" s="494">
        <f t="shared" si="8"/>
        <v>0</v>
      </c>
      <c r="V42" s="494">
        <f t="shared" si="7"/>
        <v>0</v>
      </c>
      <c r="W42" s="137">
        <f t="shared" si="3"/>
        <v>0</v>
      </c>
    </row>
    <row r="43" spans="1:23" ht="21">
      <c r="A43" s="56">
        <v>6</v>
      </c>
      <c r="B43" s="54" t="s">
        <v>19</v>
      </c>
      <c r="C43" s="54" t="s">
        <v>3</v>
      </c>
      <c r="D43" s="67" t="s">
        <v>491</v>
      </c>
      <c r="E43" s="496">
        <v>0</v>
      </c>
      <c r="F43" s="496">
        <v>0</v>
      </c>
      <c r="G43" s="496">
        <v>0</v>
      </c>
      <c r="H43" s="455">
        <v>0</v>
      </c>
      <c r="I43" s="496">
        <v>0</v>
      </c>
      <c r="J43" s="496">
        <v>0</v>
      </c>
      <c r="K43" s="137">
        <f t="shared" si="4"/>
        <v>0</v>
      </c>
      <c r="L43" s="496">
        <v>0</v>
      </c>
      <c r="M43" s="496">
        <v>0</v>
      </c>
      <c r="N43" s="137">
        <f t="shared" si="5"/>
        <v>0</v>
      </c>
      <c r="O43" s="496">
        <v>0</v>
      </c>
      <c r="P43" s="496">
        <v>0</v>
      </c>
      <c r="Q43" s="137">
        <f t="shared" si="6"/>
        <v>0</v>
      </c>
      <c r="R43" s="496">
        <v>0</v>
      </c>
      <c r="S43" s="496">
        <v>0</v>
      </c>
      <c r="T43" s="137">
        <f t="shared" si="1"/>
        <v>0</v>
      </c>
      <c r="U43" s="494">
        <f t="shared" si="8"/>
        <v>0</v>
      </c>
      <c r="V43" s="494">
        <f t="shared" si="7"/>
        <v>0</v>
      </c>
      <c r="W43" s="137">
        <f t="shared" si="3"/>
        <v>0</v>
      </c>
    </row>
    <row r="44" spans="1:23" ht="21">
      <c r="A44" s="54">
        <v>7</v>
      </c>
      <c r="B44" s="54" t="s">
        <v>19</v>
      </c>
      <c r="C44" s="54" t="s">
        <v>3</v>
      </c>
      <c r="D44" s="67" t="s">
        <v>585</v>
      </c>
      <c r="E44" s="496">
        <v>0</v>
      </c>
      <c r="F44" s="496">
        <v>0</v>
      </c>
      <c r="G44" s="496">
        <v>0</v>
      </c>
      <c r="H44" s="455">
        <v>0</v>
      </c>
      <c r="I44" s="496">
        <v>0</v>
      </c>
      <c r="J44" s="496">
        <v>0</v>
      </c>
      <c r="K44" s="137">
        <f t="shared" si="4"/>
        <v>0</v>
      </c>
      <c r="L44" s="496">
        <v>0</v>
      </c>
      <c r="M44" s="496">
        <v>0</v>
      </c>
      <c r="N44" s="137">
        <f t="shared" si="5"/>
        <v>0</v>
      </c>
      <c r="O44" s="496">
        <v>0</v>
      </c>
      <c r="P44" s="496">
        <v>0</v>
      </c>
      <c r="Q44" s="137">
        <f t="shared" si="6"/>
        <v>0</v>
      </c>
      <c r="R44" s="496">
        <v>0</v>
      </c>
      <c r="S44" s="496">
        <v>0</v>
      </c>
      <c r="T44" s="137">
        <f t="shared" si="1"/>
        <v>0</v>
      </c>
      <c r="U44" s="494">
        <f t="shared" si="8"/>
        <v>0</v>
      </c>
      <c r="V44" s="494">
        <f t="shared" si="7"/>
        <v>0</v>
      </c>
      <c r="W44" s="137">
        <f t="shared" si="3"/>
        <v>0</v>
      </c>
    </row>
    <row r="45" spans="1:23" ht="21">
      <c r="A45" s="56">
        <v>8</v>
      </c>
      <c r="B45" s="54" t="s">
        <v>19</v>
      </c>
      <c r="C45" s="54" t="s">
        <v>3</v>
      </c>
      <c r="D45" s="67" t="s">
        <v>586</v>
      </c>
      <c r="E45" s="496">
        <v>0</v>
      </c>
      <c r="F45" s="496">
        <v>0</v>
      </c>
      <c r="G45" s="496">
        <v>0</v>
      </c>
      <c r="H45" s="455">
        <v>0</v>
      </c>
      <c r="I45" s="496">
        <v>0</v>
      </c>
      <c r="J45" s="496">
        <v>0</v>
      </c>
      <c r="K45" s="137">
        <f t="shared" si="4"/>
        <v>0</v>
      </c>
      <c r="L45" s="496">
        <v>0</v>
      </c>
      <c r="M45" s="496">
        <v>0</v>
      </c>
      <c r="N45" s="137">
        <f t="shared" si="5"/>
        <v>0</v>
      </c>
      <c r="O45" s="496">
        <v>0</v>
      </c>
      <c r="P45" s="496">
        <v>0</v>
      </c>
      <c r="Q45" s="137">
        <f t="shared" si="6"/>
        <v>0</v>
      </c>
      <c r="R45" s="496">
        <v>0</v>
      </c>
      <c r="S45" s="496">
        <v>0</v>
      </c>
      <c r="T45" s="137">
        <f t="shared" si="1"/>
        <v>0</v>
      </c>
      <c r="U45" s="494">
        <f t="shared" si="8"/>
        <v>0</v>
      </c>
      <c r="V45" s="494">
        <f t="shared" si="7"/>
        <v>0</v>
      </c>
      <c r="W45" s="137">
        <f t="shared" si="3"/>
        <v>0</v>
      </c>
    </row>
    <row r="46" spans="1:23" ht="21">
      <c r="A46" s="54">
        <v>9</v>
      </c>
      <c r="B46" s="54" t="s">
        <v>19</v>
      </c>
      <c r="C46" s="54" t="s">
        <v>3</v>
      </c>
      <c r="D46" s="67" t="s">
        <v>587</v>
      </c>
      <c r="E46" s="496">
        <v>0</v>
      </c>
      <c r="F46" s="496">
        <v>0</v>
      </c>
      <c r="G46" s="496">
        <v>0</v>
      </c>
      <c r="H46" s="455">
        <v>0</v>
      </c>
      <c r="I46" s="496">
        <v>0</v>
      </c>
      <c r="J46" s="496">
        <v>0</v>
      </c>
      <c r="K46" s="137">
        <f t="shared" si="4"/>
        <v>0</v>
      </c>
      <c r="L46" s="496">
        <v>0</v>
      </c>
      <c r="M46" s="496">
        <v>0</v>
      </c>
      <c r="N46" s="137">
        <f t="shared" si="5"/>
        <v>0</v>
      </c>
      <c r="O46" s="496">
        <v>0</v>
      </c>
      <c r="P46" s="496">
        <v>0</v>
      </c>
      <c r="Q46" s="137">
        <f t="shared" si="6"/>
        <v>0</v>
      </c>
      <c r="R46" s="496">
        <v>0</v>
      </c>
      <c r="S46" s="496">
        <v>0</v>
      </c>
      <c r="T46" s="137">
        <f t="shared" si="1"/>
        <v>0</v>
      </c>
      <c r="U46" s="494">
        <f t="shared" si="8"/>
        <v>0</v>
      </c>
      <c r="V46" s="494">
        <f t="shared" si="7"/>
        <v>0</v>
      </c>
      <c r="W46" s="137">
        <f t="shared" si="3"/>
        <v>0</v>
      </c>
    </row>
    <row r="47" spans="1:23" ht="21">
      <c r="A47" s="56">
        <v>10</v>
      </c>
      <c r="B47" s="54" t="s">
        <v>19</v>
      </c>
      <c r="C47" s="54" t="s">
        <v>3</v>
      </c>
      <c r="D47" s="67" t="s">
        <v>593</v>
      </c>
      <c r="E47" s="496">
        <v>0</v>
      </c>
      <c r="F47" s="496">
        <v>0</v>
      </c>
      <c r="G47" s="496">
        <v>0</v>
      </c>
      <c r="H47" s="455">
        <v>0</v>
      </c>
      <c r="I47" s="496">
        <v>0</v>
      </c>
      <c r="J47" s="496">
        <v>0</v>
      </c>
      <c r="K47" s="137">
        <f t="shared" si="4"/>
        <v>0</v>
      </c>
      <c r="L47" s="496">
        <v>0</v>
      </c>
      <c r="M47" s="496">
        <v>0</v>
      </c>
      <c r="N47" s="137">
        <f t="shared" si="5"/>
        <v>0</v>
      </c>
      <c r="O47" s="496">
        <v>0</v>
      </c>
      <c r="P47" s="496">
        <v>0</v>
      </c>
      <c r="Q47" s="137">
        <f t="shared" si="6"/>
        <v>0</v>
      </c>
      <c r="R47" s="496">
        <v>0</v>
      </c>
      <c r="S47" s="496">
        <v>0</v>
      </c>
      <c r="T47" s="137">
        <f t="shared" si="1"/>
        <v>0</v>
      </c>
      <c r="U47" s="494">
        <f t="shared" si="8"/>
        <v>0</v>
      </c>
      <c r="V47" s="494">
        <f t="shared" si="7"/>
        <v>0</v>
      </c>
      <c r="W47" s="137">
        <f t="shared" si="3"/>
        <v>0</v>
      </c>
    </row>
    <row r="48" spans="1:23" ht="21">
      <c r="A48" s="54">
        <v>11</v>
      </c>
      <c r="B48" s="54" t="s">
        <v>19</v>
      </c>
      <c r="C48" s="54" t="s">
        <v>3</v>
      </c>
      <c r="D48" s="67" t="s">
        <v>588</v>
      </c>
      <c r="E48" s="496">
        <v>0</v>
      </c>
      <c r="F48" s="496">
        <v>0</v>
      </c>
      <c r="G48" s="496">
        <v>0</v>
      </c>
      <c r="H48" s="455">
        <v>0</v>
      </c>
      <c r="I48" s="496">
        <v>0</v>
      </c>
      <c r="J48" s="496">
        <v>0</v>
      </c>
      <c r="K48" s="137">
        <f t="shared" si="4"/>
        <v>0</v>
      </c>
      <c r="L48" s="496">
        <v>0</v>
      </c>
      <c r="M48" s="496">
        <v>0</v>
      </c>
      <c r="N48" s="137">
        <f t="shared" si="5"/>
        <v>0</v>
      </c>
      <c r="O48" s="496">
        <v>0</v>
      </c>
      <c r="P48" s="496">
        <v>0</v>
      </c>
      <c r="Q48" s="137">
        <f t="shared" si="6"/>
        <v>0</v>
      </c>
      <c r="R48" s="496">
        <v>0</v>
      </c>
      <c r="S48" s="496">
        <v>0</v>
      </c>
      <c r="T48" s="137">
        <f t="shared" si="1"/>
        <v>0</v>
      </c>
      <c r="U48" s="494">
        <f t="shared" si="8"/>
        <v>0</v>
      </c>
      <c r="V48" s="494">
        <f t="shared" si="7"/>
        <v>0</v>
      </c>
      <c r="W48" s="137">
        <f t="shared" si="3"/>
        <v>0</v>
      </c>
    </row>
    <row r="49" spans="1:23" ht="21">
      <c r="A49" s="56">
        <v>12</v>
      </c>
      <c r="B49" s="54" t="s">
        <v>19</v>
      </c>
      <c r="C49" s="54" t="s">
        <v>3</v>
      </c>
      <c r="D49" s="67" t="s">
        <v>589</v>
      </c>
      <c r="E49" s="496">
        <v>0</v>
      </c>
      <c r="F49" s="496">
        <v>0</v>
      </c>
      <c r="G49" s="496">
        <v>0</v>
      </c>
      <c r="H49" s="455">
        <v>0</v>
      </c>
      <c r="I49" s="496">
        <v>0</v>
      </c>
      <c r="J49" s="496">
        <v>0</v>
      </c>
      <c r="K49" s="137">
        <f t="shared" si="4"/>
        <v>0</v>
      </c>
      <c r="L49" s="496">
        <v>0</v>
      </c>
      <c r="M49" s="496">
        <v>0</v>
      </c>
      <c r="N49" s="137">
        <f t="shared" si="5"/>
        <v>0</v>
      </c>
      <c r="O49" s="496">
        <v>0</v>
      </c>
      <c r="P49" s="496">
        <v>0</v>
      </c>
      <c r="Q49" s="137">
        <f t="shared" si="6"/>
        <v>0</v>
      </c>
      <c r="R49" s="496">
        <v>0</v>
      </c>
      <c r="S49" s="496">
        <v>0</v>
      </c>
      <c r="T49" s="137">
        <f t="shared" si="1"/>
        <v>0</v>
      </c>
      <c r="U49" s="494">
        <f t="shared" si="8"/>
        <v>0</v>
      </c>
      <c r="V49" s="494">
        <f t="shared" si="7"/>
        <v>0</v>
      </c>
      <c r="W49" s="137">
        <f t="shared" si="3"/>
        <v>0</v>
      </c>
    </row>
    <row r="50" spans="1:23" ht="21">
      <c r="A50" s="54">
        <v>13</v>
      </c>
      <c r="B50" s="54" t="s">
        <v>19</v>
      </c>
      <c r="C50" s="54" t="s">
        <v>3</v>
      </c>
      <c r="D50" s="67" t="s">
        <v>590</v>
      </c>
      <c r="E50" s="496">
        <v>0</v>
      </c>
      <c r="F50" s="496">
        <v>0</v>
      </c>
      <c r="G50" s="496">
        <v>0</v>
      </c>
      <c r="H50" s="455">
        <v>0</v>
      </c>
      <c r="I50" s="496">
        <v>0</v>
      </c>
      <c r="J50" s="496">
        <v>0</v>
      </c>
      <c r="K50" s="137">
        <f t="shared" si="4"/>
        <v>0</v>
      </c>
      <c r="L50" s="496">
        <v>0</v>
      </c>
      <c r="M50" s="496">
        <v>0</v>
      </c>
      <c r="N50" s="137">
        <f t="shared" si="5"/>
        <v>0</v>
      </c>
      <c r="O50" s="496">
        <v>0</v>
      </c>
      <c r="P50" s="496">
        <v>0</v>
      </c>
      <c r="Q50" s="137">
        <f t="shared" si="6"/>
        <v>0</v>
      </c>
      <c r="R50" s="496">
        <v>0</v>
      </c>
      <c r="S50" s="496">
        <v>0</v>
      </c>
      <c r="T50" s="137">
        <f t="shared" si="1"/>
        <v>0</v>
      </c>
      <c r="U50" s="494">
        <f t="shared" si="8"/>
        <v>0</v>
      </c>
      <c r="V50" s="494">
        <f t="shared" si="7"/>
        <v>0</v>
      </c>
      <c r="W50" s="137">
        <f t="shared" si="3"/>
        <v>0</v>
      </c>
    </row>
    <row r="51" spans="1:23" ht="21">
      <c r="A51" s="56">
        <v>14</v>
      </c>
      <c r="B51" s="54" t="s">
        <v>19</v>
      </c>
      <c r="C51" s="54" t="s">
        <v>3</v>
      </c>
      <c r="D51" s="2" t="s">
        <v>630</v>
      </c>
      <c r="E51" s="496">
        <v>0</v>
      </c>
      <c r="F51" s="496">
        <v>12</v>
      </c>
      <c r="G51" s="496">
        <v>0</v>
      </c>
      <c r="H51" s="455">
        <v>12</v>
      </c>
      <c r="I51" s="496">
        <v>12</v>
      </c>
      <c r="J51" s="496">
        <v>137000</v>
      </c>
      <c r="K51" s="137">
        <f t="shared" si="4"/>
        <v>137000</v>
      </c>
      <c r="L51" s="418">
        <v>0</v>
      </c>
      <c r="M51" s="418">
        <v>0</v>
      </c>
      <c r="N51" s="137">
        <f t="shared" si="5"/>
        <v>0</v>
      </c>
      <c r="O51" s="418">
        <v>0</v>
      </c>
      <c r="P51" s="418">
        <v>0</v>
      </c>
      <c r="Q51" s="137">
        <f t="shared" si="6"/>
        <v>0</v>
      </c>
      <c r="R51" s="418">
        <v>0</v>
      </c>
      <c r="S51" s="418">
        <v>0</v>
      </c>
      <c r="T51" s="137">
        <f t="shared" si="1"/>
        <v>0</v>
      </c>
      <c r="U51" s="494">
        <f t="shared" si="8"/>
        <v>12</v>
      </c>
      <c r="V51" s="494">
        <f t="shared" si="7"/>
        <v>137000</v>
      </c>
      <c r="W51" s="137">
        <f t="shared" si="3"/>
        <v>137000</v>
      </c>
    </row>
    <row r="52" spans="1:23" ht="21">
      <c r="A52" s="56">
        <v>15</v>
      </c>
      <c r="B52" s="54" t="s">
        <v>19</v>
      </c>
      <c r="C52" s="54" t="s">
        <v>3</v>
      </c>
      <c r="D52" s="67" t="s">
        <v>591</v>
      </c>
      <c r="E52" s="496">
        <v>0</v>
      </c>
      <c r="F52" s="496">
        <v>0</v>
      </c>
      <c r="G52" s="496">
        <v>0</v>
      </c>
      <c r="H52" s="455">
        <v>0</v>
      </c>
      <c r="I52" s="496">
        <v>0</v>
      </c>
      <c r="J52" s="496">
        <v>0</v>
      </c>
      <c r="K52" s="137">
        <f t="shared" si="4"/>
        <v>0</v>
      </c>
      <c r="L52" s="496">
        <v>0</v>
      </c>
      <c r="M52" s="496">
        <v>0</v>
      </c>
      <c r="N52" s="137">
        <f t="shared" si="5"/>
        <v>0</v>
      </c>
      <c r="O52" s="496">
        <v>0</v>
      </c>
      <c r="P52" s="496">
        <v>0</v>
      </c>
      <c r="Q52" s="137">
        <f t="shared" si="6"/>
        <v>0</v>
      </c>
      <c r="R52" s="496">
        <v>0</v>
      </c>
      <c r="S52" s="496">
        <v>0</v>
      </c>
      <c r="T52" s="137">
        <f t="shared" si="1"/>
        <v>0</v>
      </c>
      <c r="U52" s="494">
        <f t="shared" si="8"/>
        <v>0</v>
      </c>
      <c r="V52" s="494">
        <f t="shared" si="7"/>
        <v>0</v>
      </c>
      <c r="W52" s="137">
        <f t="shared" si="3"/>
        <v>0</v>
      </c>
    </row>
    <row r="53" spans="1:23" ht="21">
      <c r="A53" s="54">
        <v>1</v>
      </c>
      <c r="B53" s="54" t="s">
        <v>19</v>
      </c>
      <c r="C53" s="56" t="s">
        <v>18</v>
      </c>
      <c r="D53" s="170" t="s">
        <v>49</v>
      </c>
      <c r="E53" s="496">
        <v>0</v>
      </c>
      <c r="F53" s="496">
        <v>0</v>
      </c>
      <c r="G53" s="496">
        <v>0</v>
      </c>
      <c r="H53" s="455">
        <v>0</v>
      </c>
      <c r="I53" s="496">
        <v>0</v>
      </c>
      <c r="J53" s="496">
        <v>0</v>
      </c>
      <c r="K53" s="137">
        <f t="shared" si="4"/>
        <v>0</v>
      </c>
      <c r="L53" s="496">
        <v>0</v>
      </c>
      <c r="M53" s="496">
        <v>0</v>
      </c>
      <c r="N53" s="137">
        <f t="shared" si="5"/>
        <v>0</v>
      </c>
      <c r="O53" s="496">
        <v>0</v>
      </c>
      <c r="P53" s="496">
        <v>0</v>
      </c>
      <c r="Q53" s="137">
        <f t="shared" si="6"/>
        <v>0</v>
      </c>
      <c r="R53" s="496">
        <v>0</v>
      </c>
      <c r="S53" s="496">
        <v>0</v>
      </c>
      <c r="T53" s="137">
        <f t="shared" si="1"/>
        <v>0</v>
      </c>
      <c r="U53" s="494">
        <f t="shared" si="8"/>
        <v>0</v>
      </c>
      <c r="V53" s="494">
        <f t="shared" si="7"/>
        <v>0</v>
      </c>
      <c r="W53" s="137">
        <f t="shared" si="3"/>
        <v>0</v>
      </c>
    </row>
    <row r="54" spans="1:23" ht="21">
      <c r="A54" s="56">
        <v>2</v>
      </c>
      <c r="B54" s="54" t="s">
        <v>19</v>
      </c>
      <c r="C54" s="56" t="s">
        <v>18</v>
      </c>
      <c r="D54" s="67" t="s">
        <v>581</v>
      </c>
      <c r="E54" s="496">
        <v>0</v>
      </c>
      <c r="F54" s="496">
        <v>0</v>
      </c>
      <c r="G54" s="496">
        <v>0</v>
      </c>
      <c r="H54" s="455">
        <v>0</v>
      </c>
      <c r="I54" s="496">
        <v>0</v>
      </c>
      <c r="J54" s="496">
        <v>0</v>
      </c>
      <c r="K54" s="137">
        <f t="shared" si="4"/>
        <v>0</v>
      </c>
      <c r="L54" s="496">
        <v>0</v>
      </c>
      <c r="M54" s="496">
        <v>0</v>
      </c>
      <c r="N54" s="137">
        <f t="shared" si="5"/>
        <v>0</v>
      </c>
      <c r="O54" s="496">
        <v>0</v>
      </c>
      <c r="P54" s="496">
        <v>0</v>
      </c>
      <c r="Q54" s="137">
        <f t="shared" si="6"/>
        <v>0</v>
      </c>
      <c r="R54" s="496">
        <v>0</v>
      </c>
      <c r="S54" s="496">
        <v>0</v>
      </c>
      <c r="T54" s="137">
        <f t="shared" si="1"/>
        <v>0</v>
      </c>
      <c r="U54" s="494">
        <f t="shared" si="8"/>
        <v>0</v>
      </c>
      <c r="V54" s="494">
        <f t="shared" si="7"/>
        <v>0</v>
      </c>
      <c r="W54" s="137">
        <f t="shared" si="3"/>
        <v>0</v>
      </c>
    </row>
    <row r="55" spans="1:23" ht="21">
      <c r="A55" s="54">
        <v>3</v>
      </c>
      <c r="B55" s="54" t="s">
        <v>19</v>
      </c>
      <c r="C55" s="56" t="s">
        <v>18</v>
      </c>
      <c r="D55" s="67" t="s">
        <v>582</v>
      </c>
      <c r="E55" s="496">
        <v>0</v>
      </c>
      <c r="F55" s="496">
        <v>0</v>
      </c>
      <c r="G55" s="496">
        <v>0</v>
      </c>
      <c r="H55" s="455">
        <v>0</v>
      </c>
      <c r="I55" s="496">
        <v>0</v>
      </c>
      <c r="J55" s="496">
        <v>0</v>
      </c>
      <c r="K55" s="137">
        <f t="shared" si="4"/>
        <v>0</v>
      </c>
      <c r="L55" s="496">
        <v>0</v>
      </c>
      <c r="M55" s="496">
        <v>0</v>
      </c>
      <c r="N55" s="137">
        <f t="shared" si="5"/>
        <v>0</v>
      </c>
      <c r="O55" s="496">
        <v>0</v>
      </c>
      <c r="P55" s="496">
        <v>0</v>
      </c>
      <c r="Q55" s="137">
        <f t="shared" si="6"/>
        <v>0</v>
      </c>
      <c r="R55" s="496">
        <v>0</v>
      </c>
      <c r="S55" s="496">
        <v>0</v>
      </c>
      <c r="T55" s="137">
        <f t="shared" si="1"/>
        <v>0</v>
      </c>
      <c r="U55" s="494">
        <f t="shared" si="8"/>
        <v>0</v>
      </c>
      <c r="V55" s="494">
        <f t="shared" si="7"/>
        <v>0</v>
      </c>
      <c r="W55" s="137">
        <f t="shared" si="3"/>
        <v>0</v>
      </c>
    </row>
    <row r="56" spans="1:23" ht="21">
      <c r="A56" s="56">
        <v>4</v>
      </c>
      <c r="B56" s="54" t="s">
        <v>19</v>
      </c>
      <c r="C56" s="56" t="s">
        <v>18</v>
      </c>
      <c r="D56" s="67" t="s">
        <v>583</v>
      </c>
      <c r="E56" s="496">
        <v>0</v>
      </c>
      <c r="F56" s="496">
        <v>27</v>
      </c>
      <c r="G56" s="496">
        <v>0</v>
      </c>
      <c r="H56" s="455">
        <v>27</v>
      </c>
      <c r="I56" s="496">
        <v>2</v>
      </c>
      <c r="J56" s="496">
        <v>14000000</v>
      </c>
      <c r="K56" s="137">
        <f t="shared" si="4"/>
        <v>14000000</v>
      </c>
      <c r="L56" s="496">
        <v>11</v>
      </c>
      <c r="M56" s="496">
        <v>46805500</v>
      </c>
      <c r="N56" s="137">
        <f t="shared" si="5"/>
        <v>46805500</v>
      </c>
      <c r="O56" s="496">
        <v>8</v>
      </c>
      <c r="P56" s="496">
        <v>22581000</v>
      </c>
      <c r="Q56" s="137">
        <f t="shared" si="6"/>
        <v>22581000</v>
      </c>
      <c r="R56" s="496">
        <v>6</v>
      </c>
      <c r="S56" s="496">
        <v>18934000</v>
      </c>
      <c r="T56" s="137">
        <f t="shared" si="1"/>
        <v>18934000</v>
      </c>
      <c r="U56" s="494">
        <f t="shared" si="8"/>
        <v>27</v>
      </c>
      <c r="V56" s="494">
        <f t="shared" si="7"/>
        <v>102320500</v>
      </c>
      <c r="W56" s="137">
        <f t="shared" si="3"/>
        <v>102320500</v>
      </c>
    </row>
    <row r="57" spans="1:23" ht="21">
      <c r="A57" s="54">
        <v>5</v>
      </c>
      <c r="B57" s="54" t="s">
        <v>19</v>
      </c>
      <c r="C57" s="56" t="s">
        <v>18</v>
      </c>
      <c r="D57" s="67" t="s">
        <v>584</v>
      </c>
      <c r="E57" s="496">
        <v>0</v>
      </c>
      <c r="F57" s="496">
        <v>0</v>
      </c>
      <c r="G57" s="496">
        <v>0</v>
      </c>
      <c r="H57" s="455">
        <v>0</v>
      </c>
      <c r="I57" s="496">
        <v>0</v>
      </c>
      <c r="J57" s="496">
        <v>0</v>
      </c>
      <c r="K57" s="137">
        <f t="shared" si="4"/>
        <v>0</v>
      </c>
      <c r="L57" s="496">
        <v>0</v>
      </c>
      <c r="M57" s="496">
        <v>0</v>
      </c>
      <c r="N57" s="137">
        <f t="shared" si="5"/>
        <v>0</v>
      </c>
      <c r="O57" s="496">
        <v>0</v>
      </c>
      <c r="P57" s="496">
        <v>0</v>
      </c>
      <c r="Q57" s="137">
        <f t="shared" si="6"/>
        <v>0</v>
      </c>
      <c r="R57" s="496">
        <v>0</v>
      </c>
      <c r="S57" s="496">
        <v>0</v>
      </c>
      <c r="T57" s="137">
        <f t="shared" si="1"/>
        <v>0</v>
      </c>
      <c r="U57" s="494">
        <f t="shared" si="8"/>
        <v>0</v>
      </c>
      <c r="V57" s="494">
        <f t="shared" si="7"/>
        <v>0</v>
      </c>
      <c r="W57" s="137">
        <f t="shared" si="3"/>
        <v>0</v>
      </c>
    </row>
    <row r="58" spans="1:23" ht="21">
      <c r="A58" s="56">
        <v>6</v>
      </c>
      <c r="B58" s="54" t="s">
        <v>19</v>
      </c>
      <c r="C58" s="56" t="s">
        <v>18</v>
      </c>
      <c r="D58" s="67" t="s">
        <v>491</v>
      </c>
      <c r="E58" s="496">
        <v>0</v>
      </c>
      <c r="F58" s="496">
        <v>0</v>
      </c>
      <c r="G58" s="496">
        <v>0</v>
      </c>
      <c r="H58" s="455">
        <v>0</v>
      </c>
      <c r="I58" s="496">
        <v>0</v>
      </c>
      <c r="J58" s="496">
        <v>0</v>
      </c>
      <c r="K58" s="137">
        <f t="shared" si="4"/>
        <v>0</v>
      </c>
      <c r="L58" s="496">
        <v>0</v>
      </c>
      <c r="M58" s="496">
        <v>0</v>
      </c>
      <c r="N58" s="137">
        <f t="shared" si="5"/>
        <v>0</v>
      </c>
      <c r="O58" s="496">
        <v>0</v>
      </c>
      <c r="P58" s="496">
        <v>0</v>
      </c>
      <c r="Q58" s="137">
        <f t="shared" si="6"/>
        <v>0</v>
      </c>
      <c r="R58" s="496">
        <v>0</v>
      </c>
      <c r="S58" s="496">
        <v>0</v>
      </c>
      <c r="T58" s="137">
        <f t="shared" si="1"/>
        <v>0</v>
      </c>
      <c r="U58" s="494">
        <f t="shared" si="8"/>
        <v>0</v>
      </c>
      <c r="V58" s="494">
        <f t="shared" si="7"/>
        <v>0</v>
      </c>
      <c r="W58" s="137">
        <f t="shared" si="3"/>
        <v>0</v>
      </c>
    </row>
    <row r="59" spans="1:23" ht="21">
      <c r="A59" s="54">
        <v>7</v>
      </c>
      <c r="B59" s="54" t="s">
        <v>19</v>
      </c>
      <c r="C59" s="56" t="s">
        <v>18</v>
      </c>
      <c r="D59" s="67" t="s">
        <v>585</v>
      </c>
      <c r="E59" s="496">
        <v>0</v>
      </c>
      <c r="F59" s="496">
        <v>0</v>
      </c>
      <c r="G59" s="496">
        <v>0</v>
      </c>
      <c r="H59" s="455">
        <v>0</v>
      </c>
      <c r="I59" s="496">
        <v>0</v>
      </c>
      <c r="J59" s="496">
        <v>0</v>
      </c>
      <c r="K59" s="137">
        <f t="shared" si="4"/>
        <v>0</v>
      </c>
      <c r="L59" s="496">
        <v>0</v>
      </c>
      <c r="M59" s="496">
        <v>0</v>
      </c>
      <c r="N59" s="137">
        <f t="shared" si="5"/>
        <v>0</v>
      </c>
      <c r="O59" s="496">
        <v>0</v>
      </c>
      <c r="P59" s="496">
        <v>0</v>
      </c>
      <c r="Q59" s="137">
        <f t="shared" si="6"/>
        <v>0</v>
      </c>
      <c r="R59" s="496">
        <v>0</v>
      </c>
      <c r="S59" s="496">
        <v>0</v>
      </c>
      <c r="T59" s="137">
        <f t="shared" si="1"/>
        <v>0</v>
      </c>
      <c r="U59" s="494">
        <f t="shared" si="8"/>
        <v>0</v>
      </c>
      <c r="V59" s="494">
        <f t="shared" si="7"/>
        <v>0</v>
      </c>
      <c r="W59" s="137">
        <f t="shared" si="3"/>
        <v>0</v>
      </c>
    </row>
    <row r="60" spans="1:23" ht="21">
      <c r="A60" s="56">
        <v>8</v>
      </c>
      <c r="B60" s="54" t="s">
        <v>19</v>
      </c>
      <c r="C60" s="56" t="s">
        <v>18</v>
      </c>
      <c r="D60" s="67" t="s">
        <v>586</v>
      </c>
      <c r="E60" s="496">
        <v>0</v>
      </c>
      <c r="F60" s="496">
        <v>0</v>
      </c>
      <c r="G60" s="496">
        <v>0</v>
      </c>
      <c r="H60" s="455">
        <v>0</v>
      </c>
      <c r="I60" s="496">
        <v>0</v>
      </c>
      <c r="J60" s="496">
        <v>0</v>
      </c>
      <c r="K60" s="137">
        <f t="shared" si="4"/>
        <v>0</v>
      </c>
      <c r="L60" s="496">
        <v>0</v>
      </c>
      <c r="M60" s="496">
        <v>0</v>
      </c>
      <c r="N60" s="137">
        <f t="shared" si="5"/>
        <v>0</v>
      </c>
      <c r="O60" s="496">
        <v>0</v>
      </c>
      <c r="P60" s="496">
        <v>0</v>
      </c>
      <c r="Q60" s="137">
        <f t="shared" si="6"/>
        <v>0</v>
      </c>
      <c r="R60" s="496">
        <v>0</v>
      </c>
      <c r="S60" s="496">
        <v>0</v>
      </c>
      <c r="T60" s="137">
        <f t="shared" si="1"/>
        <v>0</v>
      </c>
      <c r="U60" s="494">
        <f t="shared" si="8"/>
        <v>0</v>
      </c>
      <c r="V60" s="494">
        <f t="shared" si="7"/>
        <v>0</v>
      </c>
      <c r="W60" s="137">
        <f t="shared" si="3"/>
        <v>0</v>
      </c>
    </row>
    <row r="61" spans="1:23" ht="21">
      <c r="A61" s="54">
        <v>9</v>
      </c>
      <c r="B61" s="54" t="s">
        <v>19</v>
      </c>
      <c r="C61" s="56" t="s">
        <v>18</v>
      </c>
      <c r="D61" s="67" t="s">
        <v>587</v>
      </c>
      <c r="E61" s="496">
        <v>0</v>
      </c>
      <c r="F61" s="496">
        <v>0</v>
      </c>
      <c r="G61" s="496">
        <v>0</v>
      </c>
      <c r="H61" s="455">
        <v>0</v>
      </c>
      <c r="I61" s="496">
        <v>0</v>
      </c>
      <c r="J61" s="496">
        <v>0</v>
      </c>
      <c r="K61" s="137">
        <f t="shared" si="4"/>
        <v>0</v>
      </c>
      <c r="L61" s="496">
        <v>0</v>
      </c>
      <c r="M61" s="496">
        <v>0</v>
      </c>
      <c r="N61" s="137">
        <f t="shared" si="5"/>
        <v>0</v>
      </c>
      <c r="O61" s="496">
        <v>0</v>
      </c>
      <c r="P61" s="496">
        <v>0</v>
      </c>
      <c r="Q61" s="137">
        <f t="shared" si="6"/>
        <v>0</v>
      </c>
      <c r="R61" s="496">
        <v>0</v>
      </c>
      <c r="S61" s="496">
        <v>0</v>
      </c>
      <c r="T61" s="137">
        <f t="shared" si="1"/>
        <v>0</v>
      </c>
      <c r="U61" s="494">
        <f t="shared" si="8"/>
        <v>0</v>
      </c>
      <c r="V61" s="494">
        <f t="shared" si="7"/>
        <v>0</v>
      </c>
      <c r="W61" s="137">
        <f t="shared" si="3"/>
        <v>0</v>
      </c>
    </row>
    <row r="62" spans="1:23" ht="21">
      <c r="A62" s="56">
        <v>10</v>
      </c>
      <c r="B62" s="54" t="s">
        <v>19</v>
      </c>
      <c r="C62" s="56" t="s">
        <v>18</v>
      </c>
      <c r="D62" s="67" t="s">
        <v>593</v>
      </c>
      <c r="E62" s="496">
        <v>0</v>
      </c>
      <c r="F62" s="496">
        <v>0</v>
      </c>
      <c r="G62" s="496">
        <v>0</v>
      </c>
      <c r="H62" s="455">
        <v>0</v>
      </c>
      <c r="I62" s="496">
        <v>0</v>
      </c>
      <c r="J62" s="496">
        <v>0</v>
      </c>
      <c r="K62" s="137">
        <f t="shared" si="4"/>
        <v>0</v>
      </c>
      <c r="L62" s="496">
        <v>0</v>
      </c>
      <c r="M62" s="496">
        <v>0</v>
      </c>
      <c r="N62" s="137">
        <f t="shared" si="5"/>
        <v>0</v>
      </c>
      <c r="O62" s="496">
        <v>0</v>
      </c>
      <c r="P62" s="496">
        <v>0</v>
      </c>
      <c r="Q62" s="137">
        <f t="shared" si="6"/>
        <v>0</v>
      </c>
      <c r="R62" s="496">
        <v>0</v>
      </c>
      <c r="S62" s="496">
        <v>0</v>
      </c>
      <c r="T62" s="137">
        <f t="shared" si="1"/>
        <v>0</v>
      </c>
      <c r="U62" s="494">
        <f t="shared" si="8"/>
        <v>0</v>
      </c>
      <c r="V62" s="494">
        <f t="shared" si="7"/>
        <v>0</v>
      </c>
      <c r="W62" s="137">
        <f t="shared" si="3"/>
        <v>0</v>
      </c>
    </row>
    <row r="63" spans="1:23" ht="21">
      <c r="A63" s="54">
        <v>11</v>
      </c>
      <c r="B63" s="54" t="s">
        <v>19</v>
      </c>
      <c r="C63" s="56" t="s">
        <v>18</v>
      </c>
      <c r="D63" s="67" t="s">
        <v>588</v>
      </c>
      <c r="E63" s="496">
        <v>0</v>
      </c>
      <c r="F63" s="496">
        <v>0</v>
      </c>
      <c r="G63" s="496">
        <v>0</v>
      </c>
      <c r="H63" s="455">
        <v>0</v>
      </c>
      <c r="I63" s="496">
        <v>0</v>
      </c>
      <c r="J63" s="496">
        <v>0</v>
      </c>
      <c r="K63" s="137">
        <f t="shared" si="4"/>
        <v>0</v>
      </c>
      <c r="L63" s="496">
        <v>0</v>
      </c>
      <c r="M63" s="496">
        <v>0</v>
      </c>
      <c r="N63" s="137">
        <f t="shared" si="5"/>
        <v>0</v>
      </c>
      <c r="O63" s="496">
        <v>0</v>
      </c>
      <c r="P63" s="496">
        <v>0</v>
      </c>
      <c r="Q63" s="137">
        <f t="shared" si="6"/>
        <v>0</v>
      </c>
      <c r="R63" s="496">
        <v>0</v>
      </c>
      <c r="S63" s="496">
        <v>0</v>
      </c>
      <c r="T63" s="137">
        <f t="shared" si="1"/>
        <v>0</v>
      </c>
      <c r="U63" s="494">
        <f t="shared" si="8"/>
        <v>0</v>
      </c>
      <c r="V63" s="494">
        <f t="shared" si="7"/>
        <v>0</v>
      </c>
      <c r="W63" s="137">
        <f t="shared" si="3"/>
        <v>0</v>
      </c>
    </row>
    <row r="64" spans="1:23" ht="21">
      <c r="A64" s="56">
        <v>12</v>
      </c>
      <c r="B64" s="54" t="s">
        <v>19</v>
      </c>
      <c r="C64" s="56" t="s">
        <v>18</v>
      </c>
      <c r="D64" s="67" t="s">
        <v>589</v>
      </c>
      <c r="E64" s="496">
        <v>0</v>
      </c>
      <c r="F64" s="496">
        <v>0</v>
      </c>
      <c r="G64" s="496">
        <v>0</v>
      </c>
      <c r="H64" s="455">
        <v>0</v>
      </c>
      <c r="I64" s="496">
        <v>0</v>
      </c>
      <c r="J64" s="496">
        <v>0</v>
      </c>
      <c r="K64" s="137">
        <f t="shared" si="4"/>
        <v>0</v>
      </c>
      <c r="L64" s="496">
        <v>0</v>
      </c>
      <c r="M64" s="496">
        <v>0</v>
      </c>
      <c r="N64" s="137">
        <f t="shared" si="5"/>
        <v>0</v>
      </c>
      <c r="O64" s="496">
        <v>0</v>
      </c>
      <c r="P64" s="496">
        <v>0</v>
      </c>
      <c r="Q64" s="137">
        <f t="shared" si="6"/>
        <v>0</v>
      </c>
      <c r="R64" s="496">
        <v>0</v>
      </c>
      <c r="S64" s="496">
        <v>0</v>
      </c>
      <c r="T64" s="137">
        <f t="shared" si="1"/>
        <v>0</v>
      </c>
      <c r="U64" s="494">
        <f t="shared" si="8"/>
        <v>0</v>
      </c>
      <c r="V64" s="494">
        <f t="shared" si="7"/>
        <v>0</v>
      </c>
      <c r="W64" s="137">
        <f t="shared" si="3"/>
        <v>0</v>
      </c>
    </row>
    <row r="65" spans="1:23" ht="21">
      <c r="A65" s="54">
        <v>13</v>
      </c>
      <c r="B65" s="54" t="s">
        <v>19</v>
      </c>
      <c r="C65" s="56" t="s">
        <v>18</v>
      </c>
      <c r="D65" s="67" t="s">
        <v>590</v>
      </c>
      <c r="E65" s="496">
        <v>0</v>
      </c>
      <c r="F65" s="496">
        <v>0</v>
      </c>
      <c r="G65" s="496">
        <v>0</v>
      </c>
      <c r="H65" s="455">
        <v>0</v>
      </c>
      <c r="I65" s="496">
        <v>0</v>
      </c>
      <c r="J65" s="496">
        <v>0</v>
      </c>
      <c r="K65" s="137">
        <f t="shared" si="4"/>
        <v>0</v>
      </c>
      <c r="L65" s="496">
        <v>0</v>
      </c>
      <c r="M65" s="496">
        <v>0</v>
      </c>
      <c r="N65" s="137">
        <f t="shared" si="5"/>
        <v>0</v>
      </c>
      <c r="O65" s="496">
        <v>0</v>
      </c>
      <c r="P65" s="496">
        <v>0</v>
      </c>
      <c r="Q65" s="137">
        <f t="shared" si="6"/>
        <v>0</v>
      </c>
      <c r="R65" s="496">
        <v>0</v>
      </c>
      <c r="S65" s="496">
        <v>0</v>
      </c>
      <c r="T65" s="137">
        <f t="shared" si="1"/>
        <v>0</v>
      </c>
      <c r="U65" s="494">
        <f t="shared" si="8"/>
        <v>0</v>
      </c>
      <c r="V65" s="494">
        <f t="shared" si="7"/>
        <v>0</v>
      </c>
      <c r="W65" s="137">
        <f t="shared" si="3"/>
        <v>0</v>
      </c>
    </row>
    <row r="66" spans="1:23" ht="21">
      <c r="A66" s="56">
        <v>14</v>
      </c>
      <c r="B66" s="54" t="s">
        <v>19</v>
      </c>
      <c r="C66" s="56" t="s">
        <v>18</v>
      </c>
      <c r="D66" s="2" t="s">
        <v>630</v>
      </c>
      <c r="E66" s="496">
        <v>0</v>
      </c>
      <c r="F66" s="496">
        <v>0</v>
      </c>
      <c r="G66" s="496">
        <v>0</v>
      </c>
      <c r="H66" s="455">
        <v>0</v>
      </c>
      <c r="I66" s="496">
        <v>0</v>
      </c>
      <c r="J66" s="496">
        <v>0</v>
      </c>
      <c r="K66" s="137">
        <f t="shared" si="4"/>
        <v>0</v>
      </c>
      <c r="L66" s="496">
        <v>0</v>
      </c>
      <c r="M66" s="496">
        <v>0</v>
      </c>
      <c r="N66" s="137">
        <f t="shared" si="5"/>
        <v>0</v>
      </c>
      <c r="O66" s="496">
        <v>0</v>
      </c>
      <c r="P66" s="496">
        <v>0</v>
      </c>
      <c r="Q66" s="137">
        <f t="shared" si="6"/>
        <v>0</v>
      </c>
      <c r="R66" s="496">
        <v>0</v>
      </c>
      <c r="S66" s="496">
        <v>0</v>
      </c>
      <c r="T66" s="137">
        <f t="shared" si="1"/>
        <v>0</v>
      </c>
      <c r="U66" s="494">
        <f t="shared" si="8"/>
        <v>0</v>
      </c>
      <c r="V66" s="494">
        <f t="shared" si="7"/>
        <v>0</v>
      </c>
      <c r="W66" s="137">
        <f t="shared" si="3"/>
        <v>0</v>
      </c>
    </row>
    <row r="67" spans="1:23" ht="21">
      <c r="A67" s="56">
        <v>15</v>
      </c>
      <c r="B67" s="54" t="s">
        <v>19</v>
      </c>
      <c r="C67" s="56" t="s">
        <v>18</v>
      </c>
      <c r="D67" s="67" t="s">
        <v>591</v>
      </c>
      <c r="E67" s="496">
        <v>0</v>
      </c>
      <c r="F67" s="496">
        <v>0</v>
      </c>
      <c r="G67" s="496">
        <v>0</v>
      </c>
      <c r="H67" s="455">
        <v>0</v>
      </c>
      <c r="I67" s="496">
        <v>0</v>
      </c>
      <c r="J67" s="496">
        <v>0</v>
      </c>
      <c r="K67" s="137">
        <f t="shared" si="4"/>
        <v>0</v>
      </c>
      <c r="L67" s="496">
        <v>0</v>
      </c>
      <c r="M67" s="496">
        <v>0</v>
      </c>
      <c r="N67" s="137">
        <f t="shared" si="5"/>
        <v>0</v>
      </c>
      <c r="O67" s="496">
        <v>0</v>
      </c>
      <c r="P67" s="496">
        <v>0</v>
      </c>
      <c r="Q67" s="137">
        <f t="shared" si="6"/>
        <v>0</v>
      </c>
      <c r="R67" s="496">
        <v>0</v>
      </c>
      <c r="S67" s="496">
        <v>0</v>
      </c>
      <c r="T67" s="137">
        <f t="shared" si="1"/>
        <v>0</v>
      </c>
      <c r="U67" s="494">
        <f t="shared" si="8"/>
        <v>0</v>
      </c>
      <c r="V67" s="494">
        <f t="shared" si="7"/>
        <v>0</v>
      </c>
      <c r="W67" s="137">
        <f t="shared" si="3"/>
        <v>0</v>
      </c>
    </row>
    <row r="68" spans="1:23" ht="21">
      <c r="A68" s="54">
        <v>1</v>
      </c>
      <c r="B68" s="54" t="s">
        <v>20</v>
      </c>
      <c r="C68" s="54" t="s">
        <v>3</v>
      </c>
      <c r="D68" s="170" t="s">
        <v>49</v>
      </c>
      <c r="E68" s="496">
        <v>0</v>
      </c>
      <c r="F68" s="496">
        <v>0</v>
      </c>
      <c r="G68" s="496">
        <v>1826</v>
      </c>
      <c r="H68" s="455">
        <v>1826</v>
      </c>
      <c r="I68" s="496">
        <v>893</v>
      </c>
      <c r="J68" s="496">
        <v>2020000</v>
      </c>
      <c r="K68" s="137">
        <f t="shared" si="4"/>
        <v>2020000</v>
      </c>
      <c r="L68" s="496">
        <v>487</v>
      </c>
      <c r="M68" s="496">
        <v>28649509</v>
      </c>
      <c r="N68" s="137">
        <f t="shared" si="5"/>
        <v>28649500</v>
      </c>
      <c r="O68" s="496">
        <v>446</v>
      </c>
      <c r="P68" s="496">
        <v>60062369</v>
      </c>
      <c r="Q68" s="137">
        <f t="shared" si="6"/>
        <v>60062400</v>
      </c>
      <c r="R68" s="496">
        <v>0</v>
      </c>
      <c r="S68" s="496">
        <v>0</v>
      </c>
      <c r="T68" s="137">
        <f t="shared" si="1"/>
        <v>0</v>
      </c>
      <c r="U68" s="494">
        <f t="shared" si="8"/>
        <v>1826</v>
      </c>
      <c r="V68" s="494">
        <f t="shared" si="7"/>
        <v>90731878</v>
      </c>
      <c r="W68" s="137">
        <f t="shared" si="3"/>
        <v>90731900</v>
      </c>
    </row>
    <row r="69" spans="1:23" ht="21">
      <c r="A69" s="56">
        <v>2</v>
      </c>
      <c r="B69" s="54" t="s">
        <v>20</v>
      </c>
      <c r="C69" s="54" t="s">
        <v>3</v>
      </c>
      <c r="D69" s="67" t="s">
        <v>581</v>
      </c>
      <c r="E69" s="501">
        <v>0</v>
      </c>
      <c r="F69" s="501">
        <v>0</v>
      </c>
      <c r="G69" s="501">
        <v>0</v>
      </c>
      <c r="H69" s="502">
        <v>0</v>
      </c>
      <c r="I69" s="492">
        <v>0</v>
      </c>
      <c r="J69" s="409">
        <v>0</v>
      </c>
      <c r="K69" s="137">
        <f t="shared" si="4"/>
        <v>0</v>
      </c>
      <c r="L69" s="409">
        <v>0</v>
      </c>
      <c r="M69" s="409">
        <v>0</v>
      </c>
      <c r="N69" s="137">
        <f t="shared" si="5"/>
        <v>0</v>
      </c>
      <c r="O69" s="409">
        <v>0</v>
      </c>
      <c r="P69" s="409">
        <v>0</v>
      </c>
      <c r="Q69" s="137">
        <f t="shared" si="6"/>
        <v>0</v>
      </c>
      <c r="R69" s="493">
        <v>0</v>
      </c>
      <c r="S69" s="409">
        <v>0</v>
      </c>
      <c r="T69" s="137">
        <f t="shared" si="1"/>
        <v>0</v>
      </c>
      <c r="U69" s="494">
        <f t="shared" si="8"/>
        <v>0</v>
      </c>
      <c r="V69" s="494">
        <f t="shared" si="7"/>
        <v>0</v>
      </c>
      <c r="W69" s="137">
        <f t="shared" si="3"/>
        <v>0</v>
      </c>
    </row>
    <row r="70" spans="1:23" ht="21">
      <c r="A70" s="54">
        <v>3</v>
      </c>
      <c r="B70" s="54" t="s">
        <v>20</v>
      </c>
      <c r="C70" s="54" t="s">
        <v>3</v>
      </c>
      <c r="D70" s="67" t="s">
        <v>582</v>
      </c>
      <c r="E70" s="501">
        <v>0</v>
      </c>
      <c r="F70" s="501">
        <v>0</v>
      </c>
      <c r="G70" s="501">
        <v>0</v>
      </c>
      <c r="H70" s="502">
        <v>0</v>
      </c>
      <c r="I70" s="492">
        <v>0</v>
      </c>
      <c r="J70" s="409">
        <v>0</v>
      </c>
      <c r="K70" s="137">
        <f t="shared" si="4"/>
        <v>0</v>
      </c>
      <c r="L70" s="409">
        <v>0</v>
      </c>
      <c r="M70" s="409">
        <v>0</v>
      </c>
      <c r="N70" s="137">
        <f t="shared" si="5"/>
        <v>0</v>
      </c>
      <c r="O70" s="409">
        <v>0</v>
      </c>
      <c r="P70" s="409">
        <v>0</v>
      </c>
      <c r="Q70" s="137">
        <f t="shared" si="6"/>
        <v>0</v>
      </c>
      <c r="R70" s="493">
        <v>0</v>
      </c>
      <c r="S70" s="409">
        <v>0</v>
      </c>
      <c r="T70" s="137">
        <f t="shared" si="1"/>
        <v>0</v>
      </c>
      <c r="U70" s="494">
        <f t="shared" si="8"/>
        <v>0</v>
      </c>
      <c r="V70" s="494">
        <f t="shared" si="7"/>
        <v>0</v>
      </c>
      <c r="W70" s="137">
        <f t="shared" si="3"/>
        <v>0</v>
      </c>
    </row>
    <row r="71" spans="1:23" ht="21">
      <c r="A71" s="56">
        <v>4</v>
      </c>
      <c r="B71" s="54" t="s">
        <v>20</v>
      </c>
      <c r="C71" s="54" t="s">
        <v>3</v>
      </c>
      <c r="D71" s="67" t="s">
        <v>583</v>
      </c>
      <c r="E71" s="501">
        <v>26</v>
      </c>
      <c r="F71" s="501">
        <v>154</v>
      </c>
      <c r="G71" s="501">
        <v>0</v>
      </c>
      <c r="H71" s="502">
        <v>180</v>
      </c>
      <c r="I71" s="501">
        <v>65</v>
      </c>
      <c r="J71" s="501">
        <v>802341.08000000007</v>
      </c>
      <c r="K71" s="137">
        <f t="shared" si="4"/>
        <v>802300</v>
      </c>
      <c r="L71" s="501">
        <v>115</v>
      </c>
      <c r="M71" s="501">
        <v>990550</v>
      </c>
      <c r="N71" s="137">
        <f t="shared" si="5"/>
        <v>990600</v>
      </c>
      <c r="O71" s="501">
        <v>0</v>
      </c>
      <c r="P71" s="501">
        <v>0</v>
      </c>
      <c r="Q71" s="137">
        <f t="shared" si="6"/>
        <v>0</v>
      </c>
      <c r="R71" s="501">
        <v>0</v>
      </c>
      <c r="S71" s="501">
        <v>0</v>
      </c>
      <c r="T71" s="137">
        <f t="shared" si="1"/>
        <v>0</v>
      </c>
      <c r="U71" s="494">
        <f t="shared" si="8"/>
        <v>180</v>
      </c>
      <c r="V71" s="494">
        <f t="shared" si="7"/>
        <v>1792891.08</v>
      </c>
      <c r="W71" s="137">
        <f t="shared" si="3"/>
        <v>1792900</v>
      </c>
    </row>
    <row r="72" spans="1:23" ht="21">
      <c r="A72" s="54">
        <v>5</v>
      </c>
      <c r="B72" s="54" t="s">
        <v>20</v>
      </c>
      <c r="C72" s="54" t="s">
        <v>3</v>
      </c>
      <c r="D72" s="67" t="s">
        <v>584</v>
      </c>
      <c r="E72" s="501">
        <v>0</v>
      </c>
      <c r="F72" s="501">
        <v>0</v>
      </c>
      <c r="G72" s="501">
        <v>0</v>
      </c>
      <c r="H72" s="502">
        <v>0</v>
      </c>
      <c r="I72" s="501">
        <v>0</v>
      </c>
      <c r="J72" s="501">
        <v>0</v>
      </c>
      <c r="K72" s="137">
        <f t="shared" si="4"/>
        <v>0</v>
      </c>
      <c r="L72" s="501">
        <v>0</v>
      </c>
      <c r="M72" s="501">
        <v>0</v>
      </c>
      <c r="N72" s="137">
        <f t="shared" si="5"/>
        <v>0</v>
      </c>
      <c r="O72" s="501">
        <v>0</v>
      </c>
      <c r="P72" s="501">
        <v>0</v>
      </c>
      <c r="Q72" s="137">
        <f t="shared" si="6"/>
        <v>0</v>
      </c>
      <c r="R72" s="501">
        <v>0</v>
      </c>
      <c r="S72" s="501">
        <v>0</v>
      </c>
      <c r="T72" s="137">
        <f t="shared" si="1"/>
        <v>0</v>
      </c>
      <c r="U72" s="494">
        <f t="shared" si="8"/>
        <v>0</v>
      </c>
      <c r="V72" s="494">
        <f t="shared" ref="V72:V97" si="9">SUM(J72+M72+P72+S72)</f>
        <v>0</v>
      </c>
      <c r="W72" s="137">
        <f t="shared" si="3"/>
        <v>0</v>
      </c>
    </row>
    <row r="73" spans="1:23" ht="21">
      <c r="A73" s="56">
        <v>6</v>
      </c>
      <c r="B73" s="54" t="s">
        <v>20</v>
      </c>
      <c r="C73" s="54" t="s">
        <v>3</v>
      </c>
      <c r="D73" s="67" t="s">
        <v>491</v>
      </c>
      <c r="E73" s="501">
        <v>0</v>
      </c>
      <c r="F73" s="501">
        <v>0</v>
      </c>
      <c r="G73" s="501">
        <v>0</v>
      </c>
      <c r="H73" s="502">
        <v>0</v>
      </c>
      <c r="I73" s="492">
        <v>0</v>
      </c>
      <c r="J73" s="409">
        <v>0</v>
      </c>
      <c r="K73" s="137">
        <f t="shared" si="4"/>
        <v>0</v>
      </c>
      <c r="L73" s="409">
        <v>0</v>
      </c>
      <c r="M73" s="409">
        <v>0</v>
      </c>
      <c r="N73" s="137">
        <f t="shared" si="5"/>
        <v>0</v>
      </c>
      <c r="O73" s="409">
        <v>0</v>
      </c>
      <c r="P73" s="409">
        <v>0</v>
      </c>
      <c r="Q73" s="137">
        <f t="shared" si="6"/>
        <v>0</v>
      </c>
      <c r="R73" s="493">
        <v>0</v>
      </c>
      <c r="S73" s="409">
        <v>0</v>
      </c>
      <c r="T73" s="137">
        <f t="shared" ref="T73:T97" si="10">ROUND(S73,-2)</f>
        <v>0</v>
      </c>
      <c r="U73" s="494">
        <f t="shared" ref="U73:U97" si="11">SUM(I73+L73+O73+R73)</f>
        <v>0</v>
      </c>
      <c r="V73" s="494">
        <f t="shared" si="9"/>
        <v>0</v>
      </c>
      <c r="W73" s="137">
        <f t="shared" ref="W73:W97" si="12">ROUND(V73,-2)</f>
        <v>0</v>
      </c>
    </row>
    <row r="74" spans="1:23" ht="21">
      <c r="A74" s="54">
        <v>7</v>
      </c>
      <c r="B74" s="54" t="s">
        <v>20</v>
      </c>
      <c r="C74" s="54" t="s">
        <v>3</v>
      </c>
      <c r="D74" s="67" t="s">
        <v>585</v>
      </c>
      <c r="E74" s="501">
        <v>0</v>
      </c>
      <c r="F74" s="501">
        <v>0</v>
      </c>
      <c r="G74" s="501">
        <v>0</v>
      </c>
      <c r="H74" s="502">
        <v>0</v>
      </c>
      <c r="I74" s="492">
        <v>0</v>
      </c>
      <c r="J74" s="409">
        <v>0</v>
      </c>
      <c r="K74" s="137">
        <f t="shared" ref="K74:K97" si="13">ROUND(J74,-2)</f>
        <v>0</v>
      </c>
      <c r="L74" s="409">
        <v>0</v>
      </c>
      <c r="M74" s="409">
        <v>0</v>
      </c>
      <c r="N74" s="137">
        <f t="shared" ref="N74:N97" si="14">ROUND(M74,-2)</f>
        <v>0</v>
      </c>
      <c r="O74" s="409">
        <v>0</v>
      </c>
      <c r="P74" s="409">
        <v>0</v>
      </c>
      <c r="Q74" s="137">
        <f t="shared" ref="Q74:Q97" si="15">ROUND(P74,-2)</f>
        <v>0</v>
      </c>
      <c r="R74" s="493">
        <v>0</v>
      </c>
      <c r="S74" s="409">
        <v>0</v>
      </c>
      <c r="T74" s="137">
        <f t="shared" si="10"/>
        <v>0</v>
      </c>
      <c r="U74" s="494">
        <f t="shared" si="11"/>
        <v>0</v>
      </c>
      <c r="V74" s="494">
        <f t="shared" si="9"/>
        <v>0</v>
      </c>
      <c r="W74" s="137">
        <f t="shared" si="12"/>
        <v>0</v>
      </c>
    </row>
    <row r="75" spans="1:23" ht="21">
      <c r="A75" s="56">
        <v>8</v>
      </c>
      <c r="B75" s="54" t="s">
        <v>20</v>
      </c>
      <c r="C75" s="54" t="s">
        <v>3</v>
      </c>
      <c r="D75" s="67" t="s">
        <v>586</v>
      </c>
      <c r="E75" s="501">
        <v>0</v>
      </c>
      <c r="F75" s="501">
        <v>0</v>
      </c>
      <c r="G75" s="501">
        <v>0</v>
      </c>
      <c r="H75" s="502">
        <v>0</v>
      </c>
      <c r="I75" s="492">
        <v>0</v>
      </c>
      <c r="J75" s="409">
        <v>0</v>
      </c>
      <c r="K75" s="137">
        <f t="shared" si="13"/>
        <v>0</v>
      </c>
      <c r="L75" s="409">
        <v>0</v>
      </c>
      <c r="M75" s="409">
        <v>0</v>
      </c>
      <c r="N75" s="137">
        <f t="shared" si="14"/>
        <v>0</v>
      </c>
      <c r="O75" s="409">
        <v>0</v>
      </c>
      <c r="P75" s="409">
        <v>0</v>
      </c>
      <c r="Q75" s="137">
        <f t="shared" si="15"/>
        <v>0</v>
      </c>
      <c r="R75" s="493">
        <v>0</v>
      </c>
      <c r="S75" s="409">
        <v>0</v>
      </c>
      <c r="T75" s="137">
        <f t="shared" si="10"/>
        <v>0</v>
      </c>
      <c r="U75" s="494">
        <f t="shared" si="11"/>
        <v>0</v>
      </c>
      <c r="V75" s="494">
        <f t="shared" si="9"/>
        <v>0</v>
      </c>
      <c r="W75" s="137">
        <f t="shared" si="12"/>
        <v>0</v>
      </c>
    </row>
    <row r="76" spans="1:23" ht="21">
      <c r="A76" s="54">
        <v>9</v>
      </c>
      <c r="B76" s="54" t="s">
        <v>20</v>
      </c>
      <c r="C76" s="54" t="s">
        <v>3</v>
      </c>
      <c r="D76" s="67" t="s">
        <v>587</v>
      </c>
      <c r="E76" s="501">
        <v>0</v>
      </c>
      <c r="F76" s="501">
        <v>69</v>
      </c>
      <c r="G76" s="501">
        <v>0</v>
      </c>
      <c r="H76" s="502">
        <v>69</v>
      </c>
      <c r="I76" s="492">
        <v>69</v>
      </c>
      <c r="J76" s="409">
        <v>441600</v>
      </c>
      <c r="K76" s="137">
        <f t="shared" si="13"/>
        <v>441600</v>
      </c>
      <c r="L76" s="409">
        <v>0</v>
      </c>
      <c r="M76" s="409">
        <v>0</v>
      </c>
      <c r="N76" s="137">
        <f t="shared" si="14"/>
        <v>0</v>
      </c>
      <c r="O76" s="409">
        <v>0</v>
      </c>
      <c r="P76" s="409">
        <v>0</v>
      </c>
      <c r="Q76" s="137">
        <f t="shared" si="15"/>
        <v>0</v>
      </c>
      <c r="R76" s="493">
        <v>0</v>
      </c>
      <c r="S76" s="409">
        <v>0</v>
      </c>
      <c r="T76" s="137">
        <f t="shared" si="10"/>
        <v>0</v>
      </c>
      <c r="U76" s="494">
        <f t="shared" si="11"/>
        <v>69</v>
      </c>
      <c r="V76" s="494">
        <f t="shared" si="9"/>
        <v>441600</v>
      </c>
      <c r="W76" s="137">
        <f t="shared" si="12"/>
        <v>441600</v>
      </c>
    </row>
    <row r="77" spans="1:23" ht="21">
      <c r="A77" s="56">
        <v>10</v>
      </c>
      <c r="B77" s="54" t="s">
        <v>20</v>
      </c>
      <c r="C77" s="54" t="s">
        <v>3</v>
      </c>
      <c r="D77" s="67" t="s">
        <v>593</v>
      </c>
      <c r="E77" s="501">
        <v>0</v>
      </c>
      <c r="F77" s="501">
        <v>0</v>
      </c>
      <c r="G77" s="501">
        <v>0</v>
      </c>
      <c r="H77" s="502">
        <v>0</v>
      </c>
      <c r="I77" s="492">
        <v>0</v>
      </c>
      <c r="J77" s="409">
        <v>0</v>
      </c>
      <c r="K77" s="137">
        <f t="shared" si="13"/>
        <v>0</v>
      </c>
      <c r="L77" s="409">
        <v>0</v>
      </c>
      <c r="M77" s="409">
        <v>0</v>
      </c>
      <c r="N77" s="137">
        <f t="shared" si="14"/>
        <v>0</v>
      </c>
      <c r="O77" s="409">
        <v>0</v>
      </c>
      <c r="P77" s="409">
        <v>0</v>
      </c>
      <c r="Q77" s="137">
        <f t="shared" si="15"/>
        <v>0</v>
      </c>
      <c r="R77" s="493">
        <v>0</v>
      </c>
      <c r="S77" s="409">
        <v>0</v>
      </c>
      <c r="T77" s="137">
        <f t="shared" si="10"/>
        <v>0</v>
      </c>
      <c r="U77" s="494">
        <f t="shared" si="11"/>
        <v>0</v>
      </c>
      <c r="V77" s="494">
        <f t="shared" si="9"/>
        <v>0</v>
      </c>
      <c r="W77" s="137">
        <f t="shared" si="12"/>
        <v>0</v>
      </c>
    </row>
    <row r="78" spans="1:23" ht="21">
      <c r="A78" s="54">
        <v>11</v>
      </c>
      <c r="B78" s="54" t="s">
        <v>20</v>
      </c>
      <c r="C78" s="54" t="s">
        <v>3</v>
      </c>
      <c r="D78" s="67" t="s">
        <v>588</v>
      </c>
      <c r="E78" s="501">
        <v>0</v>
      </c>
      <c r="F78" s="501">
        <v>66</v>
      </c>
      <c r="G78" s="501">
        <v>0</v>
      </c>
      <c r="H78" s="502">
        <v>66</v>
      </c>
      <c r="I78" s="492">
        <v>17</v>
      </c>
      <c r="J78" s="409">
        <v>671400</v>
      </c>
      <c r="K78" s="137">
        <f t="shared" si="13"/>
        <v>671400</v>
      </c>
      <c r="L78" s="409">
        <v>17</v>
      </c>
      <c r="M78" s="409">
        <v>671400</v>
      </c>
      <c r="N78" s="137">
        <f t="shared" si="14"/>
        <v>671400</v>
      </c>
      <c r="O78" s="409">
        <v>16</v>
      </c>
      <c r="P78" s="409">
        <v>596400</v>
      </c>
      <c r="Q78" s="137">
        <f t="shared" si="15"/>
        <v>596400</v>
      </c>
      <c r="R78" s="493">
        <v>16</v>
      </c>
      <c r="S78" s="409">
        <v>596400</v>
      </c>
      <c r="T78" s="137">
        <f t="shared" si="10"/>
        <v>596400</v>
      </c>
      <c r="U78" s="494">
        <f t="shared" si="11"/>
        <v>66</v>
      </c>
      <c r="V78" s="494">
        <f t="shared" si="9"/>
        <v>2535600</v>
      </c>
      <c r="W78" s="137">
        <f t="shared" si="12"/>
        <v>2535600</v>
      </c>
    </row>
    <row r="79" spans="1:23" ht="21">
      <c r="A79" s="56">
        <v>12</v>
      </c>
      <c r="B79" s="54" t="s">
        <v>20</v>
      </c>
      <c r="C79" s="54" t="s">
        <v>3</v>
      </c>
      <c r="D79" s="67" t="s">
        <v>589</v>
      </c>
      <c r="E79" s="501">
        <v>0</v>
      </c>
      <c r="F79" s="501">
        <v>0</v>
      </c>
      <c r="G79" s="501">
        <v>0</v>
      </c>
      <c r="H79" s="502">
        <v>0</v>
      </c>
      <c r="I79" s="492">
        <v>0</v>
      </c>
      <c r="J79" s="409">
        <v>0</v>
      </c>
      <c r="K79" s="137">
        <f t="shared" si="13"/>
        <v>0</v>
      </c>
      <c r="L79" s="409">
        <v>0</v>
      </c>
      <c r="M79" s="409">
        <v>0</v>
      </c>
      <c r="N79" s="137">
        <f t="shared" si="14"/>
        <v>0</v>
      </c>
      <c r="O79" s="409">
        <v>0</v>
      </c>
      <c r="P79" s="409">
        <v>0</v>
      </c>
      <c r="Q79" s="137">
        <f t="shared" si="15"/>
        <v>0</v>
      </c>
      <c r="R79" s="493">
        <v>0</v>
      </c>
      <c r="S79" s="409">
        <v>0</v>
      </c>
      <c r="T79" s="137">
        <f t="shared" si="10"/>
        <v>0</v>
      </c>
      <c r="U79" s="494">
        <f t="shared" si="11"/>
        <v>0</v>
      </c>
      <c r="V79" s="494">
        <f t="shared" si="9"/>
        <v>0</v>
      </c>
      <c r="W79" s="137">
        <f t="shared" si="12"/>
        <v>0</v>
      </c>
    </row>
    <row r="80" spans="1:23" ht="21">
      <c r="A80" s="54">
        <v>13</v>
      </c>
      <c r="B80" s="54" t="s">
        <v>20</v>
      </c>
      <c r="C80" s="54" t="s">
        <v>3</v>
      </c>
      <c r="D80" s="67" t="s">
        <v>590</v>
      </c>
      <c r="E80" s="501">
        <v>0</v>
      </c>
      <c r="F80" s="501">
        <v>0</v>
      </c>
      <c r="G80" s="501">
        <v>0</v>
      </c>
      <c r="H80" s="502">
        <v>0</v>
      </c>
      <c r="I80" s="492">
        <v>0</v>
      </c>
      <c r="J80" s="409">
        <v>0</v>
      </c>
      <c r="K80" s="137">
        <f t="shared" si="13"/>
        <v>0</v>
      </c>
      <c r="L80" s="409">
        <v>0</v>
      </c>
      <c r="M80" s="409">
        <v>0</v>
      </c>
      <c r="N80" s="137">
        <f t="shared" si="14"/>
        <v>0</v>
      </c>
      <c r="O80" s="409">
        <v>0</v>
      </c>
      <c r="P80" s="409">
        <v>0</v>
      </c>
      <c r="Q80" s="137">
        <f t="shared" si="15"/>
        <v>0</v>
      </c>
      <c r="R80" s="493">
        <v>0</v>
      </c>
      <c r="S80" s="409">
        <v>0</v>
      </c>
      <c r="T80" s="137">
        <f t="shared" si="10"/>
        <v>0</v>
      </c>
      <c r="U80" s="494">
        <f t="shared" si="11"/>
        <v>0</v>
      </c>
      <c r="V80" s="494">
        <f t="shared" si="9"/>
        <v>0</v>
      </c>
      <c r="W80" s="137">
        <f t="shared" si="12"/>
        <v>0</v>
      </c>
    </row>
    <row r="81" spans="1:23" ht="21">
      <c r="A81" s="56">
        <v>14</v>
      </c>
      <c r="B81" s="54" t="s">
        <v>20</v>
      </c>
      <c r="C81" s="54" t="s">
        <v>3</v>
      </c>
      <c r="D81" s="2" t="s">
        <v>630</v>
      </c>
      <c r="E81" s="501">
        <v>0</v>
      </c>
      <c r="F81" s="501">
        <v>179</v>
      </c>
      <c r="G81" s="501">
        <v>0</v>
      </c>
      <c r="H81" s="502">
        <v>179</v>
      </c>
      <c r="I81" s="492">
        <v>103</v>
      </c>
      <c r="J81" s="409">
        <v>2071930</v>
      </c>
      <c r="K81" s="137">
        <f t="shared" si="13"/>
        <v>2071900</v>
      </c>
      <c r="L81" s="409">
        <v>51</v>
      </c>
      <c r="M81" s="409">
        <v>309650</v>
      </c>
      <c r="N81" s="137">
        <f t="shared" si="14"/>
        <v>309700</v>
      </c>
      <c r="O81" s="409">
        <v>21</v>
      </c>
      <c r="P81" s="409">
        <v>109000</v>
      </c>
      <c r="Q81" s="137">
        <f t="shared" si="15"/>
        <v>109000</v>
      </c>
      <c r="R81" s="493">
        <v>4</v>
      </c>
      <c r="S81" s="409">
        <v>50500</v>
      </c>
      <c r="T81" s="137">
        <f t="shared" si="10"/>
        <v>50500</v>
      </c>
      <c r="U81" s="494">
        <f t="shared" si="11"/>
        <v>179</v>
      </c>
      <c r="V81" s="494">
        <f t="shared" si="9"/>
        <v>2541080</v>
      </c>
      <c r="W81" s="137">
        <f t="shared" si="12"/>
        <v>2541100</v>
      </c>
    </row>
    <row r="82" spans="1:23" ht="21">
      <c r="A82" s="56">
        <v>15</v>
      </c>
      <c r="B82" s="54" t="s">
        <v>20</v>
      </c>
      <c r="C82" s="54" t="s">
        <v>3</v>
      </c>
      <c r="D82" s="67" t="s">
        <v>591</v>
      </c>
      <c r="E82" s="501">
        <v>0</v>
      </c>
      <c r="F82" s="501">
        <v>0</v>
      </c>
      <c r="G82" s="501">
        <v>0</v>
      </c>
      <c r="H82" s="502">
        <v>0</v>
      </c>
      <c r="I82" s="492">
        <v>0</v>
      </c>
      <c r="J82" s="409">
        <v>0</v>
      </c>
      <c r="K82" s="137">
        <f t="shared" si="13"/>
        <v>0</v>
      </c>
      <c r="L82" s="409">
        <v>0</v>
      </c>
      <c r="M82" s="409">
        <v>0</v>
      </c>
      <c r="N82" s="137">
        <f t="shared" si="14"/>
        <v>0</v>
      </c>
      <c r="O82" s="409">
        <v>0</v>
      </c>
      <c r="P82" s="409">
        <v>0</v>
      </c>
      <c r="Q82" s="137">
        <f t="shared" si="15"/>
        <v>0</v>
      </c>
      <c r="R82" s="493">
        <v>0</v>
      </c>
      <c r="S82" s="409">
        <v>0</v>
      </c>
      <c r="T82" s="137">
        <f t="shared" si="10"/>
        <v>0</v>
      </c>
      <c r="U82" s="494">
        <f t="shared" si="11"/>
        <v>0</v>
      </c>
      <c r="V82" s="494">
        <f t="shared" si="9"/>
        <v>0</v>
      </c>
      <c r="W82" s="137">
        <f t="shared" si="12"/>
        <v>0</v>
      </c>
    </row>
    <row r="83" spans="1:23" ht="21">
      <c r="A83" s="54">
        <v>1</v>
      </c>
      <c r="B83" s="54" t="s">
        <v>20</v>
      </c>
      <c r="C83" s="54" t="s">
        <v>18</v>
      </c>
      <c r="D83" s="170" t="s">
        <v>49</v>
      </c>
      <c r="E83" s="501">
        <v>0</v>
      </c>
      <c r="F83" s="501">
        <v>0</v>
      </c>
      <c r="G83" s="501">
        <v>0</v>
      </c>
      <c r="H83" s="502">
        <v>0</v>
      </c>
      <c r="I83" s="492">
        <v>0</v>
      </c>
      <c r="J83" s="409">
        <v>0</v>
      </c>
      <c r="K83" s="137">
        <f t="shared" si="13"/>
        <v>0</v>
      </c>
      <c r="L83" s="409">
        <v>0</v>
      </c>
      <c r="M83" s="409">
        <v>0</v>
      </c>
      <c r="N83" s="137">
        <f t="shared" si="14"/>
        <v>0</v>
      </c>
      <c r="O83" s="409">
        <v>0</v>
      </c>
      <c r="P83" s="409">
        <v>0</v>
      </c>
      <c r="Q83" s="137">
        <f t="shared" si="15"/>
        <v>0</v>
      </c>
      <c r="R83" s="493">
        <v>0</v>
      </c>
      <c r="S83" s="409">
        <v>0</v>
      </c>
      <c r="T83" s="137">
        <f t="shared" si="10"/>
        <v>0</v>
      </c>
      <c r="U83" s="494">
        <f t="shared" si="11"/>
        <v>0</v>
      </c>
      <c r="V83" s="494">
        <f t="shared" si="9"/>
        <v>0</v>
      </c>
      <c r="W83" s="137">
        <f t="shared" si="12"/>
        <v>0</v>
      </c>
    </row>
    <row r="84" spans="1:23" ht="21">
      <c r="A84" s="56">
        <v>2</v>
      </c>
      <c r="B84" s="54" t="s">
        <v>20</v>
      </c>
      <c r="C84" s="56" t="s">
        <v>18</v>
      </c>
      <c r="D84" s="67" t="s">
        <v>581</v>
      </c>
      <c r="E84" s="501">
        <v>0</v>
      </c>
      <c r="F84" s="501">
        <v>0</v>
      </c>
      <c r="G84" s="501">
        <v>0</v>
      </c>
      <c r="H84" s="502">
        <v>0</v>
      </c>
      <c r="I84" s="492">
        <v>0</v>
      </c>
      <c r="J84" s="409">
        <v>0</v>
      </c>
      <c r="K84" s="137">
        <f t="shared" si="13"/>
        <v>0</v>
      </c>
      <c r="L84" s="409">
        <v>0</v>
      </c>
      <c r="M84" s="409">
        <v>0</v>
      </c>
      <c r="N84" s="137">
        <f t="shared" si="14"/>
        <v>0</v>
      </c>
      <c r="O84" s="409">
        <v>0</v>
      </c>
      <c r="P84" s="409">
        <v>0</v>
      </c>
      <c r="Q84" s="137">
        <f t="shared" si="15"/>
        <v>0</v>
      </c>
      <c r="R84" s="493">
        <v>0</v>
      </c>
      <c r="S84" s="409">
        <v>0</v>
      </c>
      <c r="T84" s="137">
        <f t="shared" si="10"/>
        <v>0</v>
      </c>
      <c r="U84" s="494">
        <f t="shared" si="11"/>
        <v>0</v>
      </c>
      <c r="V84" s="494">
        <f t="shared" si="9"/>
        <v>0</v>
      </c>
      <c r="W84" s="137">
        <f t="shared" si="12"/>
        <v>0</v>
      </c>
    </row>
    <row r="85" spans="1:23" ht="21">
      <c r="A85" s="54">
        <v>3</v>
      </c>
      <c r="B85" s="54" t="s">
        <v>20</v>
      </c>
      <c r="C85" s="56" t="s">
        <v>18</v>
      </c>
      <c r="D85" s="67" t="s">
        <v>582</v>
      </c>
      <c r="E85" s="501">
        <v>0</v>
      </c>
      <c r="F85" s="501">
        <v>0</v>
      </c>
      <c r="G85" s="501">
        <v>1</v>
      </c>
      <c r="H85" s="502">
        <v>1</v>
      </c>
      <c r="I85" s="492">
        <v>1</v>
      </c>
      <c r="J85" s="409">
        <v>1708500</v>
      </c>
      <c r="K85" s="137">
        <f t="shared" si="13"/>
        <v>1708500</v>
      </c>
      <c r="L85" s="409">
        <v>0</v>
      </c>
      <c r="M85" s="409">
        <v>0</v>
      </c>
      <c r="N85" s="137">
        <f t="shared" si="14"/>
        <v>0</v>
      </c>
      <c r="O85" s="409">
        <v>0</v>
      </c>
      <c r="P85" s="409">
        <v>0</v>
      </c>
      <c r="Q85" s="137">
        <f t="shared" si="15"/>
        <v>0</v>
      </c>
      <c r="R85" s="493">
        <v>0</v>
      </c>
      <c r="S85" s="409">
        <v>0</v>
      </c>
      <c r="T85" s="137">
        <f t="shared" si="10"/>
        <v>0</v>
      </c>
      <c r="U85" s="494">
        <f t="shared" si="11"/>
        <v>1</v>
      </c>
      <c r="V85" s="494">
        <f t="shared" si="9"/>
        <v>1708500</v>
      </c>
      <c r="W85" s="137">
        <f t="shared" si="12"/>
        <v>1708500</v>
      </c>
    </row>
    <row r="86" spans="1:23" ht="21">
      <c r="A86" s="56">
        <v>4</v>
      </c>
      <c r="B86" s="54" t="s">
        <v>20</v>
      </c>
      <c r="C86" s="56" t="s">
        <v>18</v>
      </c>
      <c r="D86" s="67" t="s">
        <v>583</v>
      </c>
      <c r="E86" s="501">
        <v>0</v>
      </c>
      <c r="F86" s="501">
        <v>0</v>
      </c>
      <c r="G86" s="501">
        <v>0</v>
      </c>
      <c r="H86" s="502">
        <v>0</v>
      </c>
      <c r="I86" s="492">
        <v>0</v>
      </c>
      <c r="J86" s="409">
        <v>0</v>
      </c>
      <c r="K86" s="137">
        <f t="shared" si="13"/>
        <v>0</v>
      </c>
      <c r="L86" s="409">
        <v>0</v>
      </c>
      <c r="M86" s="409">
        <v>0</v>
      </c>
      <c r="N86" s="137">
        <f t="shared" si="14"/>
        <v>0</v>
      </c>
      <c r="O86" s="409">
        <v>0</v>
      </c>
      <c r="P86" s="409">
        <v>0</v>
      </c>
      <c r="Q86" s="137">
        <f t="shared" si="15"/>
        <v>0</v>
      </c>
      <c r="R86" s="493">
        <v>0</v>
      </c>
      <c r="S86" s="409">
        <v>0</v>
      </c>
      <c r="T86" s="137">
        <f t="shared" si="10"/>
        <v>0</v>
      </c>
      <c r="U86" s="494">
        <f t="shared" si="11"/>
        <v>0</v>
      </c>
      <c r="V86" s="494">
        <f t="shared" si="9"/>
        <v>0</v>
      </c>
      <c r="W86" s="137">
        <f t="shared" si="12"/>
        <v>0</v>
      </c>
    </row>
    <row r="87" spans="1:23" ht="21">
      <c r="A87" s="54">
        <v>5</v>
      </c>
      <c r="B87" s="54" t="s">
        <v>20</v>
      </c>
      <c r="C87" s="56" t="s">
        <v>18</v>
      </c>
      <c r="D87" s="67" t="s">
        <v>584</v>
      </c>
      <c r="E87" s="501">
        <v>0</v>
      </c>
      <c r="F87" s="501">
        <v>0</v>
      </c>
      <c r="G87" s="501">
        <v>0</v>
      </c>
      <c r="H87" s="502">
        <v>0</v>
      </c>
      <c r="I87" s="492">
        <v>0</v>
      </c>
      <c r="J87" s="409">
        <v>0</v>
      </c>
      <c r="K87" s="137">
        <f t="shared" si="13"/>
        <v>0</v>
      </c>
      <c r="L87" s="409">
        <v>0</v>
      </c>
      <c r="M87" s="409">
        <v>0</v>
      </c>
      <c r="N87" s="137">
        <f t="shared" si="14"/>
        <v>0</v>
      </c>
      <c r="O87" s="409">
        <v>0</v>
      </c>
      <c r="P87" s="409">
        <v>0</v>
      </c>
      <c r="Q87" s="137">
        <f t="shared" si="15"/>
        <v>0</v>
      </c>
      <c r="R87" s="493">
        <v>0</v>
      </c>
      <c r="S87" s="409">
        <v>0</v>
      </c>
      <c r="T87" s="137">
        <f t="shared" si="10"/>
        <v>0</v>
      </c>
      <c r="U87" s="494">
        <f t="shared" si="11"/>
        <v>0</v>
      </c>
      <c r="V87" s="494">
        <f t="shared" si="9"/>
        <v>0</v>
      </c>
      <c r="W87" s="137">
        <f t="shared" si="12"/>
        <v>0</v>
      </c>
    </row>
    <row r="88" spans="1:23" ht="21">
      <c r="A88" s="56">
        <v>6</v>
      </c>
      <c r="B88" s="54" t="s">
        <v>20</v>
      </c>
      <c r="C88" s="56" t="s">
        <v>18</v>
      </c>
      <c r="D88" s="67" t="s">
        <v>491</v>
      </c>
      <c r="E88" s="501">
        <v>0</v>
      </c>
      <c r="F88" s="501">
        <v>0</v>
      </c>
      <c r="G88" s="501">
        <v>0</v>
      </c>
      <c r="H88" s="502">
        <v>0</v>
      </c>
      <c r="I88" s="492">
        <v>0</v>
      </c>
      <c r="J88" s="409">
        <v>0</v>
      </c>
      <c r="K88" s="137">
        <f t="shared" si="13"/>
        <v>0</v>
      </c>
      <c r="L88" s="409">
        <v>0</v>
      </c>
      <c r="M88" s="409">
        <v>0</v>
      </c>
      <c r="N88" s="137">
        <f t="shared" si="14"/>
        <v>0</v>
      </c>
      <c r="O88" s="409">
        <v>0</v>
      </c>
      <c r="P88" s="409">
        <v>0</v>
      </c>
      <c r="Q88" s="137">
        <f t="shared" si="15"/>
        <v>0</v>
      </c>
      <c r="R88" s="493">
        <v>0</v>
      </c>
      <c r="S88" s="409">
        <v>0</v>
      </c>
      <c r="T88" s="137">
        <f t="shared" si="10"/>
        <v>0</v>
      </c>
      <c r="U88" s="494">
        <f t="shared" si="11"/>
        <v>0</v>
      </c>
      <c r="V88" s="494">
        <f t="shared" si="9"/>
        <v>0</v>
      </c>
      <c r="W88" s="137">
        <f t="shared" si="12"/>
        <v>0</v>
      </c>
    </row>
    <row r="89" spans="1:23" ht="21">
      <c r="A89" s="54">
        <v>7</v>
      </c>
      <c r="B89" s="54" t="s">
        <v>20</v>
      </c>
      <c r="C89" s="56" t="s">
        <v>18</v>
      </c>
      <c r="D89" s="67" t="s">
        <v>585</v>
      </c>
      <c r="E89" s="501">
        <v>0</v>
      </c>
      <c r="F89" s="501">
        <v>0</v>
      </c>
      <c r="G89" s="501">
        <v>0</v>
      </c>
      <c r="H89" s="502">
        <v>0</v>
      </c>
      <c r="I89" s="492">
        <v>0</v>
      </c>
      <c r="J89" s="409">
        <v>0</v>
      </c>
      <c r="K89" s="137">
        <f t="shared" si="13"/>
        <v>0</v>
      </c>
      <c r="L89" s="409">
        <v>0</v>
      </c>
      <c r="M89" s="409">
        <v>0</v>
      </c>
      <c r="N89" s="137">
        <f t="shared" si="14"/>
        <v>0</v>
      </c>
      <c r="O89" s="409">
        <v>0</v>
      </c>
      <c r="P89" s="409">
        <v>0</v>
      </c>
      <c r="Q89" s="137">
        <f t="shared" si="15"/>
        <v>0</v>
      </c>
      <c r="R89" s="493">
        <v>0</v>
      </c>
      <c r="S89" s="409">
        <v>0</v>
      </c>
      <c r="T89" s="137">
        <f t="shared" si="10"/>
        <v>0</v>
      </c>
      <c r="U89" s="494">
        <f t="shared" si="11"/>
        <v>0</v>
      </c>
      <c r="V89" s="494">
        <f t="shared" si="9"/>
        <v>0</v>
      </c>
      <c r="W89" s="137">
        <f t="shared" si="12"/>
        <v>0</v>
      </c>
    </row>
    <row r="90" spans="1:23" ht="21">
      <c r="A90" s="56">
        <v>8</v>
      </c>
      <c r="B90" s="54" t="s">
        <v>20</v>
      </c>
      <c r="C90" s="56" t="s">
        <v>18</v>
      </c>
      <c r="D90" s="67" t="s">
        <v>586</v>
      </c>
      <c r="E90" s="501">
        <v>0</v>
      </c>
      <c r="F90" s="501">
        <v>0</v>
      </c>
      <c r="G90" s="501">
        <v>0</v>
      </c>
      <c r="H90" s="502">
        <v>0</v>
      </c>
      <c r="I90" s="492">
        <v>0</v>
      </c>
      <c r="J90" s="409">
        <v>0</v>
      </c>
      <c r="K90" s="137">
        <f t="shared" si="13"/>
        <v>0</v>
      </c>
      <c r="L90" s="409">
        <v>0</v>
      </c>
      <c r="M90" s="409">
        <v>0</v>
      </c>
      <c r="N90" s="137">
        <f t="shared" si="14"/>
        <v>0</v>
      </c>
      <c r="O90" s="409">
        <v>0</v>
      </c>
      <c r="P90" s="409">
        <v>0</v>
      </c>
      <c r="Q90" s="137">
        <f t="shared" si="15"/>
        <v>0</v>
      </c>
      <c r="R90" s="493">
        <v>0</v>
      </c>
      <c r="S90" s="409">
        <v>0</v>
      </c>
      <c r="T90" s="137">
        <f t="shared" si="10"/>
        <v>0</v>
      </c>
      <c r="U90" s="494">
        <f t="shared" si="11"/>
        <v>0</v>
      </c>
      <c r="V90" s="494">
        <f t="shared" si="9"/>
        <v>0</v>
      </c>
      <c r="W90" s="137">
        <f t="shared" si="12"/>
        <v>0</v>
      </c>
    </row>
    <row r="91" spans="1:23" ht="21">
      <c r="A91" s="54">
        <v>9</v>
      </c>
      <c r="B91" s="54" t="s">
        <v>20</v>
      </c>
      <c r="C91" s="56" t="s">
        <v>18</v>
      </c>
      <c r="D91" s="67" t="s">
        <v>587</v>
      </c>
      <c r="E91" s="501">
        <v>0</v>
      </c>
      <c r="F91" s="501">
        <v>0</v>
      </c>
      <c r="G91" s="501">
        <v>0</v>
      </c>
      <c r="H91" s="502">
        <v>0</v>
      </c>
      <c r="I91" s="492">
        <v>0</v>
      </c>
      <c r="J91" s="409">
        <v>0</v>
      </c>
      <c r="K91" s="137">
        <f t="shared" si="13"/>
        <v>0</v>
      </c>
      <c r="L91" s="409">
        <v>0</v>
      </c>
      <c r="M91" s="409">
        <v>0</v>
      </c>
      <c r="N91" s="137">
        <f t="shared" si="14"/>
        <v>0</v>
      </c>
      <c r="O91" s="409">
        <v>0</v>
      </c>
      <c r="P91" s="409">
        <v>0</v>
      </c>
      <c r="Q91" s="137">
        <f t="shared" si="15"/>
        <v>0</v>
      </c>
      <c r="R91" s="493">
        <v>0</v>
      </c>
      <c r="S91" s="409">
        <v>0</v>
      </c>
      <c r="T91" s="137">
        <f t="shared" si="10"/>
        <v>0</v>
      </c>
      <c r="U91" s="494">
        <f t="shared" si="11"/>
        <v>0</v>
      </c>
      <c r="V91" s="494">
        <f t="shared" si="9"/>
        <v>0</v>
      </c>
      <c r="W91" s="137">
        <f t="shared" si="12"/>
        <v>0</v>
      </c>
    </row>
    <row r="92" spans="1:23" ht="21">
      <c r="A92" s="56">
        <v>10</v>
      </c>
      <c r="B92" s="54" t="s">
        <v>20</v>
      </c>
      <c r="C92" s="56" t="s">
        <v>18</v>
      </c>
      <c r="D92" s="67" t="s">
        <v>593</v>
      </c>
      <c r="E92" s="501">
        <v>0</v>
      </c>
      <c r="F92" s="501">
        <v>0</v>
      </c>
      <c r="G92" s="501">
        <v>0</v>
      </c>
      <c r="H92" s="502">
        <v>0</v>
      </c>
      <c r="I92" s="492">
        <v>0</v>
      </c>
      <c r="J92" s="409">
        <v>0</v>
      </c>
      <c r="K92" s="137">
        <f t="shared" si="13"/>
        <v>0</v>
      </c>
      <c r="L92" s="409">
        <v>0</v>
      </c>
      <c r="M92" s="409">
        <v>0</v>
      </c>
      <c r="N92" s="137">
        <f t="shared" si="14"/>
        <v>0</v>
      </c>
      <c r="O92" s="409">
        <v>0</v>
      </c>
      <c r="P92" s="409">
        <v>0</v>
      </c>
      <c r="Q92" s="137">
        <f t="shared" si="15"/>
        <v>0</v>
      </c>
      <c r="R92" s="493">
        <v>0</v>
      </c>
      <c r="S92" s="409">
        <v>0</v>
      </c>
      <c r="T92" s="137">
        <f t="shared" si="10"/>
        <v>0</v>
      </c>
      <c r="U92" s="494">
        <f t="shared" si="11"/>
        <v>0</v>
      </c>
      <c r="V92" s="494">
        <f t="shared" si="9"/>
        <v>0</v>
      </c>
      <c r="W92" s="137">
        <f t="shared" si="12"/>
        <v>0</v>
      </c>
    </row>
    <row r="93" spans="1:23" ht="21">
      <c r="A93" s="54">
        <v>11</v>
      </c>
      <c r="B93" s="54" t="s">
        <v>20</v>
      </c>
      <c r="C93" s="56" t="s">
        <v>18</v>
      </c>
      <c r="D93" s="67" t="s">
        <v>588</v>
      </c>
      <c r="E93" s="501">
        <v>0</v>
      </c>
      <c r="F93" s="501">
        <v>0</v>
      </c>
      <c r="G93" s="501">
        <v>0</v>
      </c>
      <c r="H93" s="502">
        <v>0</v>
      </c>
      <c r="I93" s="492">
        <v>0</v>
      </c>
      <c r="J93" s="409">
        <v>0</v>
      </c>
      <c r="K93" s="137">
        <f t="shared" si="13"/>
        <v>0</v>
      </c>
      <c r="L93" s="409">
        <v>0</v>
      </c>
      <c r="M93" s="409">
        <v>0</v>
      </c>
      <c r="N93" s="137">
        <f t="shared" si="14"/>
        <v>0</v>
      </c>
      <c r="O93" s="409">
        <v>0</v>
      </c>
      <c r="P93" s="409">
        <v>0</v>
      </c>
      <c r="Q93" s="137">
        <f t="shared" si="15"/>
        <v>0</v>
      </c>
      <c r="R93" s="493">
        <v>0</v>
      </c>
      <c r="S93" s="409">
        <v>0</v>
      </c>
      <c r="T93" s="137">
        <f t="shared" si="10"/>
        <v>0</v>
      </c>
      <c r="U93" s="494">
        <f t="shared" si="11"/>
        <v>0</v>
      </c>
      <c r="V93" s="494">
        <f t="shared" si="9"/>
        <v>0</v>
      </c>
      <c r="W93" s="137">
        <f t="shared" si="12"/>
        <v>0</v>
      </c>
    </row>
    <row r="94" spans="1:23" ht="21">
      <c r="A94" s="56">
        <v>12</v>
      </c>
      <c r="B94" s="54" t="s">
        <v>20</v>
      </c>
      <c r="C94" s="56" t="s">
        <v>18</v>
      </c>
      <c r="D94" s="67" t="s">
        <v>589</v>
      </c>
      <c r="E94" s="501">
        <v>0</v>
      </c>
      <c r="F94" s="501">
        <v>0</v>
      </c>
      <c r="G94" s="501">
        <v>0</v>
      </c>
      <c r="H94" s="502">
        <v>0</v>
      </c>
      <c r="I94" s="492">
        <v>0</v>
      </c>
      <c r="J94" s="409">
        <v>0</v>
      </c>
      <c r="K94" s="137">
        <f t="shared" si="13"/>
        <v>0</v>
      </c>
      <c r="L94" s="409">
        <v>0</v>
      </c>
      <c r="M94" s="409">
        <v>0</v>
      </c>
      <c r="N94" s="137">
        <f t="shared" si="14"/>
        <v>0</v>
      </c>
      <c r="O94" s="409">
        <v>0</v>
      </c>
      <c r="P94" s="409">
        <v>0</v>
      </c>
      <c r="Q94" s="137">
        <f t="shared" si="15"/>
        <v>0</v>
      </c>
      <c r="R94" s="493">
        <v>0</v>
      </c>
      <c r="S94" s="409">
        <v>0</v>
      </c>
      <c r="T94" s="137">
        <f t="shared" si="10"/>
        <v>0</v>
      </c>
      <c r="U94" s="494">
        <f t="shared" si="11"/>
        <v>0</v>
      </c>
      <c r="V94" s="494">
        <f t="shared" si="9"/>
        <v>0</v>
      </c>
      <c r="W94" s="137">
        <f t="shared" si="12"/>
        <v>0</v>
      </c>
    </row>
    <row r="95" spans="1:23" ht="21">
      <c r="A95" s="54">
        <v>13</v>
      </c>
      <c r="B95" s="54" t="s">
        <v>20</v>
      </c>
      <c r="C95" s="56" t="s">
        <v>18</v>
      </c>
      <c r="D95" s="67" t="s">
        <v>590</v>
      </c>
      <c r="E95" s="501">
        <v>0</v>
      </c>
      <c r="F95" s="501">
        <v>0</v>
      </c>
      <c r="G95" s="501">
        <v>0</v>
      </c>
      <c r="H95" s="502">
        <v>0</v>
      </c>
      <c r="I95" s="492">
        <v>0</v>
      </c>
      <c r="J95" s="409">
        <v>0</v>
      </c>
      <c r="K95" s="137">
        <f t="shared" si="13"/>
        <v>0</v>
      </c>
      <c r="L95" s="409">
        <v>0</v>
      </c>
      <c r="M95" s="409">
        <v>0</v>
      </c>
      <c r="N95" s="137">
        <f t="shared" si="14"/>
        <v>0</v>
      </c>
      <c r="O95" s="409">
        <v>0</v>
      </c>
      <c r="P95" s="409">
        <v>0</v>
      </c>
      <c r="Q95" s="137">
        <f t="shared" si="15"/>
        <v>0</v>
      </c>
      <c r="R95" s="493">
        <v>0</v>
      </c>
      <c r="S95" s="409">
        <v>0</v>
      </c>
      <c r="T95" s="137">
        <f t="shared" si="10"/>
        <v>0</v>
      </c>
      <c r="U95" s="494">
        <f t="shared" si="11"/>
        <v>0</v>
      </c>
      <c r="V95" s="494">
        <f t="shared" si="9"/>
        <v>0</v>
      </c>
      <c r="W95" s="137">
        <f t="shared" si="12"/>
        <v>0</v>
      </c>
    </row>
    <row r="96" spans="1:23" ht="21">
      <c r="A96" s="56">
        <v>14</v>
      </c>
      <c r="B96" s="54" t="s">
        <v>20</v>
      </c>
      <c r="C96" s="56" t="s">
        <v>18</v>
      </c>
      <c r="D96" s="2" t="s">
        <v>630</v>
      </c>
      <c r="E96" s="501">
        <v>0</v>
      </c>
      <c r="F96" s="501">
        <v>5</v>
      </c>
      <c r="G96" s="501">
        <v>0</v>
      </c>
      <c r="H96" s="502">
        <v>5</v>
      </c>
      <c r="I96" s="492">
        <v>5</v>
      </c>
      <c r="J96" s="409">
        <v>1630000</v>
      </c>
      <c r="K96" s="137">
        <f t="shared" si="13"/>
        <v>1630000</v>
      </c>
      <c r="L96" s="409">
        <v>0</v>
      </c>
      <c r="M96" s="409">
        <v>0</v>
      </c>
      <c r="N96" s="137">
        <f t="shared" si="14"/>
        <v>0</v>
      </c>
      <c r="O96" s="409">
        <v>0</v>
      </c>
      <c r="P96" s="409">
        <v>0</v>
      </c>
      <c r="Q96" s="137">
        <f t="shared" si="15"/>
        <v>0</v>
      </c>
      <c r="R96" s="493">
        <v>0</v>
      </c>
      <c r="S96" s="409">
        <v>0</v>
      </c>
      <c r="T96" s="137">
        <f t="shared" si="10"/>
        <v>0</v>
      </c>
      <c r="U96" s="494">
        <f t="shared" si="11"/>
        <v>5</v>
      </c>
      <c r="V96" s="494">
        <f t="shared" si="9"/>
        <v>1630000</v>
      </c>
      <c r="W96" s="137">
        <f t="shared" si="12"/>
        <v>1630000</v>
      </c>
    </row>
    <row r="97" spans="1:24" ht="21">
      <c r="A97" s="56">
        <v>15</v>
      </c>
      <c r="B97" s="54" t="s">
        <v>20</v>
      </c>
      <c r="C97" s="56" t="s">
        <v>18</v>
      </c>
      <c r="D97" s="67" t="s">
        <v>591</v>
      </c>
      <c r="E97" s="501">
        <v>0</v>
      </c>
      <c r="F97" s="501">
        <v>0</v>
      </c>
      <c r="G97" s="501">
        <v>0</v>
      </c>
      <c r="H97" s="502">
        <v>0</v>
      </c>
      <c r="I97" s="492">
        <v>0</v>
      </c>
      <c r="J97" s="409">
        <v>0</v>
      </c>
      <c r="K97" s="137">
        <f t="shared" si="13"/>
        <v>0</v>
      </c>
      <c r="L97" s="409">
        <v>0</v>
      </c>
      <c r="M97" s="409">
        <v>0</v>
      </c>
      <c r="N97" s="137">
        <f t="shared" si="14"/>
        <v>0</v>
      </c>
      <c r="O97" s="409">
        <v>0</v>
      </c>
      <c r="P97" s="409">
        <v>0</v>
      </c>
      <c r="Q97" s="137">
        <f t="shared" si="15"/>
        <v>0</v>
      </c>
      <c r="R97" s="493">
        <v>0</v>
      </c>
      <c r="S97" s="409">
        <v>0</v>
      </c>
      <c r="T97" s="137">
        <f t="shared" si="10"/>
        <v>0</v>
      </c>
      <c r="U97" s="494">
        <f t="shared" si="11"/>
        <v>0</v>
      </c>
      <c r="V97" s="494">
        <f t="shared" si="9"/>
        <v>0</v>
      </c>
      <c r="W97" s="137">
        <f t="shared" si="12"/>
        <v>0</v>
      </c>
    </row>
    <row r="98" spans="1:24" ht="21">
      <c r="D98" s="28"/>
      <c r="E98" s="10"/>
      <c r="F98" s="10"/>
      <c r="G98" s="10"/>
      <c r="H98" s="10"/>
      <c r="I98" s="12"/>
      <c r="J98" s="29"/>
      <c r="K98" s="29"/>
      <c r="L98" s="12"/>
      <c r="M98" s="29"/>
      <c r="N98" s="29"/>
      <c r="O98" s="12"/>
      <c r="P98" s="29"/>
      <c r="Q98" s="29"/>
      <c r="R98" s="12"/>
      <c r="S98" s="29"/>
      <c r="T98" s="29"/>
      <c r="U98" s="29">
        <f>SUM(U8:U97)</f>
        <v>5064</v>
      </c>
      <c r="V98" s="29">
        <f>SUM(V8:V97)</f>
        <v>711953690.93000007</v>
      </c>
      <c r="W98" s="137"/>
      <c r="X98" s="52"/>
    </row>
    <row r="99" spans="1:24" s="7" customFormat="1" ht="21">
      <c r="A99" s="1006"/>
      <c r="B99" s="1006"/>
      <c r="C99" s="1006"/>
      <c r="D99" s="1006"/>
      <c r="E99" s="1006"/>
      <c r="F99" s="1006"/>
      <c r="G99" s="1006"/>
      <c r="H99" s="1006"/>
      <c r="I99" s="1006"/>
      <c r="J99" s="1006"/>
      <c r="K99" s="1006"/>
      <c r="L99" s="1006"/>
      <c r="M99" s="1006"/>
      <c r="N99" s="1006"/>
      <c r="O99" s="1006"/>
      <c r="P99" s="1006"/>
      <c r="Q99" s="1006"/>
      <c r="R99" s="1006"/>
      <c r="S99" s="1006"/>
      <c r="T99" s="1006"/>
      <c r="U99" s="1006"/>
      <c r="V99" s="1006"/>
      <c r="W99" s="8"/>
    </row>
    <row r="100" spans="1:24" s="13" customFormat="1" ht="21.75" customHeight="1">
      <c r="A100" s="1007"/>
      <c r="B100" s="1007"/>
      <c r="C100" s="1007"/>
      <c r="D100" s="1007"/>
      <c r="E100" s="1007"/>
      <c r="F100" s="1007"/>
      <c r="G100" s="1007"/>
      <c r="H100" s="1007"/>
      <c r="I100" s="1007"/>
      <c r="J100" s="1007"/>
      <c r="K100" s="1007"/>
      <c r="L100" s="1007"/>
      <c r="M100" s="1007"/>
      <c r="N100" s="1007"/>
      <c r="O100" s="1007"/>
      <c r="P100" s="1007"/>
      <c r="Q100" s="1007"/>
      <c r="R100" s="1007"/>
      <c r="S100" s="1007"/>
      <c r="T100" s="1007"/>
      <c r="U100" s="1007"/>
      <c r="V100" s="1007"/>
    </row>
    <row r="101" spans="1:24" s="13" customFormat="1" ht="21">
      <c r="A101" s="15"/>
      <c r="B101" s="15"/>
      <c r="C101" s="15"/>
      <c r="D101" s="16"/>
      <c r="E101" s="18"/>
      <c r="F101" s="18"/>
      <c r="G101" s="18"/>
      <c r="H101" s="18"/>
      <c r="I101" s="18"/>
      <c r="J101" s="14"/>
      <c r="K101" s="14"/>
      <c r="L101" s="18"/>
      <c r="M101" s="14"/>
      <c r="N101" s="14"/>
      <c r="O101" s="18"/>
      <c r="P101" s="14"/>
      <c r="Q101" s="14"/>
      <c r="R101" s="18"/>
      <c r="S101" s="14"/>
      <c r="T101" s="14"/>
      <c r="U101" s="18"/>
      <c r="V101" s="14"/>
    </row>
    <row r="102" spans="1:24" s="13" customFormat="1" ht="21">
      <c r="A102" s="15"/>
      <c r="B102" s="15"/>
      <c r="C102" s="15"/>
      <c r="D102" s="16"/>
      <c r="E102" s="18"/>
      <c r="F102" s="18"/>
      <c r="G102" s="18"/>
      <c r="H102" s="18"/>
      <c r="I102" s="18"/>
      <c r="J102" s="14"/>
      <c r="K102" s="14"/>
      <c r="L102" s="18"/>
      <c r="M102" s="14"/>
      <c r="N102" s="14"/>
      <c r="O102" s="18"/>
      <c r="P102" s="14"/>
      <c r="Q102" s="14"/>
      <c r="R102" s="18"/>
      <c r="S102" s="14"/>
      <c r="T102" s="14"/>
      <c r="U102" s="18"/>
      <c r="V102" s="14"/>
    </row>
    <row r="103" spans="1:24" s="13" customFormat="1" ht="21">
      <c r="A103" s="15"/>
      <c r="B103" s="15"/>
      <c r="C103" s="15"/>
      <c r="D103" s="16"/>
      <c r="E103" s="18"/>
      <c r="F103" s="18"/>
      <c r="G103" s="18"/>
      <c r="H103" s="18"/>
      <c r="I103" s="18"/>
      <c r="J103" s="14"/>
      <c r="K103" s="14"/>
      <c r="L103" s="18"/>
      <c r="M103" s="14"/>
      <c r="N103" s="14"/>
      <c r="O103" s="18"/>
      <c r="P103" s="14"/>
      <c r="Q103" s="14"/>
      <c r="R103" s="18"/>
      <c r="S103" s="14"/>
      <c r="T103" s="14"/>
      <c r="U103" s="18"/>
      <c r="V103" s="14"/>
    </row>
    <row r="104" spans="1:24" s="13" customFormat="1" ht="21">
      <c r="A104" s="15"/>
      <c r="B104" s="15"/>
      <c r="C104" s="15"/>
      <c r="D104" s="16"/>
      <c r="E104" s="18"/>
      <c r="F104" s="18"/>
      <c r="G104" s="18"/>
      <c r="H104" s="18"/>
      <c r="I104" s="18"/>
      <c r="J104" s="14"/>
      <c r="K104" s="14"/>
      <c r="L104" s="18"/>
      <c r="M104" s="14"/>
      <c r="N104" s="14"/>
      <c r="O104" s="18"/>
      <c r="P104" s="14"/>
      <c r="Q104" s="14"/>
      <c r="R104" s="18"/>
      <c r="S104" s="14"/>
      <c r="T104" s="14"/>
      <c r="U104" s="18"/>
      <c r="V104" s="14"/>
    </row>
    <row r="105" spans="1:24" s="13" customFormat="1" ht="21">
      <c r="A105" s="15"/>
      <c r="B105" s="15"/>
      <c r="C105" s="15"/>
      <c r="D105" s="16"/>
      <c r="E105" s="18"/>
      <c r="F105" s="18"/>
      <c r="G105" s="18"/>
      <c r="H105" s="18"/>
      <c r="I105" s="18"/>
      <c r="J105" s="14"/>
      <c r="K105" s="14"/>
      <c r="L105" s="18"/>
      <c r="M105" s="14"/>
      <c r="N105" s="14"/>
      <c r="O105" s="18"/>
      <c r="P105" s="14"/>
      <c r="Q105" s="14"/>
      <c r="R105" s="18"/>
      <c r="S105" s="14"/>
      <c r="T105" s="14"/>
      <c r="U105" s="18"/>
      <c r="V105" s="14"/>
    </row>
    <row r="106" spans="1:24" s="13" customFormat="1" ht="21">
      <c r="A106" s="1007"/>
      <c r="B106" s="1007"/>
      <c r="C106" s="1007"/>
      <c r="D106" s="1007"/>
      <c r="E106" s="1007"/>
      <c r="F106" s="1007"/>
      <c r="G106" s="1007"/>
      <c r="H106" s="1007"/>
      <c r="I106" s="1007"/>
      <c r="J106" s="1007"/>
      <c r="K106" s="1007"/>
      <c r="L106" s="1007"/>
      <c r="M106" s="1007"/>
      <c r="N106" s="1007"/>
      <c r="O106" s="1007"/>
      <c r="P106" s="1007"/>
      <c r="Q106" s="1007"/>
      <c r="R106" s="1007"/>
      <c r="S106" s="1007"/>
      <c r="T106" s="1007"/>
      <c r="U106" s="1007"/>
      <c r="V106" s="1007"/>
    </row>
    <row r="107" spans="1:24" s="13" customFormat="1">
      <c r="A107" s="9"/>
      <c r="B107" s="9"/>
      <c r="C107" s="9"/>
      <c r="D107" s="20"/>
      <c r="E107" s="10"/>
      <c r="F107" s="10"/>
      <c r="G107" s="10"/>
      <c r="H107" s="10"/>
      <c r="I107" s="10"/>
      <c r="J107" s="11"/>
      <c r="K107" s="11"/>
      <c r="L107" s="10"/>
      <c r="M107" s="11"/>
      <c r="N107" s="11"/>
      <c r="O107" s="12"/>
      <c r="P107" s="11"/>
      <c r="Q107" s="11"/>
      <c r="R107" s="10"/>
      <c r="S107" s="11"/>
      <c r="T107" s="11"/>
      <c r="U107" s="10"/>
      <c r="V107" s="11"/>
    </row>
    <row r="108" spans="1:24" s="13" customFormat="1">
      <c r="A108" s="21"/>
      <c r="B108" s="21"/>
      <c r="C108" s="21"/>
      <c r="D108" s="3"/>
      <c r="E108" s="23"/>
      <c r="F108" s="23"/>
      <c r="G108" s="23"/>
      <c r="H108" s="23"/>
      <c r="I108" s="23"/>
      <c r="J108" s="24"/>
      <c r="K108" s="24"/>
      <c r="L108" s="23"/>
      <c r="M108" s="24"/>
      <c r="N108" s="24"/>
      <c r="O108" s="25"/>
      <c r="P108" s="24"/>
      <c r="Q108" s="24"/>
      <c r="R108" s="23"/>
      <c r="S108" s="24"/>
      <c r="T108" s="24"/>
      <c r="U108" s="23"/>
      <c r="V108" s="24"/>
    </row>
    <row r="109" spans="1:24" ht="22.5" customHeight="1">
      <c r="A109" s="1008"/>
      <c r="B109" s="1008"/>
      <c r="C109" s="1008"/>
      <c r="D109" s="1008"/>
      <c r="E109" s="1008"/>
      <c r="F109" s="1008"/>
      <c r="G109" s="1008"/>
      <c r="H109" s="1008"/>
      <c r="I109" s="1008"/>
      <c r="J109" s="1008"/>
      <c r="K109" s="1008"/>
      <c r="L109" s="1008"/>
      <c r="M109" s="1008"/>
      <c r="N109" s="1008"/>
      <c r="O109" s="1008"/>
      <c r="P109" s="1008"/>
      <c r="Q109" s="1008"/>
      <c r="R109" s="1008"/>
      <c r="S109" s="1008"/>
      <c r="T109" s="1008"/>
      <c r="U109" s="1008"/>
      <c r="V109" s="1008"/>
    </row>
    <row r="110" spans="1:24">
      <c r="A110" s="26"/>
      <c r="B110" s="26"/>
      <c r="C110" s="26"/>
    </row>
    <row r="111" spans="1:24" ht="23.25" customHeight="1"/>
  </sheetData>
  <dataConsolidate/>
  <mergeCells count="20">
    <mergeCell ref="A1:V1"/>
    <mergeCell ref="G3:H3"/>
    <mergeCell ref="A4:A6"/>
    <mergeCell ref="D4:D6"/>
    <mergeCell ref="E4:H4"/>
    <mergeCell ref="I4:J4"/>
    <mergeCell ref="L4:V4"/>
    <mergeCell ref="E5:E6"/>
    <mergeCell ref="F5:F6"/>
    <mergeCell ref="G5:G6"/>
    <mergeCell ref="H5:H6"/>
    <mergeCell ref="I5:J5"/>
    <mergeCell ref="L5:M5"/>
    <mergeCell ref="O5:P5"/>
    <mergeCell ref="A99:V99"/>
    <mergeCell ref="A100:V100"/>
    <mergeCell ref="A106:V106"/>
    <mergeCell ref="A109:V109"/>
    <mergeCell ref="R5:S5"/>
    <mergeCell ref="U5:V5"/>
  </mergeCells>
  <dataValidations count="1">
    <dataValidation errorStyle="warning" allowBlank="1" showInputMessage="1" showErrorMessage="1" error="ตรวจสอบ _x000a_" sqref="H8:H10 H20:H25 H12:H18 H27:H32 H34:H37 H39:H68" xr:uid="{686C8324-9D28-4773-868C-621E5AD6EB7F}"/>
  </dataValidations>
  <printOptions horizontalCentered="1"/>
  <pageMargins left="0.19685039370078741" right="0.15748031496062992" top="0.78740157480314965" bottom="0.27559055118110237" header="0.15748031496062992" footer="0.15748031496062992"/>
  <pageSetup paperSize="9" scale="46" fitToHeight="0" orientation="landscape" r:id="rId1"/>
  <headerFooter differentFirst="1" scaleWithDoc="0" alignWithMargins="0">
    <oddHeader>&amp;R&amp;"TH SarabunPSK,Regular"&amp;14&amp;P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E120"/>
  <sheetViews>
    <sheetView showGridLines="0" view="pageBreakPreview" zoomScale="70" zoomScaleNormal="80" zoomScaleSheetLayoutView="70" workbookViewId="0">
      <selection activeCell="R23" sqref="R23"/>
    </sheetView>
  </sheetViews>
  <sheetFormatPr defaultRowHeight="19.5"/>
  <cols>
    <col min="1" max="1" width="10" style="9" customWidth="1"/>
    <col min="2" max="2" width="41.7109375" style="2" bestFit="1" customWidth="1"/>
    <col min="3" max="3" width="11" style="9" hidden="1" customWidth="1"/>
    <col min="4" max="4" width="12.5703125" style="27" hidden="1" customWidth="1"/>
    <col min="5" max="5" width="13.140625" style="27" hidden="1" customWidth="1"/>
    <col min="6" max="6" width="13.28515625" style="27" hidden="1" customWidth="1"/>
    <col min="7" max="7" width="13.140625" style="27" hidden="1" customWidth="1"/>
    <col min="8" max="8" width="17" style="27" customWidth="1"/>
    <col min="9" max="9" width="17.28515625" style="27" customWidth="1"/>
    <col min="10" max="11" width="15.42578125" style="27" customWidth="1"/>
    <col min="12" max="12" width="12" style="27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hidden="1" customWidth="1"/>
    <col min="23" max="23" width="14.5703125" style="2" hidden="1" customWidth="1"/>
    <col min="24" max="24" width="61.28515625" style="2" hidden="1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1117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</row>
    <row r="2" spans="1:57" s="31" customFormat="1" ht="39" customHeight="1">
      <c r="A2" s="1043" t="s">
        <v>1116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5"/>
      <c r="B3" s="55"/>
      <c r="C3" s="55"/>
      <c r="D3" s="55"/>
      <c r="E3" s="55"/>
      <c r="F3" s="55"/>
      <c r="G3" s="55"/>
      <c r="H3" s="55"/>
      <c r="I3" s="55"/>
      <c r="J3" s="1012"/>
      <c r="K3" s="1012"/>
      <c r="L3" s="62"/>
      <c r="M3" s="62"/>
      <c r="N3" s="62"/>
      <c r="O3" s="62"/>
      <c r="P3" s="6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24" t="s">
        <v>21</v>
      </c>
      <c r="I5" s="1024" t="s">
        <v>22</v>
      </c>
      <c r="J5" s="1024" t="s">
        <v>16</v>
      </c>
      <c r="K5" s="102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25"/>
      <c r="I6" s="1025"/>
      <c r="J6" s="1025"/>
      <c r="K6" s="1027"/>
      <c r="L6" s="60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190" t="s">
        <v>1</v>
      </c>
      <c r="U6" s="19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032" t="s">
        <v>592</v>
      </c>
      <c r="B7" s="1033"/>
      <c r="C7" s="120"/>
      <c r="D7" s="120"/>
      <c r="E7" s="63"/>
      <c r="F7" s="64"/>
      <c r="G7" s="64"/>
      <c r="H7" s="189">
        <f t="shared" ref="H7:U7" si="0">+H8+H41+H74</f>
        <v>281</v>
      </c>
      <c r="I7" s="189">
        <f t="shared" si="0"/>
        <v>2929</v>
      </c>
      <c r="J7" s="189">
        <f t="shared" si="0"/>
        <v>1854</v>
      </c>
      <c r="K7" s="189">
        <f>+K8+K41+K74</f>
        <v>5064</v>
      </c>
      <c r="L7" s="189">
        <f t="shared" si="0"/>
        <v>2924</v>
      </c>
      <c r="M7" s="189">
        <f t="shared" si="0"/>
        <v>396249812.57999998</v>
      </c>
      <c r="N7" s="189">
        <f t="shared" si="0"/>
        <v>1264</v>
      </c>
      <c r="O7" s="189">
        <f t="shared" si="0"/>
        <v>139144152.34999999</v>
      </c>
      <c r="P7" s="189">
        <f t="shared" si="0"/>
        <v>696</v>
      </c>
      <c r="Q7" s="189">
        <f t="shared" si="0"/>
        <v>124245786</v>
      </c>
      <c r="R7" s="189">
        <f t="shared" si="0"/>
        <v>180</v>
      </c>
      <c r="S7" s="189">
        <f t="shared" si="0"/>
        <v>52313940</v>
      </c>
      <c r="T7" s="189">
        <f>+T8+T41+T74</f>
        <v>5064</v>
      </c>
      <c r="U7" s="189">
        <f t="shared" si="0"/>
        <v>711953690.93000007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9"/>
      <c r="D8" s="50"/>
      <c r="E8" s="50"/>
      <c r="F8" s="50"/>
      <c r="G8" s="50"/>
      <c r="H8" s="50">
        <f t="shared" ref="H8:U8" si="1">+H9+H25</f>
        <v>251</v>
      </c>
      <c r="I8" s="50">
        <f t="shared" si="1"/>
        <v>2369</v>
      </c>
      <c r="J8" s="50">
        <f t="shared" si="1"/>
        <v>25</v>
      </c>
      <c r="K8" s="50">
        <f t="shared" si="1"/>
        <v>2645</v>
      </c>
      <c r="L8" s="50">
        <f t="shared" si="1"/>
        <v>1757</v>
      </c>
      <c r="M8" s="50">
        <f t="shared" si="1"/>
        <v>372767041.5</v>
      </c>
      <c r="N8" s="50">
        <f t="shared" si="1"/>
        <v>575</v>
      </c>
      <c r="O8" s="50">
        <f t="shared" si="1"/>
        <v>60387543.350000001</v>
      </c>
      <c r="P8" s="50">
        <f t="shared" si="1"/>
        <v>177</v>
      </c>
      <c r="Q8" s="50">
        <f t="shared" si="1"/>
        <v>37447017</v>
      </c>
      <c r="R8" s="50">
        <f t="shared" si="1"/>
        <v>136</v>
      </c>
      <c r="S8" s="50">
        <f t="shared" si="1"/>
        <v>29653040</v>
      </c>
      <c r="T8" s="50">
        <f t="shared" si="1"/>
        <v>2645</v>
      </c>
      <c r="U8" s="50">
        <f t="shared" si="1"/>
        <v>500254641.85000002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45"/>
      <c r="E9" s="45"/>
      <c r="F9" s="45"/>
      <c r="G9" s="45"/>
      <c r="H9" s="45">
        <f t="shared" ref="H9:U9" si="2">SUM(H10:H23)</f>
        <v>250</v>
      </c>
      <c r="I9" s="45">
        <f t="shared" si="2"/>
        <v>2304</v>
      </c>
      <c r="J9" s="45">
        <f t="shared" si="2"/>
        <v>25</v>
      </c>
      <c r="K9" s="45">
        <f t="shared" si="2"/>
        <v>2579</v>
      </c>
      <c r="L9" s="45">
        <f t="shared" si="2"/>
        <v>1708</v>
      </c>
      <c r="M9" s="45">
        <f t="shared" si="2"/>
        <v>110225926.5</v>
      </c>
      <c r="N9" s="45">
        <f t="shared" si="2"/>
        <v>570</v>
      </c>
      <c r="O9" s="45">
        <f t="shared" si="2"/>
        <v>51382043.350000001</v>
      </c>
      <c r="P9" s="45">
        <f t="shared" si="2"/>
        <v>169</v>
      </c>
      <c r="Q9" s="45">
        <f t="shared" si="2"/>
        <v>20440700</v>
      </c>
      <c r="R9" s="45">
        <f t="shared" si="2"/>
        <v>132</v>
      </c>
      <c r="S9" s="45">
        <f t="shared" si="2"/>
        <v>13853040</v>
      </c>
      <c r="T9" s="45">
        <f t="shared" si="2"/>
        <v>2579</v>
      </c>
      <c r="U9" s="45">
        <f t="shared" si="2"/>
        <v>195901709.84999999</v>
      </c>
      <c r="V9" s="46"/>
      <c r="W9" s="46"/>
      <c r="X9" s="46"/>
      <c r="Y9" s="6"/>
    </row>
    <row r="10" spans="1:57" s="19" customFormat="1" ht="21">
      <c r="A10" s="54">
        <v>1</v>
      </c>
      <c r="B10" s="170" t="s">
        <v>49</v>
      </c>
      <c r="C10" s="130"/>
      <c r="D10" s="131"/>
      <c r="E10" s="132"/>
      <c r="F10" s="133"/>
      <c r="G10" s="133"/>
      <c r="H10" s="410">
        <v>0</v>
      </c>
      <c r="I10" s="193">
        <v>1</v>
      </c>
      <c r="J10" s="410">
        <v>0</v>
      </c>
      <c r="K10" s="491">
        <v>1</v>
      </c>
      <c r="L10" s="492">
        <v>1</v>
      </c>
      <c r="M10" s="193">
        <v>25000</v>
      </c>
      <c r="N10" s="409">
        <v>0</v>
      </c>
      <c r="O10" s="409">
        <v>0</v>
      </c>
      <c r="P10" s="409">
        <v>0</v>
      </c>
      <c r="Q10" s="409">
        <v>0</v>
      </c>
      <c r="R10" s="493">
        <v>0</v>
      </c>
      <c r="S10" s="409">
        <v>0</v>
      </c>
      <c r="T10" s="494">
        <v>1</v>
      </c>
      <c r="U10" s="494">
        <f>SUM(M10+O10+Q10+S10)</f>
        <v>25000</v>
      </c>
      <c r="V10" s="136"/>
      <c r="W10" s="136"/>
      <c r="X10" s="135"/>
      <c r="Y10" s="188"/>
    </row>
    <row r="11" spans="1:57" ht="21">
      <c r="A11" s="56">
        <v>2</v>
      </c>
      <c r="B11" s="67" t="s">
        <v>581</v>
      </c>
      <c r="C11" s="36"/>
      <c r="D11" s="34"/>
      <c r="E11" s="33"/>
      <c r="F11" s="33"/>
      <c r="G11" s="33"/>
      <c r="H11" s="410">
        <v>41</v>
      </c>
      <c r="I11" s="410">
        <v>117</v>
      </c>
      <c r="J11" s="410">
        <v>0</v>
      </c>
      <c r="K11" s="455">
        <v>158</v>
      </c>
      <c r="L11" s="492">
        <v>77</v>
      </c>
      <c r="M11" s="409">
        <v>4426300</v>
      </c>
      <c r="N11" s="409">
        <v>27</v>
      </c>
      <c r="O11" s="409">
        <v>852000</v>
      </c>
      <c r="P11" s="409">
        <v>27</v>
      </c>
      <c r="Q11" s="409">
        <v>852000</v>
      </c>
      <c r="R11" s="493">
        <v>27</v>
      </c>
      <c r="S11" s="409">
        <v>852000</v>
      </c>
      <c r="T11" s="494">
        <f>SUM(L11+N11+P11+R11)</f>
        <v>158</v>
      </c>
      <c r="U11" s="494">
        <f>SUM(M11+O11+Q11+S11)</f>
        <v>6982300</v>
      </c>
      <c r="V11" s="40"/>
      <c r="W11" s="40"/>
      <c r="X11" s="40"/>
      <c r="Y11" s="41"/>
    </row>
    <row r="12" spans="1:57" ht="21">
      <c r="A12" s="54">
        <v>3</v>
      </c>
      <c r="B12" s="67" t="s">
        <v>582</v>
      </c>
      <c r="C12" s="36"/>
      <c r="D12" s="34"/>
      <c r="E12" s="33"/>
      <c r="F12" s="33"/>
      <c r="G12" s="33"/>
      <c r="H12" s="410">
        <v>0</v>
      </c>
      <c r="I12" s="410">
        <v>2</v>
      </c>
      <c r="J12" s="410">
        <v>3</v>
      </c>
      <c r="K12" s="455">
        <v>5</v>
      </c>
      <c r="L12" s="492">
        <v>5</v>
      </c>
      <c r="M12" s="409">
        <v>3697050</v>
      </c>
      <c r="N12" s="409">
        <v>0</v>
      </c>
      <c r="O12" s="409">
        <v>0</v>
      </c>
      <c r="P12" s="409">
        <v>0</v>
      </c>
      <c r="Q12" s="409">
        <v>0</v>
      </c>
      <c r="R12" s="493">
        <v>0</v>
      </c>
      <c r="S12" s="409">
        <v>0</v>
      </c>
      <c r="T12" s="494">
        <f t="shared" ref="T12:T17" si="3">SUM(L12+N12+P12+R12)</f>
        <v>5</v>
      </c>
      <c r="U12" s="494">
        <f>SUM(M12+O12+Q12+S12)</f>
        <v>3697050</v>
      </c>
      <c r="V12" s="40"/>
      <c r="W12" s="40"/>
      <c r="X12" s="40"/>
      <c r="Y12" s="41"/>
    </row>
    <row r="13" spans="1:57" ht="21">
      <c r="A13" s="56">
        <v>4</v>
      </c>
      <c r="B13" s="67" t="s">
        <v>583</v>
      </c>
      <c r="C13" s="36"/>
      <c r="D13" s="34"/>
      <c r="E13" s="33"/>
      <c r="F13" s="33"/>
      <c r="G13" s="33"/>
      <c r="H13" s="410">
        <v>24</v>
      </c>
      <c r="I13" s="410">
        <v>883</v>
      </c>
      <c r="J13" s="410">
        <v>2</v>
      </c>
      <c r="K13" s="455">
        <v>909</v>
      </c>
      <c r="L13" s="410">
        <v>634</v>
      </c>
      <c r="M13" s="410">
        <f>46136824.5+120000</f>
        <v>46256824.5</v>
      </c>
      <c r="N13" s="410">
        <v>116</v>
      </c>
      <c r="O13" s="410">
        <v>26609693.350000001</v>
      </c>
      <c r="P13" s="410">
        <v>95</v>
      </c>
      <c r="Q13" s="410">
        <v>10432500</v>
      </c>
      <c r="R13" s="410">
        <v>64</v>
      </c>
      <c r="S13" s="410">
        <v>9553840</v>
      </c>
      <c r="T13" s="494">
        <f t="shared" si="3"/>
        <v>909</v>
      </c>
      <c r="U13" s="494">
        <f t="shared" ref="T13:U23" si="4">SUM(M13+O13+Q13+S13)</f>
        <v>92852857.849999994</v>
      </c>
      <c r="V13" s="40"/>
      <c r="W13" s="40"/>
      <c r="X13" s="40"/>
      <c r="Y13" s="41"/>
    </row>
    <row r="14" spans="1:57" ht="21">
      <c r="A14" s="54">
        <v>5</v>
      </c>
      <c r="B14" s="67" t="s">
        <v>584</v>
      </c>
      <c r="C14" s="36"/>
      <c r="D14" s="34"/>
      <c r="E14" s="33"/>
      <c r="F14" s="33"/>
      <c r="G14" s="33"/>
      <c r="H14" s="410">
        <v>0</v>
      </c>
      <c r="I14" s="410">
        <v>228</v>
      </c>
      <c r="J14" s="410">
        <v>0</v>
      </c>
      <c r="K14" s="455">
        <v>228</v>
      </c>
      <c r="L14" s="492">
        <v>207</v>
      </c>
      <c r="M14" s="409">
        <v>19545965</v>
      </c>
      <c r="N14" s="409">
        <v>8</v>
      </c>
      <c r="O14" s="409">
        <v>2212380</v>
      </c>
      <c r="P14" s="409">
        <v>4</v>
      </c>
      <c r="Q14" s="409">
        <v>327000</v>
      </c>
      <c r="R14" s="493">
        <v>9</v>
      </c>
      <c r="S14" s="409">
        <v>644000</v>
      </c>
      <c r="T14" s="494">
        <f t="shared" si="3"/>
        <v>228</v>
      </c>
      <c r="U14" s="494">
        <f t="shared" si="4"/>
        <v>22729345</v>
      </c>
      <c r="V14" s="40"/>
      <c r="W14" s="40"/>
      <c r="X14" s="40"/>
      <c r="Y14" s="52"/>
    </row>
    <row r="15" spans="1:57" ht="21">
      <c r="A15" s="56">
        <v>6</v>
      </c>
      <c r="B15" s="67" t="s">
        <v>491</v>
      </c>
      <c r="C15" s="36"/>
      <c r="D15" s="34"/>
      <c r="E15" s="33"/>
      <c r="F15" s="33"/>
      <c r="G15" s="33"/>
      <c r="H15" s="410">
        <v>0</v>
      </c>
      <c r="I15" s="410">
        <v>50</v>
      </c>
      <c r="J15" s="410">
        <v>0</v>
      </c>
      <c r="K15" s="455">
        <v>50</v>
      </c>
      <c r="L15" s="492">
        <v>38</v>
      </c>
      <c r="M15" s="409">
        <v>4420200</v>
      </c>
      <c r="N15" s="409">
        <v>6</v>
      </c>
      <c r="O15" s="409">
        <v>761400</v>
      </c>
      <c r="P15" s="409">
        <v>6</v>
      </c>
      <c r="Q15" s="409">
        <v>1426000</v>
      </c>
      <c r="R15" s="493">
        <v>0</v>
      </c>
      <c r="S15" s="409">
        <v>0</v>
      </c>
      <c r="T15" s="494">
        <f t="shared" si="3"/>
        <v>50</v>
      </c>
      <c r="U15" s="494">
        <f>SUM(M15+O15+Q15+S15)</f>
        <v>6607600</v>
      </c>
      <c r="V15" s="40"/>
      <c r="W15" s="40"/>
      <c r="X15" s="40"/>
      <c r="Y15" s="52"/>
    </row>
    <row r="16" spans="1:57" ht="21">
      <c r="A16" s="54">
        <v>7</v>
      </c>
      <c r="B16" s="67" t="s">
        <v>585</v>
      </c>
      <c r="C16" s="36"/>
      <c r="D16" s="34"/>
      <c r="E16" s="33">
        <v>0</v>
      </c>
      <c r="F16" s="33">
        <v>0</v>
      </c>
      <c r="G16" s="33">
        <v>0</v>
      </c>
      <c r="H16" s="410">
        <v>0</v>
      </c>
      <c r="I16" s="410">
        <v>77</v>
      </c>
      <c r="J16" s="410">
        <v>0</v>
      </c>
      <c r="K16" s="455">
        <v>77</v>
      </c>
      <c r="L16" s="492">
        <v>77</v>
      </c>
      <c r="M16" s="409">
        <v>10592867</v>
      </c>
      <c r="N16" s="409">
        <v>0</v>
      </c>
      <c r="O16" s="409">
        <v>0</v>
      </c>
      <c r="P16" s="409">
        <v>0</v>
      </c>
      <c r="Q16" s="409">
        <v>0</v>
      </c>
      <c r="R16" s="493">
        <v>0</v>
      </c>
      <c r="S16" s="409">
        <v>0</v>
      </c>
      <c r="T16" s="494">
        <f t="shared" si="3"/>
        <v>77</v>
      </c>
      <c r="U16" s="494">
        <f t="shared" si="4"/>
        <v>10592867</v>
      </c>
      <c r="V16" s="40"/>
      <c r="W16" s="40"/>
      <c r="X16" s="40"/>
      <c r="Y16" s="52"/>
    </row>
    <row r="17" spans="1:25" ht="21">
      <c r="A17" s="56">
        <v>8</v>
      </c>
      <c r="B17" s="67" t="s">
        <v>586</v>
      </c>
      <c r="C17" s="36"/>
      <c r="D17" s="34"/>
      <c r="E17" s="33"/>
      <c r="F17" s="33"/>
      <c r="G17" s="33"/>
      <c r="H17" s="410">
        <v>104</v>
      </c>
      <c r="I17" s="410">
        <v>862</v>
      </c>
      <c r="J17" s="410">
        <v>20</v>
      </c>
      <c r="K17" s="455">
        <v>986</v>
      </c>
      <c r="L17" s="492">
        <v>533</v>
      </c>
      <c r="M17" s="409">
        <v>13298780</v>
      </c>
      <c r="N17" s="409">
        <v>385</v>
      </c>
      <c r="O17" s="409">
        <v>11556780</v>
      </c>
      <c r="P17" s="409">
        <v>36</v>
      </c>
      <c r="Q17" s="409">
        <v>6653200</v>
      </c>
      <c r="R17" s="493">
        <v>32</v>
      </c>
      <c r="S17" s="409">
        <v>2803200</v>
      </c>
      <c r="T17" s="494">
        <f t="shared" si="3"/>
        <v>986</v>
      </c>
      <c r="U17" s="494">
        <f t="shared" si="4"/>
        <v>34311960</v>
      </c>
      <c r="V17" s="40"/>
      <c r="W17" s="40"/>
      <c r="X17" s="40"/>
      <c r="Y17" s="52"/>
    </row>
    <row r="18" spans="1:25" ht="21">
      <c r="A18" s="54">
        <v>9</v>
      </c>
      <c r="B18" s="67" t="s">
        <v>587</v>
      </c>
      <c r="C18" s="36"/>
      <c r="D18" s="34"/>
      <c r="E18" s="33"/>
      <c r="F18" s="33"/>
      <c r="G18" s="33"/>
      <c r="H18" s="410">
        <v>54</v>
      </c>
      <c r="I18" s="410">
        <v>54</v>
      </c>
      <c r="J18" s="410">
        <v>0</v>
      </c>
      <c r="K18" s="455">
        <v>108</v>
      </c>
      <c r="L18" s="492">
        <v>79</v>
      </c>
      <c r="M18" s="409">
        <v>4330540</v>
      </c>
      <c r="N18" s="409">
        <v>28</v>
      </c>
      <c r="O18" s="409">
        <v>9389790</v>
      </c>
      <c r="P18" s="409">
        <v>1</v>
      </c>
      <c r="Q18" s="409">
        <v>750000</v>
      </c>
      <c r="R18" s="493">
        <v>0</v>
      </c>
      <c r="S18" s="409">
        <v>0</v>
      </c>
      <c r="T18" s="494">
        <v>108</v>
      </c>
      <c r="U18" s="494">
        <v>14470330</v>
      </c>
      <c r="V18" s="40"/>
      <c r="W18" s="40"/>
      <c r="X18" s="40"/>
      <c r="Y18" s="52"/>
    </row>
    <row r="19" spans="1:25" ht="21">
      <c r="A19" s="56">
        <v>10</v>
      </c>
      <c r="B19" s="67" t="s">
        <v>593</v>
      </c>
      <c r="C19" s="36"/>
      <c r="D19" s="34"/>
      <c r="E19" s="33"/>
      <c r="F19" s="33"/>
      <c r="G19" s="33"/>
      <c r="H19" s="410">
        <v>27</v>
      </c>
      <c r="I19" s="410">
        <v>2</v>
      </c>
      <c r="J19" s="410">
        <v>0</v>
      </c>
      <c r="K19" s="455">
        <v>29</v>
      </c>
      <c r="L19" s="492">
        <v>29</v>
      </c>
      <c r="M19" s="409">
        <v>3231700</v>
      </c>
      <c r="N19" s="409">
        <v>0</v>
      </c>
      <c r="O19" s="409">
        <v>0</v>
      </c>
      <c r="P19" s="409">
        <v>0</v>
      </c>
      <c r="Q19" s="409">
        <v>0</v>
      </c>
      <c r="R19" s="493">
        <v>0</v>
      </c>
      <c r="S19" s="409">
        <v>0</v>
      </c>
      <c r="T19" s="494">
        <f t="shared" si="4"/>
        <v>29</v>
      </c>
      <c r="U19" s="494">
        <f t="shared" si="4"/>
        <v>3231700</v>
      </c>
      <c r="V19" s="40"/>
      <c r="W19" s="40"/>
      <c r="X19" s="40"/>
      <c r="Y19" s="52"/>
    </row>
    <row r="20" spans="1:25" ht="21">
      <c r="A20" s="54">
        <v>11</v>
      </c>
      <c r="B20" s="67" t="s">
        <v>588</v>
      </c>
      <c r="C20" s="36"/>
      <c r="D20" s="34"/>
      <c r="E20" s="33"/>
      <c r="F20" s="33"/>
      <c r="G20" s="33"/>
      <c r="H20" s="410">
        <v>0</v>
      </c>
      <c r="I20" s="410">
        <v>0</v>
      </c>
      <c r="J20" s="410">
        <v>0</v>
      </c>
      <c r="K20" s="455">
        <v>0</v>
      </c>
      <c r="L20" s="492">
        <v>0</v>
      </c>
      <c r="M20" s="409">
        <v>0</v>
      </c>
      <c r="N20" s="409">
        <v>0</v>
      </c>
      <c r="O20" s="409">
        <v>0</v>
      </c>
      <c r="P20" s="409">
        <v>0</v>
      </c>
      <c r="Q20" s="409">
        <v>0</v>
      </c>
      <c r="R20" s="493">
        <v>0</v>
      </c>
      <c r="S20" s="409">
        <v>0</v>
      </c>
      <c r="T20" s="494">
        <f t="shared" si="4"/>
        <v>0</v>
      </c>
      <c r="U20" s="494">
        <f t="shared" si="4"/>
        <v>0</v>
      </c>
      <c r="V20" s="40"/>
      <c r="W20" s="40"/>
      <c r="X20" s="40"/>
      <c r="Y20" s="52"/>
    </row>
    <row r="21" spans="1:25" ht="21">
      <c r="A21" s="56">
        <v>12</v>
      </c>
      <c r="B21" s="67" t="s">
        <v>589</v>
      </c>
      <c r="C21" s="36"/>
      <c r="D21" s="34"/>
      <c r="E21" s="33"/>
      <c r="F21" s="33"/>
      <c r="G21" s="33"/>
      <c r="H21" s="410">
        <v>0</v>
      </c>
      <c r="I21" s="410">
        <v>28</v>
      </c>
      <c r="J21" s="410">
        <v>0</v>
      </c>
      <c r="K21" s="455">
        <v>28</v>
      </c>
      <c r="L21" s="410">
        <v>28</v>
      </c>
      <c r="M21" s="410">
        <v>400700</v>
      </c>
      <c r="N21" s="410">
        <v>0</v>
      </c>
      <c r="O21" s="410">
        <v>0</v>
      </c>
      <c r="P21" s="410">
        <v>0</v>
      </c>
      <c r="Q21" s="410">
        <v>0</v>
      </c>
      <c r="R21" s="410">
        <v>0</v>
      </c>
      <c r="S21" s="410">
        <v>0</v>
      </c>
      <c r="T21" s="494">
        <f t="shared" si="4"/>
        <v>28</v>
      </c>
      <c r="U21" s="494">
        <f t="shared" si="4"/>
        <v>400700</v>
      </c>
      <c r="V21" s="40"/>
      <c r="W21" s="40"/>
      <c r="X21" s="40"/>
      <c r="Y21" s="52"/>
    </row>
    <row r="22" spans="1:25" ht="21">
      <c r="A22" s="54">
        <v>13</v>
      </c>
      <c r="B22" s="67" t="s">
        <v>590</v>
      </c>
      <c r="C22" s="36"/>
      <c r="D22" s="34"/>
      <c r="E22" s="33"/>
      <c r="F22" s="33"/>
      <c r="G22" s="33"/>
      <c r="H22" s="410">
        <v>0</v>
      </c>
      <c r="I22" s="410">
        <v>0</v>
      </c>
      <c r="J22" s="410">
        <v>0</v>
      </c>
      <c r="K22" s="455">
        <v>0</v>
      </c>
      <c r="L22" s="492">
        <v>0</v>
      </c>
      <c r="M22" s="409">
        <v>0</v>
      </c>
      <c r="N22" s="409">
        <v>0</v>
      </c>
      <c r="O22" s="409">
        <v>0</v>
      </c>
      <c r="P22" s="409">
        <v>0</v>
      </c>
      <c r="Q22" s="409">
        <v>0</v>
      </c>
      <c r="R22" s="493">
        <v>0</v>
      </c>
      <c r="S22" s="409">
        <v>0</v>
      </c>
      <c r="T22" s="494">
        <f t="shared" si="4"/>
        <v>0</v>
      </c>
      <c r="U22" s="494">
        <f t="shared" si="4"/>
        <v>0</v>
      </c>
      <c r="V22" s="40"/>
      <c r="W22" s="40"/>
      <c r="X22" s="40"/>
      <c r="Y22" s="52"/>
    </row>
    <row r="23" spans="1:25" ht="21">
      <c r="A23" s="56">
        <v>14</v>
      </c>
      <c r="B23" s="2" t="s">
        <v>630</v>
      </c>
      <c r="C23" s="36"/>
      <c r="D23" s="34"/>
      <c r="E23" s="33"/>
      <c r="F23" s="33"/>
      <c r="G23" s="33"/>
      <c r="H23" s="410">
        <v>0</v>
      </c>
      <c r="I23" s="410">
        <v>0</v>
      </c>
      <c r="J23" s="410">
        <v>0</v>
      </c>
      <c r="K23" s="455">
        <v>0</v>
      </c>
      <c r="L23" s="492">
        <v>0</v>
      </c>
      <c r="M23" s="409">
        <v>0</v>
      </c>
      <c r="N23" s="409">
        <v>0</v>
      </c>
      <c r="O23" s="409">
        <v>0</v>
      </c>
      <c r="P23" s="409">
        <v>0</v>
      </c>
      <c r="Q23" s="409">
        <v>0</v>
      </c>
      <c r="R23" s="493">
        <v>0</v>
      </c>
      <c r="S23" s="409">
        <v>0</v>
      </c>
      <c r="T23" s="494">
        <f t="shared" si="4"/>
        <v>0</v>
      </c>
      <c r="U23" s="494">
        <f t="shared" si="4"/>
        <v>0</v>
      </c>
      <c r="V23" s="40"/>
      <c r="W23" s="40"/>
      <c r="X23" s="40"/>
      <c r="Y23" s="52"/>
    </row>
    <row r="24" spans="1:25" ht="21">
      <c r="A24" s="56">
        <v>15</v>
      </c>
      <c r="B24" s="67" t="s">
        <v>591</v>
      </c>
      <c r="C24" s="36"/>
      <c r="D24" s="34"/>
      <c r="E24" s="33"/>
      <c r="F24" s="33"/>
      <c r="G24" s="33"/>
      <c r="H24" s="410">
        <v>0</v>
      </c>
      <c r="I24" s="410">
        <v>0</v>
      </c>
      <c r="J24" s="410">
        <v>0</v>
      </c>
      <c r="K24" s="455">
        <v>0</v>
      </c>
      <c r="L24" s="492">
        <v>0</v>
      </c>
      <c r="M24" s="409">
        <v>0</v>
      </c>
      <c r="N24" s="409">
        <v>0</v>
      </c>
      <c r="O24" s="409">
        <v>0</v>
      </c>
      <c r="P24" s="409">
        <v>0</v>
      </c>
      <c r="Q24" s="409">
        <v>0</v>
      </c>
      <c r="R24" s="493">
        <v>0</v>
      </c>
      <c r="S24" s="409">
        <v>0</v>
      </c>
      <c r="T24" s="494">
        <v>0</v>
      </c>
      <c r="U24" s="494">
        <v>0</v>
      </c>
      <c r="V24" s="40"/>
      <c r="W24" s="40"/>
      <c r="X24" s="40"/>
      <c r="Y24" s="52"/>
    </row>
    <row r="25" spans="1:25" ht="21">
      <c r="A25" s="65" t="s">
        <v>18</v>
      </c>
      <c r="B25" s="65"/>
      <c r="C25" s="42"/>
      <c r="D25" s="43"/>
      <c r="E25" s="43"/>
      <c r="F25" s="43"/>
      <c r="G25" s="43"/>
      <c r="H25" s="495">
        <f t="shared" ref="H25:U25" si="5">SUM(H26:H40)</f>
        <v>1</v>
      </c>
      <c r="I25" s="495">
        <f t="shared" si="5"/>
        <v>65</v>
      </c>
      <c r="J25" s="495">
        <f t="shared" si="5"/>
        <v>0</v>
      </c>
      <c r="K25" s="495">
        <f t="shared" si="5"/>
        <v>66</v>
      </c>
      <c r="L25" s="495">
        <f t="shared" si="5"/>
        <v>49</v>
      </c>
      <c r="M25" s="495">
        <f t="shared" si="5"/>
        <v>262541115</v>
      </c>
      <c r="N25" s="495">
        <f t="shared" si="5"/>
        <v>5</v>
      </c>
      <c r="O25" s="495">
        <f t="shared" si="5"/>
        <v>9005500</v>
      </c>
      <c r="P25" s="495">
        <f t="shared" si="5"/>
        <v>8</v>
      </c>
      <c r="Q25" s="495">
        <f t="shared" si="5"/>
        <v>17006317</v>
      </c>
      <c r="R25" s="495">
        <f t="shared" si="5"/>
        <v>4</v>
      </c>
      <c r="S25" s="495">
        <f t="shared" si="5"/>
        <v>15800000</v>
      </c>
      <c r="T25" s="495">
        <f t="shared" si="5"/>
        <v>66</v>
      </c>
      <c r="U25" s="495">
        <f t="shared" si="5"/>
        <v>304352932</v>
      </c>
      <c r="V25" s="43"/>
      <c r="W25" s="43"/>
      <c r="X25" s="43"/>
    </row>
    <row r="26" spans="1:25" ht="21">
      <c r="A26" s="54">
        <v>1</v>
      </c>
      <c r="B26" s="170" t="s">
        <v>49</v>
      </c>
      <c r="C26" s="32"/>
      <c r="D26" s="35"/>
      <c r="E26" s="35"/>
      <c r="F26" s="35"/>
      <c r="G26" s="35"/>
      <c r="H26" s="496">
        <v>0</v>
      </c>
      <c r="I26" s="496">
        <v>0</v>
      </c>
      <c r="J26" s="496">
        <v>0</v>
      </c>
      <c r="K26" s="455">
        <v>0</v>
      </c>
      <c r="L26" s="496">
        <v>0</v>
      </c>
      <c r="M26" s="496">
        <v>0</v>
      </c>
      <c r="N26" s="496">
        <v>0</v>
      </c>
      <c r="O26" s="496">
        <v>0</v>
      </c>
      <c r="P26" s="496">
        <v>0</v>
      </c>
      <c r="Q26" s="496">
        <v>0</v>
      </c>
      <c r="R26" s="496">
        <v>0</v>
      </c>
      <c r="S26" s="496">
        <v>0</v>
      </c>
      <c r="T26" s="497">
        <v>0</v>
      </c>
      <c r="U26" s="497">
        <v>0</v>
      </c>
      <c r="V26" s="40"/>
      <c r="W26" s="40"/>
      <c r="X26" s="35"/>
    </row>
    <row r="27" spans="1:25" ht="21">
      <c r="A27" s="56">
        <v>2</v>
      </c>
      <c r="B27" s="67" t="s">
        <v>581</v>
      </c>
      <c r="C27" s="32"/>
      <c r="D27" s="35"/>
      <c r="E27" s="35"/>
      <c r="F27" s="35"/>
      <c r="G27" s="35"/>
      <c r="H27" s="496">
        <v>0</v>
      </c>
      <c r="I27" s="496">
        <v>0</v>
      </c>
      <c r="J27" s="496">
        <v>0</v>
      </c>
      <c r="K27" s="455">
        <v>0</v>
      </c>
      <c r="L27" s="496">
        <v>0</v>
      </c>
      <c r="M27" s="496">
        <v>0</v>
      </c>
      <c r="N27" s="496">
        <v>0</v>
      </c>
      <c r="O27" s="496">
        <v>0</v>
      </c>
      <c r="P27" s="496">
        <v>0</v>
      </c>
      <c r="Q27" s="496">
        <v>0</v>
      </c>
      <c r="R27" s="496">
        <v>0</v>
      </c>
      <c r="S27" s="496">
        <v>0</v>
      </c>
      <c r="T27" s="497">
        <v>0</v>
      </c>
      <c r="U27" s="497">
        <v>0</v>
      </c>
      <c r="V27" s="40"/>
      <c r="W27" s="40"/>
      <c r="X27" s="35"/>
    </row>
    <row r="28" spans="1:25" ht="21">
      <c r="A28" s="54">
        <v>3</v>
      </c>
      <c r="B28" s="67" t="s">
        <v>582</v>
      </c>
      <c r="C28" s="32"/>
      <c r="D28" s="35"/>
      <c r="E28" s="35"/>
      <c r="F28" s="35"/>
      <c r="G28" s="35"/>
      <c r="H28" s="496">
        <v>0</v>
      </c>
      <c r="I28" s="496">
        <v>0</v>
      </c>
      <c r="J28" s="496">
        <v>0</v>
      </c>
      <c r="K28" s="455">
        <v>0</v>
      </c>
      <c r="L28" s="496">
        <v>0</v>
      </c>
      <c r="M28" s="496">
        <v>0</v>
      </c>
      <c r="N28" s="496">
        <v>0</v>
      </c>
      <c r="O28" s="496">
        <v>0</v>
      </c>
      <c r="P28" s="496">
        <v>0</v>
      </c>
      <c r="Q28" s="496">
        <v>0</v>
      </c>
      <c r="R28" s="496">
        <v>0</v>
      </c>
      <c r="S28" s="496">
        <v>0</v>
      </c>
      <c r="T28" s="497">
        <v>0</v>
      </c>
      <c r="U28" s="497">
        <v>0</v>
      </c>
      <c r="V28" s="40"/>
      <c r="W28" s="40"/>
      <c r="X28" s="35"/>
    </row>
    <row r="29" spans="1:25" ht="21">
      <c r="A29" s="56">
        <v>4</v>
      </c>
      <c r="B29" s="67" t="s">
        <v>583</v>
      </c>
      <c r="C29" s="32"/>
      <c r="D29" s="35"/>
      <c r="E29" s="35"/>
      <c r="F29" s="35"/>
      <c r="G29" s="35"/>
      <c r="H29" s="496">
        <v>1</v>
      </c>
      <c r="I29" s="496">
        <v>43</v>
      </c>
      <c r="J29" s="496">
        <v>0</v>
      </c>
      <c r="K29" s="498">
        <v>44</v>
      </c>
      <c r="L29" s="496">
        <v>31</v>
      </c>
      <c r="M29" s="496">
        <v>127284716</v>
      </c>
      <c r="N29" s="496">
        <v>5</v>
      </c>
      <c r="O29" s="496">
        <v>9005500</v>
      </c>
      <c r="P29" s="496">
        <v>4</v>
      </c>
      <c r="Q29" s="496">
        <v>8000000</v>
      </c>
      <c r="R29" s="496">
        <v>4</v>
      </c>
      <c r="S29" s="496">
        <v>15800000</v>
      </c>
      <c r="T29" s="497">
        <f>+L29+N29+P29+R29</f>
        <v>44</v>
      </c>
      <c r="U29" s="497">
        <f>+M29+O29+Q29+S29</f>
        <v>160090216</v>
      </c>
      <c r="V29" s="40"/>
      <c r="W29" s="40"/>
      <c r="X29" s="35"/>
    </row>
    <row r="30" spans="1:25" ht="21">
      <c r="A30" s="54">
        <v>5</v>
      </c>
      <c r="B30" s="67" t="s">
        <v>584</v>
      </c>
      <c r="C30" s="32"/>
      <c r="D30" s="35"/>
      <c r="E30" s="35"/>
      <c r="F30" s="35"/>
      <c r="G30" s="35"/>
      <c r="H30" s="496">
        <v>0</v>
      </c>
      <c r="I30" s="496">
        <v>10</v>
      </c>
      <c r="J30" s="496">
        <v>0</v>
      </c>
      <c r="K30" s="455">
        <v>10</v>
      </c>
      <c r="L30" s="496">
        <v>9</v>
      </c>
      <c r="M30" s="496">
        <v>28348450</v>
      </c>
      <c r="N30" s="496">
        <v>0</v>
      </c>
      <c r="O30" s="496">
        <v>0</v>
      </c>
      <c r="P30" s="496">
        <v>1</v>
      </c>
      <c r="Q30" s="496">
        <v>3405917</v>
      </c>
      <c r="R30" s="496">
        <v>0</v>
      </c>
      <c r="S30" s="496">
        <v>0</v>
      </c>
      <c r="T30" s="497">
        <f t="shared" ref="T30:T36" si="6">+L30+N30+P30+R30</f>
        <v>10</v>
      </c>
      <c r="U30" s="497">
        <f t="shared" ref="U30:U36" si="7">+M30+O30+Q30+S30</f>
        <v>31754367</v>
      </c>
      <c r="V30" s="40"/>
      <c r="W30" s="40"/>
      <c r="X30" s="35"/>
    </row>
    <row r="31" spans="1:25" ht="21">
      <c r="A31" s="56">
        <v>6</v>
      </c>
      <c r="B31" s="67" t="s">
        <v>491</v>
      </c>
      <c r="C31" s="32"/>
      <c r="D31" s="35"/>
      <c r="E31" s="35"/>
      <c r="F31" s="35"/>
      <c r="G31" s="35"/>
      <c r="H31" s="496">
        <v>0</v>
      </c>
      <c r="I31" s="496">
        <v>3</v>
      </c>
      <c r="J31" s="496">
        <v>0</v>
      </c>
      <c r="K31" s="455">
        <v>3</v>
      </c>
      <c r="L31" s="496">
        <v>3</v>
      </c>
      <c r="M31" s="496">
        <v>8698000</v>
      </c>
      <c r="N31" s="496">
        <v>0</v>
      </c>
      <c r="O31" s="496">
        <v>0</v>
      </c>
      <c r="P31" s="496">
        <v>0</v>
      </c>
      <c r="Q31" s="496">
        <v>0</v>
      </c>
      <c r="R31" s="496">
        <v>0</v>
      </c>
      <c r="S31" s="496">
        <v>0</v>
      </c>
      <c r="T31" s="497">
        <f t="shared" si="6"/>
        <v>3</v>
      </c>
      <c r="U31" s="497">
        <f t="shared" si="7"/>
        <v>8698000</v>
      </c>
      <c r="V31" s="40"/>
      <c r="W31" s="40"/>
      <c r="X31" s="35"/>
    </row>
    <row r="32" spans="1:25" ht="21">
      <c r="A32" s="54">
        <v>7</v>
      </c>
      <c r="B32" s="67" t="s">
        <v>585</v>
      </c>
      <c r="C32" s="32"/>
      <c r="D32" s="35"/>
      <c r="E32" s="35"/>
      <c r="F32" s="35"/>
      <c r="G32" s="35"/>
      <c r="H32" s="496">
        <v>0</v>
      </c>
      <c r="I32" s="496">
        <v>3</v>
      </c>
      <c r="J32" s="496">
        <v>0</v>
      </c>
      <c r="K32" s="455">
        <v>3</v>
      </c>
      <c r="L32" s="496">
        <v>3</v>
      </c>
      <c r="M32" s="496">
        <v>47595750</v>
      </c>
      <c r="N32" s="496">
        <v>0</v>
      </c>
      <c r="O32" s="496">
        <v>0</v>
      </c>
      <c r="P32" s="496">
        <v>0</v>
      </c>
      <c r="Q32" s="496">
        <v>0</v>
      </c>
      <c r="R32" s="496">
        <v>0</v>
      </c>
      <c r="S32" s="496">
        <v>0</v>
      </c>
      <c r="T32" s="497">
        <f t="shared" si="6"/>
        <v>3</v>
      </c>
      <c r="U32" s="497">
        <f t="shared" si="7"/>
        <v>47595750</v>
      </c>
      <c r="V32" s="40"/>
      <c r="W32" s="40"/>
      <c r="X32" s="35"/>
    </row>
    <row r="33" spans="1:25" ht="21">
      <c r="A33" s="56">
        <v>8</v>
      </c>
      <c r="B33" s="67" t="s">
        <v>586</v>
      </c>
      <c r="C33" s="32"/>
      <c r="D33" s="35"/>
      <c r="E33" s="35"/>
      <c r="F33" s="35"/>
      <c r="G33" s="35"/>
      <c r="H33" s="496">
        <v>0</v>
      </c>
      <c r="I33" s="496">
        <v>0</v>
      </c>
      <c r="J33" s="496">
        <v>0</v>
      </c>
      <c r="K33" s="455">
        <v>0</v>
      </c>
      <c r="L33" s="496">
        <v>0</v>
      </c>
      <c r="M33" s="496">
        <v>0</v>
      </c>
      <c r="N33" s="496">
        <v>0</v>
      </c>
      <c r="O33" s="496">
        <v>0</v>
      </c>
      <c r="P33" s="496">
        <v>0</v>
      </c>
      <c r="Q33" s="496">
        <v>0</v>
      </c>
      <c r="R33" s="496">
        <v>0</v>
      </c>
      <c r="S33" s="496">
        <v>0</v>
      </c>
      <c r="T33" s="497">
        <f t="shared" si="6"/>
        <v>0</v>
      </c>
      <c r="U33" s="497">
        <f t="shared" si="7"/>
        <v>0</v>
      </c>
      <c r="V33" s="40"/>
      <c r="W33" s="40"/>
      <c r="X33" s="35"/>
    </row>
    <row r="34" spans="1:25" ht="21">
      <c r="A34" s="54">
        <v>9</v>
      </c>
      <c r="B34" s="67" t="s">
        <v>587</v>
      </c>
      <c r="C34" s="32"/>
      <c r="D34" s="35"/>
      <c r="E34" s="35"/>
      <c r="F34" s="35"/>
      <c r="G34" s="35"/>
      <c r="H34" s="496">
        <v>0</v>
      </c>
      <c r="I34" s="496">
        <v>6</v>
      </c>
      <c r="J34" s="496">
        <v>0</v>
      </c>
      <c r="K34" s="455">
        <v>6</v>
      </c>
      <c r="L34" s="496">
        <v>3</v>
      </c>
      <c r="M34" s="496">
        <v>50614199</v>
      </c>
      <c r="N34" s="496">
        <v>0</v>
      </c>
      <c r="O34" s="496">
        <v>0</v>
      </c>
      <c r="P34" s="496">
        <v>3</v>
      </c>
      <c r="Q34" s="496">
        <v>5600400</v>
      </c>
      <c r="R34" s="496">
        <v>0</v>
      </c>
      <c r="S34" s="496">
        <v>0</v>
      </c>
      <c r="T34" s="497">
        <f t="shared" si="6"/>
        <v>6</v>
      </c>
      <c r="U34" s="497">
        <f t="shared" si="7"/>
        <v>56214599</v>
      </c>
      <c r="V34" s="40"/>
      <c r="W34" s="40"/>
      <c r="X34" s="35"/>
    </row>
    <row r="35" spans="1:25" ht="21">
      <c r="A35" s="56">
        <v>10</v>
      </c>
      <c r="B35" s="67" t="s">
        <v>593</v>
      </c>
      <c r="C35" s="32"/>
      <c r="D35" s="35"/>
      <c r="E35" s="35"/>
      <c r="F35" s="35"/>
      <c r="G35" s="35"/>
      <c r="H35" s="496">
        <v>0</v>
      </c>
      <c r="I35" s="496">
        <v>0</v>
      </c>
      <c r="J35" s="496">
        <v>0</v>
      </c>
      <c r="K35" s="455">
        <v>0</v>
      </c>
      <c r="L35" s="496">
        <v>0</v>
      </c>
      <c r="M35" s="496">
        <v>0</v>
      </c>
      <c r="N35" s="496">
        <v>0</v>
      </c>
      <c r="O35" s="496">
        <v>0</v>
      </c>
      <c r="P35" s="496">
        <v>0</v>
      </c>
      <c r="Q35" s="496">
        <v>0</v>
      </c>
      <c r="R35" s="496">
        <v>0</v>
      </c>
      <c r="S35" s="496">
        <v>0</v>
      </c>
      <c r="T35" s="497">
        <f t="shared" si="6"/>
        <v>0</v>
      </c>
      <c r="U35" s="497">
        <f t="shared" si="7"/>
        <v>0</v>
      </c>
      <c r="V35" s="40"/>
      <c r="W35" s="40"/>
      <c r="X35" s="35"/>
    </row>
    <row r="36" spans="1:25" ht="21">
      <c r="A36" s="54">
        <v>11</v>
      </c>
      <c r="B36" s="67" t="s">
        <v>588</v>
      </c>
      <c r="C36" s="32"/>
      <c r="D36" s="35"/>
      <c r="E36" s="35"/>
      <c r="F36" s="35"/>
      <c r="G36" s="35"/>
      <c r="H36" s="496">
        <v>0</v>
      </c>
      <c r="I36" s="496">
        <v>0</v>
      </c>
      <c r="J36" s="496">
        <v>0</v>
      </c>
      <c r="K36" s="498">
        <v>0</v>
      </c>
      <c r="L36" s="496">
        <v>0</v>
      </c>
      <c r="M36" s="496">
        <v>0</v>
      </c>
      <c r="N36" s="496">
        <v>0</v>
      </c>
      <c r="O36" s="496">
        <v>0</v>
      </c>
      <c r="P36" s="496">
        <v>0</v>
      </c>
      <c r="Q36" s="496">
        <v>0</v>
      </c>
      <c r="R36" s="496">
        <v>0</v>
      </c>
      <c r="S36" s="496">
        <v>0</v>
      </c>
      <c r="T36" s="497">
        <f t="shared" si="6"/>
        <v>0</v>
      </c>
      <c r="U36" s="497">
        <f t="shared" si="7"/>
        <v>0</v>
      </c>
      <c r="V36" s="40"/>
      <c r="W36" s="40"/>
      <c r="X36" s="35"/>
    </row>
    <row r="37" spans="1:25" ht="21">
      <c r="A37" s="56">
        <v>12</v>
      </c>
      <c r="B37" s="67" t="s">
        <v>589</v>
      </c>
      <c r="C37" s="32"/>
      <c r="D37" s="35"/>
      <c r="E37" s="35"/>
      <c r="F37" s="35"/>
      <c r="G37" s="35"/>
      <c r="H37" s="496">
        <v>0</v>
      </c>
      <c r="I37" s="496">
        <v>0</v>
      </c>
      <c r="J37" s="496">
        <v>0</v>
      </c>
      <c r="K37" s="455">
        <v>0</v>
      </c>
      <c r="L37" s="496">
        <v>0</v>
      </c>
      <c r="M37" s="496">
        <v>0</v>
      </c>
      <c r="N37" s="496">
        <v>0</v>
      </c>
      <c r="O37" s="496">
        <v>0</v>
      </c>
      <c r="P37" s="496">
        <v>0</v>
      </c>
      <c r="Q37" s="496">
        <v>0</v>
      </c>
      <c r="R37" s="496">
        <v>0</v>
      </c>
      <c r="S37" s="496">
        <v>0</v>
      </c>
      <c r="T37" s="497">
        <v>0</v>
      </c>
      <c r="U37" s="497">
        <v>0</v>
      </c>
      <c r="V37" s="40"/>
      <c r="W37" s="40"/>
      <c r="X37" s="35"/>
    </row>
    <row r="38" spans="1:25" ht="21">
      <c r="A38" s="54">
        <v>13</v>
      </c>
      <c r="B38" s="67" t="s">
        <v>590</v>
      </c>
      <c r="C38" s="32"/>
      <c r="D38" s="35"/>
      <c r="E38" s="35"/>
      <c r="F38" s="35"/>
      <c r="G38" s="35"/>
      <c r="H38" s="496">
        <v>0</v>
      </c>
      <c r="I38" s="496">
        <v>0</v>
      </c>
      <c r="J38" s="496">
        <v>0</v>
      </c>
      <c r="K38" s="455">
        <v>0</v>
      </c>
      <c r="L38" s="496">
        <v>0</v>
      </c>
      <c r="M38" s="496">
        <v>0</v>
      </c>
      <c r="N38" s="496">
        <v>0</v>
      </c>
      <c r="O38" s="496">
        <v>0</v>
      </c>
      <c r="P38" s="496">
        <v>0</v>
      </c>
      <c r="Q38" s="496">
        <v>0</v>
      </c>
      <c r="R38" s="496">
        <v>0</v>
      </c>
      <c r="S38" s="496">
        <v>0</v>
      </c>
      <c r="T38" s="497">
        <v>0</v>
      </c>
      <c r="U38" s="497">
        <v>0</v>
      </c>
      <c r="V38" s="40"/>
      <c r="W38" s="40"/>
      <c r="X38" s="35"/>
    </row>
    <row r="39" spans="1:25" ht="21">
      <c r="A39" s="56">
        <v>14</v>
      </c>
      <c r="B39" s="19" t="s">
        <v>630</v>
      </c>
      <c r="C39" s="32"/>
      <c r="D39" s="35"/>
      <c r="E39" s="35"/>
      <c r="F39" s="35"/>
      <c r="G39" s="35"/>
      <c r="H39" s="496">
        <v>0</v>
      </c>
      <c r="I39" s="496">
        <v>0</v>
      </c>
      <c r="J39" s="496">
        <v>0</v>
      </c>
      <c r="K39" s="455">
        <v>0</v>
      </c>
      <c r="L39" s="496">
        <v>0</v>
      </c>
      <c r="M39" s="496">
        <v>0</v>
      </c>
      <c r="N39" s="496">
        <v>0</v>
      </c>
      <c r="O39" s="496">
        <v>0</v>
      </c>
      <c r="P39" s="496">
        <v>0</v>
      </c>
      <c r="Q39" s="496">
        <v>0</v>
      </c>
      <c r="R39" s="496">
        <v>0</v>
      </c>
      <c r="S39" s="496">
        <v>0</v>
      </c>
      <c r="T39" s="497">
        <v>0</v>
      </c>
      <c r="U39" s="497">
        <v>0</v>
      </c>
      <c r="V39" s="40"/>
      <c r="W39" s="40"/>
      <c r="X39" s="35"/>
    </row>
    <row r="40" spans="1:25" ht="21">
      <c r="A40" s="56">
        <v>15</v>
      </c>
      <c r="B40" s="67" t="s">
        <v>591</v>
      </c>
      <c r="C40" s="32"/>
      <c r="D40" s="35"/>
      <c r="E40" s="35"/>
      <c r="F40" s="35"/>
      <c r="G40" s="35"/>
      <c r="H40" s="496">
        <v>0</v>
      </c>
      <c r="I40" s="496">
        <v>0</v>
      </c>
      <c r="J40" s="496">
        <v>0</v>
      </c>
      <c r="K40" s="455">
        <v>0</v>
      </c>
      <c r="L40" s="496">
        <v>0</v>
      </c>
      <c r="M40" s="496">
        <v>0</v>
      </c>
      <c r="N40" s="496">
        <v>0</v>
      </c>
      <c r="O40" s="496">
        <v>0</v>
      </c>
      <c r="P40" s="496">
        <v>0</v>
      </c>
      <c r="Q40" s="496">
        <v>0</v>
      </c>
      <c r="R40" s="496">
        <v>0</v>
      </c>
      <c r="S40" s="496">
        <v>0</v>
      </c>
      <c r="T40" s="497">
        <v>0</v>
      </c>
      <c r="U40" s="497">
        <v>0</v>
      </c>
      <c r="V40" s="40"/>
      <c r="W40" s="40"/>
      <c r="X40" s="35"/>
    </row>
    <row r="41" spans="1:25" ht="21">
      <c r="A41" s="1030" t="s">
        <v>19</v>
      </c>
      <c r="B41" s="1031"/>
      <c r="C41" s="47"/>
      <c r="D41" s="48"/>
      <c r="E41" s="48"/>
      <c r="F41" s="48"/>
      <c r="G41" s="48"/>
      <c r="H41" s="499">
        <f t="shared" ref="H41:U41" si="8">+H42+H58</f>
        <v>4</v>
      </c>
      <c r="I41" s="499">
        <f t="shared" si="8"/>
        <v>87</v>
      </c>
      <c r="J41" s="499">
        <f t="shared" si="8"/>
        <v>2</v>
      </c>
      <c r="K41" s="499">
        <f t="shared" si="8"/>
        <v>93</v>
      </c>
      <c r="L41" s="499">
        <f t="shared" si="8"/>
        <v>14</v>
      </c>
      <c r="M41" s="499">
        <f t="shared" si="8"/>
        <v>14137000</v>
      </c>
      <c r="N41" s="499">
        <f t="shared" si="8"/>
        <v>19</v>
      </c>
      <c r="O41" s="499">
        <f t="shared" si="8"/>
        <v>48135500</v>
      </c>
      <c r="P41" s="499">
        <f t="shared" si="8"/>
        <v>36</v>
      </c>
      <c r="Q41" s="499">
        <f t="shared" si="8"/>
        <v>26031000</v>
      </c>
      <c r="R41" s="499">
        <f t="shared" si="8"/>
        <v>24</v>
      </c>
      <c r="S41" s="499">
        <f>+S42+S58</f>
        <v>22014000</v>
      </c>
      <c r="T41" s="499">
        <f>+T42+T58</f>
        <v>93</v>
      </c>
      <c r="U41" s="499">
        <f t="shared" si="8"/>
        <v>110317500</v>
      </c>
      <c r="V41" s="48"/>
      <c r="W41" s="48"/>
      <c r="X41" s="48"/>
    </row>
    <row r="42" spans="1:25" ht="21">
      <c r="A42" s="65" t="s">
        <v>3</v>
      </c>
      <c r="B42" s="66"/>
      <c r="C42" s="44"/>
      <c r="D42" s="45"/>
      <c r="E42" s="45"/>
      <c r="F42" s="45"/>
      <c r="G42" s="45"/>
      <c r="H42" s="500">
        <f t="shared" ref="H42:U42" si="9">SUM(H43:H57)</f>
        <v>4</v>
      </c>
      <c r="I42" s="500">
        <f t="shared" si="9"/>
        <v>60</v>
      </c>
      <c r="J42" s="500">
        <f t="shared" si="9"/>
        <v>2</v>
      </c>
      <c r="K42" s="500">
        <f t="shared" si="9"/>
        <v>66</v>
      </c>
      <c r="L42" s="500">
        <f t="shared" si="9"/>
        <v>12</v>
      </c>
      <c r="M42" s="500">
        <f t="shared" si="9"/>
        <v>137000</v>
      </c>
      <c r="N42" s="500">
        <f t="shared" si="9"/>
        <v>8</v>
      </c>
      <c r="O42" s="500">
        <f t="shared" si="9"/>
        <v>1330000</v>
      </c>
      <c r="P42" s="500">
        <f t="shared" si="9"/>
        <v>28</v>
      </c>
      <c r="Q42" s="500">
        <f t="shared" si="9"/>
        <v>3450000</v>
      </c>
      <c r="R42" s="500">
        <f t="shared" si="9"/>
        <v>18</v>
      </c>
      <c r="S42" s="500">
        <f t="shared" si="9"/>
        <v>3080000</v>
      </c>
      <c r="T42" s="500">
        <f>SUM(T43:T57)</f>
        <v>66</v>
      </c>
      <c r="U42" s="500">
        <f t="shared" si="9"/>
        <v>7997000</v>
      </c>
      <c r="V42" s="46"/>
      <c r="W42" s="46"/>
      <c r="X42" s="46"/>
      <c r="Y42" s="6"/>
    </row>
    <row r="43" spans="1:25" ht="21">
      <c r="A43" s="54">
        <v>1</v>
      </c>
      <c r="B43" s="170" t="s">
        <v>49</v>
      </c>
      <c r="C43" s="32"/>
      <c r="D43" s="35"/>
      <c r="E43" s="35"/>
      <c r="F43" s="35"/>
      <c r="G43" s="35"/>
      <c r="H43" s="496"/>
      <c r="I43" s="496"/>
      <c r="J43" s="496"/>
      <c r="K43" s="455"/>
      <c r="L43" s="496"/>
      <c r="M43" s="496"/>
      <c r="N43" s="496"/>
      <c r="O43" s="496"/>
      <c r="P43" s="496"/>
      <c r="Q43" s="496"/>
      <c r="R43" s="496"/>
      <c r="S43" s="496"/>
      <c r="T43" s="497"/>
      <c r="U43" s="497"/>
      <c r="V43" s="40"/>
      <c r="W43" s="40"/>
      <c r="X43" s="35"/>
    </row>
    <row r="44" spans="1:25" ht="21">
      <c r="A44" s="56">
        <v>2</v>
      </c>
      <c r="B44" s="67" t="s">
        <v>581</v>
      </c>
      <c r="C44" s="32"/>
      <c r="D44" s="35"/>
      <c r="E44" s="35"/>
      <c r="F44" s="35"/>
      <c r="G44" s="35"/>
      <c r="H44" s="496">
        <v>0</v>
      </c>
      <c r="I44" s="496">
        <v>0</v>
      </c>
      <c r="J44" s="496">
        <v>0</v>
      </c>
      <c r="K44" s="455">
        <v>0</v>
      </c>
      <c r="L44" s="496">
        <v>0</v>
      </c>
      <c r="M44" s="496">
        <v>0</v>
      </c>
      <c r="N44" s="496">
        <v>0</v>
      </c>
      <c r="O44" s="496">
        <v>0</v>
      </c>
      <c r="P44" s="496">
        <v>0</v>
      </c>
      <c r="Q44" s="496">
        <v>0</v>
      </c>
      <c r="R44" s="496">
        <v>0</v>
      </c>
      <c r="S44" s="496">
        <v>0</v>
      </c>
      <c r="T44" s="497">
        <f t="shared" ref="T44:T48" si="10">+L44+N44+P44</f>
        <v>0</v>
      </c>
      <c r="U44" s="497">
        <f t="shared" ref="U44:U49" si="11">+M44+O44+Q44</f>
        <v>0</v>
      </c>
      <c r="V44" s="40"/>
      <c r="W44" s="40"/>
      <c r="X44" s="35"/>
    </row>
    <row r="45" spans="1:25" ht="21">
      <c r="A45" s="54">
        <v>3</v>
      </c>
      <c r="B45" s="67" t="s">
        <v>582</v>
      </c>
      <c r="C45" s="32"/>
      <c r="D45" s="35"/>
      <c r="E45" s="35"/>
      <c r="F45" s="35"/>
      <c r="G45" s="35"/>
      <c r="H45" s="496">
        <v>0</v>
      </c>
      <c r="I45" s="496">
        <v>0</v>
      </c>
      <c r="J45" s="496">
        <v>0</v>
      </c>
      <c r="K45" s="455">
        <v>0</v>
      </c>
      <c r="L45" s="496">
        <v>0</v>
      </c>
      <c r="M45" s="496">
        <v>0</v>
      </c>
      <c r="N45" s="496">
        <v>0</v>
      </c>
      <c r="O45" s="496">
        <v>0</v>
      </c>
      <c r="P45" s="496">
        <v>0</v>
      </c>
      <c r="Q45" s="496">
        <v>0</v>
      </c>
      <c r="R45" s="496">
        <v>0</v>
      </c>
      <c r="S45" s="496">
        <v>0</v>
      </c>
      <c r="T45" s="497">
        <f t="shared" si="10"/>
        <v>0</v>
      </c>
      <c r="U45" s="497">
        <f t="shared" si="11"/>
        <v>0</v>
      </c>
      <c r="V45" s="40"/>
      <c r="W45" s="40"/>
      <c r="X45" s="35"/>
    </row>
    <row r="46" spans="1:25" ht="21">
      <c r="A46" s="56">
        <v>4</v>
      </c>
      <c r="B46" s="67" t="s">
        <v>583</v>
      </c>
      <c r="C46" s="32"/>
      <c r="D46" s="35"/>
      <c r="E46" s="35"/>
      <c r="F46" s="35"/>
      <c r="G46" s="35"/>
      <c r="H46" s="496">
        <v>4</v>
      </c>
      <c r="I46" s="496">
        <v>48</v>
      </c>
      <c r="J46" s="496">
        <v>2</v>
      </c>
      <c r="K46" s="455">
        <v>54</v>
      </c>
      <c r="L46" s="496">
        <v>0</v>
      </c>
      <c r="M46" s="496">
        <v>0</v>
      </c>
      <c r="N46" s="496">
        <v>8</v>
      </c>
      <c r="O46" s="496">
        <v>1330000</v>
      </c>
      <c r="P46" s="496">
        <v>28</v>
      </c>
      <c r="Q46" s="496">
        <v>3450000</v>
      </c>
      <c r="R46" s="496">
        <v>18</v>
      </c>
      <c r="S46" s="496">
        <v>3080000</v>
      </c>
      <c r="T46" s="497">
        <f>+L46+N46+P46+R46</f>
        <v>54</v>
      </c>
      <c r="U46" s="497">
        <f>+M46+O46+Q46+S46</f>
        <v>7860000</v>
      </c>
      <c r="V46" s="40"/>
      <c r="W46" s="40"/>
      <c r="X46" s="35"/>
    </row>
    <row r="47" spans="1:25" ht="21">
      <c r="A47" s="54">
        <v>5</v>
      </c>
      <c r="B47" s="67" t="s">
        <v>584</v>
      </c>
      <c r="C47" s="32"/>
      <c r="D47" s="35"/>
      <c r="E47" s="35"/>
      <c r="F47" s="35"/>
      <c r="G47" s="35"/>
      <c r="H47" s="496">
        <v>0</v>
      </c>
      <c r="I47" s="496">
        <v>0</v>
      </c>
      <c r="J47" s="496">
        <v>0</v>
      </c>
      <c r="K47" s="455">
        <v>0</v>
      </c>
      <c r="L47" s="496">
        <v>0</v>
      </c>
      <c r="M47" s="496">
        <v>0</v>
      </c>
      <c r="N47" s="496">
        <v>0</v>
      </c>
      <c r="O47" s="496">
        <v>0</v>
      </c>
      <c r="P47" s="496">
        <v>0</v>
      </c>
      <c r="Q47" s="496">
        <v>0</v>
      </c>
      <c r="R47" s="496">
        <v>0</v>
      </c>
      <c r="S47" s="496">
        <v>0</v>
      </c>
      <c r="T47" s="497">
        <f t="shared" si="10"/>
        <v>0</v>
      </c>
      <c r="U47" s="497">
        <f t="shared" si="11"/>
        <v>0</v>
      </c>
      <c r="V47" s="40"/>
      <c r="W47" s="40"/>
      <c r="X47" s="35"/>
    </row>
    <row r="48" spans="1:25" ht="21">
      <c r="A48" s="56">
        <v>6</v>
      </c>
      <c r="B48" s="67" t="s">
        <v>491</v>
      </c>
      <c r="C48" s="32"/>
      <c r="D48" s="35"/>
      <c r="E48" s="35"/>
      <c r="F48" s="35"/>
      <c r="G48" s="35"/>
      <c r="H48" s="496">
        <v>0</v>
      </c>
      <c r="I48" s="496">
        <v>0</v>
      </c>
      <c r="J48" s="496">
        <v>0</v>
      </c>
      <c r="K48" s="455">
        <v>0</v>
      </c>
      <c r="L48" s="496">
        <v>0</v>
      </c>
      <c r="M48" s="496">
        <v>0</v>
      </c>
      <c r="N48" s="496">
        <v>0</v>
      </c>
      <c r="O48" s="496">
        <v>0</v>
      </c>
      <c r="P48" s="496">
        <v>0</v>
      </c>
      <c r="Q48" s="496">
        <v>0</v>
      </c>
      <c r="R48" s="496">
        <v>0</v>
      </c>
      <c r="S48" s="496">
        <v>0</v>
      </c>
      <c r="T48" s="497">
        <f t="shared" si="10"/>
        <v>0</v>
      </c>
      <c r="U48" s="497">
        <f t="shared" si="11"/>
        <v>0</v>
      </c>
      <c r="V48" s="40"/>
      <c r="W48" s="40"/>
      <c r="X48" s="35"/>
    </row>
    <row r="49" spans="1:24" ht="21">
      <c r="A49" s="54">
        <v>7</v>
      </c>
      <c r="B49" s="67" t="s">
        <v>585</v>
      </c>
      <c r="C49" s="32"/>
      <c r="D49" s="35"/>
      <c r="E49" s="35"/>
      <c r="F49" s="35"/>
      <c r="G49" s="35"/>
      <c r="H49" s="496">
        <v>0</v>
      </c>
      <c r="I49" s="496">
        <v>0</v>
      </c>
      <c r="J49" s="496">
        <v>0</v>
      </c>
      <c r="K49" s="455">
        <v>0</v>
      </c>
      <c r="L49" s="496">
        <v>0</v>
      </c>
      <c r="M49" s="496">
        <v>0</v>
      </c>
      <c r="N49" s="496">
        <v>0</v>
      </c>
      <c r="O49" s="496">
        <v>0</v>
      </c>
      <c r="P49" s="496">
        <v>0</v>
      </c>
      <c r="Q49" s="496">
        <v>0</v>
      </c>
      <c r="R49" s="496">
        <v>0</v>
      </c>
      <c r="S49" s="496">
        <v>0</v>
      </c>
      <c r="T49" s="497">
        <f t="shared" ref="T49:U59" si="12">+L49+N49+P49</f>
        <v>0</v>
      </c>
      <c r="U49" s="497">
        <f t="shared" si="11"/>
        <v>0</v>
      </c>
      <c r="V49" s="40"/>
      <c r="W49" s="40"/>
      <c r="X49" s="35"/>
    </row>
    <row r="50" spans="1:24" ht="21">
      <c r="A50" s="56">
        <v>8</v>
      </c>
      <c r="B50" s="67" t="s">
        <v>586</v>
      </c>
      <c r="C50" s="32"/>
      <c r="D50" s="35"/>
      <c r="E50" s="35"/>
      <c r="F50" s="35"/>
      <c r="G50" s="35"/>
      <c r="H50" s="496">
        <v>0</v>
      </c>
      <c r="I50" s="496">
        <v>0</v>
      </c>
      <c r="J50" s="496">
        <v>0</v>
      </c>
      <c r="K50" s="455">
        <v>0</v>
      </c>
      <c r="L50" s="496">
        <v>0</v>
      </c>
      <c r="M50" s="496">
        <v>0</v>
      </c>
      <c r="N50" s="496">
        <v>0</v>
      </c>
      <c r="O50" s="496">
        <v>0</v>
      </c>
      <c r="P50" s="496">
        <v>0</v>
      </c>
      <c r="Q50" s="496">
        <v>0</v>
      </c>
      <c r="R50" s="496">
        <v>0</v>
      </c>
      <c r="S50" s="496">
        <v>0</v>
      </c>
      <c r="T50" s="497">
        <f t="shared" si="12"/>
        <v>0</v>
      </c>
      <c r="U50" s="497">
        <v>0</v>
      </c>
      <c r="V50" s="40"/>
      <c r="W50" s="40"/>
      <c r="X50" s="35"/>
    </row>
    <row r="51" spans="1:24" ht="21">
      <c r="A51" s="54">
        <v>9</v>
      </c>
      <c r="B51" s="67" t="s">
        <v>587</v>
      </c>
      <c r="C51" s="32"/>
      <c r="D51" s="35"/>
      <c r="E51" s="35"/>
      <c r="F51" s="35"/>
      <c r="G51" s="35"/>
      <c r="H51" s="496">
        <v>0</v>
      </c>
      <c r="I51" s="496">
        <v>0</v>
      </c>
      <c r="J51" s="496">
        <v>0</v>
      </c>
      <c r="K51" s="455">
        <v>0</v>
      </c>
      <c r="L51" s="496">
        <v>0</v>
      </c>
      <c r="M51" s="496">
        <v>0</v>
      </c>
      <c r="N51" s="496">
        <v>0</v>
      </c>
      <c r="O51" s="496">
        <v>0</v>
      </c>
      <c r="P51" s="496">
        <v>0</v>
      </c>
      <c r="Q51" s="496">
        <v>0</v>
      </c>
      <c r="R51" s="496">
        <v>0</v>
      </c>
      <c r="S51" s="496">
        <v>0</v>
      </c>
      <c r="T51" s="497">
        <f t="shared" si="12"/>
        <v>0</v>
      </c>
      <c r="U51" s="497">
        <v>0</v>
      </c>
      <c r="V51" s="40"/>
      <c r="W51" s="40"/>
      <c r="X51" s="35"/>
    </row>
    <row r="52" spans="1:24" ht="21">
      <c r="A52" s="56">
        <v>10</v>
      </c>
      <c r="B52" s="67" t="s">
        <v>593</v>
      </c>
      <c r="C52" s="32"/>
      <c r="D52" s="35"/>
      <c r="E52" s="35"/>
      <c r="F52" s="35"/>
      <c r="G52" s="35"/>
      <c r="H52" s="496">
        <v>0</v>
      </c>
      <c r="I52" s="496">
        <v>0</v>
      </c>
      <c r="J52" s="496">
        <v>0</v>
      </c>
      <c r="K52" s="455">
        <v>0</v>
      </c>
      <c r="L52" s="496">
        <v>0</v>
      </c>
      <c r="M52" s="496">
        <v>0</v>
      </c>
      <c r="N52" s="496">
        <v>0</v>
      </c>
      <c r="O52" s="496">
        <v>0</v>
      </c>
      <c r="P52" s="496">
        <v>0</v>
      </c>
      <c r="Q52" s="496">
        <v>0</v>
      </c>
      <c r="R52" s="496">
        <v>0</v>
      </c>
      <c r="S52" s="496">
        <v>0</v>
      </c>
      <c r="T52" s="497">
        <f t="shared" si="12"/>
        <v>0</v>
      </c>
      <c r="U52" s="497">
        <v>0</v>
      </c>
      <c r="V52" s="40"/>
      <c r="W52" s="40"/>
      <c r="X52" s="35"/>
    </row>
    <row r="53" spans="1:24" ht="21">
      <c r="A53" s="54">
        <v>11</v>
      </c>
      <c r="B53" s="67" t="s">
        <v>588</v>
      </c>
      <c r="C53" s="32"/>
      <c r="D53" s="35"/>
      <c r="E53" s="35"/>
      <c r="F53" s="35"/>
      <c r="G53" s="35"/>
      <c r="H53" s="496">
        <v>0</v>
      </c>
      <c r="I53" s="496">
        <v>0</v>
      </c>
      <c r="J53" s="496">
        <v>0</v>
      </c>
      <c r="K53" s="455">
        <v>0</v>
      </c>
      <c r="L53" s="496">
        <v>0</v>
      </c>
      <c r="M53" s="496">
        <v>0</v>
      </c>
      <c r="N53" s="496">
        <v>0</v>
      </c>
      <c r="O53" s="496">
        <v>0</v>
      </c>
      <c r="P53" s="496">
        <v>0</v>
      </c>
      <c r="Q53" s="496">
        <v>0</v>
      </c>
      <c r="R53" s="496">
        <v>0</v>
      </c>
      <c r="S53" s="496">
        <v>0</v>
      </c>
      <c r="T53" s="497">
        <f t="shared" si="12"/>
        <v>0</v>
      </c>
      <c r="U53" s="497">
        <v>0</v>
      </c>
      <c r="V53" s="40"/>
      <c r="W53" s="40"/>
      <c r="X53" s="35"/>
    </row>
    <row r="54" spans="1:24" ht="21">
      <c r="A54" s="56">
        <v>12</v>
      </c>
      <c r="B54" s="67" t="s">
        <v>589</v>
      </c>
      <c r="C54" s="32"/>
      <c r="D54" s="35"/>
      <c r="E54" s="35"/>
      <c r="F54" s="35"/>
      <c r="G54" s="35"/>
      <c r="H54" s="496">
        <v>0</v>
      </c>
      <c r="I54" s="496">
        <v>0</v>
      </c>
      <c r="J54" s="496">
        <v>0</v>
      </c>
      <c r="K54" s="455">
        <v>0</v>
      </c>
      <c r="L54" s="496">
        <v>0</v>
      </c>
      <c r="M54" s="496">
        <v>0</v>
      </c>
      <c r="N54" s="496">
        <v>0</v>
      </c>
      <c r="O54" s="496">
        <v>0</v>
      </c>
      <c r="P54" s="496">
        <v>0</v>
      </c>
      <c r="Q54" s="496">
        <v>0</v>
      </c>
      <c r="R54" s="496">
        <v>0</v>
      </c>
      <c r="S54" s="496">
        <v>0</v>
      </c>
      <c r="T54" s="497">
        <f t="shared" si="12"/>
        <v>0</v>
      </c>
      <c r="U54" s="497">
        <v>0</v>
      </c>
      <c r="V54" s="40"/>
      <c r="W54" s="40"/>
      <c r="X54" s="35"/>
    </row>
    <row r="55" spans="1:24" ht="21">
      <c r="A55" s="54">
        <v>13</v>
      </c>
      <c r="B55" s="67" t="s">
        <v>590</v>
      </c>
      <c r="C55" s="32"/>
      <c r="D55" s="35"/>
      <c r="E55" s="35"/>
      <c r="F55" s="35"/>
      <c r="G55" s="35"/>
      <c r="H55" s="496">
        <v>0</v>
      </c>
      <c r="I55" s="496">
        <v>0</v>
      </c>
      <c r="J55" s="496">
        <v>0</v>
      </c>
      <c r="K55" s="455">
        <v>0</v>
      </c>
      <c r="L55" s="496">
        <v>0</v>
      </c>
      <c r="M55" s="496">
        <v>0</v>
      </c>
      <c r="N55" s="496">
        <v>0</v>
      </c>
      <c r="O55" s="496">
        <v>0</v>
      </c>
      <c r="P55" s="496">
        <v>0</v>
      </c>
      <c r="Q55" s="496">
        <v>0</v>
      </c>
      <c r="R55" s="496">
        <v>0</v>
      </c>
      <c r="S55" s="496">
        <v>0</v>
      </c>
      <c r="T55" s="497">
        <f t="shared" si="12"/>
        <v>0</v>
      </c>
      <c r="U55" s="497">
        <v>0</v>
      </c>
      <c r="V55" s="40"/>
      <c r="W55" s="40"/>
      <c r="X55" s="35"/>
    </row>
    <row r="56" spans="1:24" ht="21">
      <c r="A56" s="56">
        <v>14</v>
      </c>
      <c r="B56" s="2" t="s">
        <v>630</v>
      </c>
      <c r="C56" s="32"/>
      <c r="D56" s="35"/>
      <c r="E56" s="35"/>
      <c r="F56" s="35"/>
      <c r="G56" s="35"/>
      <c r="H56" s="496">
        <v>0</v>
      </c>
      <c r="I56" s="496">
        <v>12</v>
      </c>
      <c r="J56" s="496">
        <v>0</v>
      </c>
      <c r="K56" s="455">
        <v>12</v>
      </c>
      <c r="L56" s="496">
        <v>12</v>
      </c>
      <c r="M56" s="496">
        <v>137000</v>
      </c>
      <c r="N56" s="418">
        <v>0</v>
      </c>
      <c r="O56" s="418">
        <v>0</v>
      </c>
      <c r="P56" s="418">
        <v>0</v>
      </c>
      <c r="Q56" s="418">
        <v>0</v>
      </c>
      <c r="R56" s="418">
        <v>0</v>
      </c>
      <c r="S56" s="418">
        <v>0</v>
      </c>
      <c r="T56" s="497">
        <f t="shared" si="12"/>
        <v>12</v>
      </c>
      <c r="U56" s="497">
        <f t="shared" si="12"/>
        <v>137000</v>
      </c>
      <c r="V56" s="40"/>
      <c r="W56" s="40"/>
      <c r="X56" s="35"/>
    </row>
    <row r="57" spans="1:24" ht="21">
      <c r="A57" s="56">
        <v>15</v>
      </c>
      <c r="B57" s="67" t="s">
        <v>591</v>
      </c>
      <c r="C57" s="32"/>
      <c r="D57" s="35"/>
      <c r="E57" s="35"/>
      <c r="F57" s="35"/>
      <c r="G57" s="35"/>
      <c r="H57" s="496">
        <v>0</v>
      </c>
      <c r="I57" s="496">
        <v>0</v>
      </c>
      <c r="J57" s="496">
        <v>0</v>
      </c>
      <c r="K57" s="455">
        <v>0</v>
      </c>
      <c r="L57" s="496">
        <v>0</v>
      </c>
      <c r="M57" s="496">
        <v>0</v>
      </c>
      <c r="N57" s="496">
        <v>0</v>
      </c>
      <c r="O57" s="496">
        <v>0</v>
      </c>
      <c r="P57" s="496">
        <v>0</v>
      </c>
      <c r="Q57" s="496">
        <v>0</v>
      </c>
      <c r="R57" s="496">
        <v>0</v>
      </c>
      <c r="S57" s="496">
        <v>0</v>
      </c>
      <c r="T57" s="497">
        <f t="shared" si="12"/>
        <v>0</v>
      </c>
      <c r="U57" s="497">
        <v>0</v>
      </c>
      <c r="V57" s="40"/>
      <c r="W57" s="40"/>
      <c r="X57" s="35"/>
    </row>
    <row r="58" spans="1:24" ht="21">
      <c r="A58" s="65" t="s">
        <v>18</v>
      </c>
      <c r="B58" s="65"/>
      <c r="C58" s="42"/>
      <c r="D58" s="43"/>
      <c r="E58" s="43"/>
      <c r="F58" s="43"/>
      <c r="G58" s="43"/>
      <c r="H58" s="495">
        <f t="shared" ref="H58:U58" si="13">SUM(H59:H73)</f>
        <v>0</v>
      </c>
      <c r="I58" s="495">
        <f t="shared" si="13"/>
        <v>27</v>
      </c>
      <c r="J58" s="495">
        <f t="shared" si="13"/>
        <v>0</v>
      </c>
      <c r="K58" s="495">
        <f t="shared" si="13"/>
        <v>27</v>
      </c>
      <c r="L58" s="495">
        <f t="shared" si="13"/>
        <v>2</v>
      </c>
      <c r="M58" s="495">
        <f t="shared" si="13"/>
        <v>14000000</v>
      </c>
      <c r="N58" s="495">
        <f t="shared" si="13"/>
        <v>11</v>
      </c>
      <c r="O58" s="495">
        <f t="shared" si="13"/>
        <v>46805500</v>
      </c>
      <c r="P58" s="495">
        <f t="shared" si="13"/>
        <v>8</v>
      </c>
      <c r="Q58" s="495">
        <f t="shared" si="13"/>
        <v>22581000</v>
      </c>
      <c r="R58" s="495">
        <f t="shared" si="13"/>
        <v>6</v>
      </c>
      <c r="S58" s="495">
        <f t="shared" si="13"/>
        <v>18934000</v>
      </c>
      <c r="T58" s="495">
        <f t="shared" si="13"/>
        <v>27</v>
      </c>
      <c r="U58" s="495">
        <f t="shared" si="13"/>
        <v>102320500</v>
      </c>
      <c r="V58" s="43"/>
      <c r="W58" s="43"/>
      <c r="X58" s="43"/>
    </row>
    <row r="59" spans="1:24" ht="21">
      <c r="A59" s="54">
        <v>1</v>
      </c>
      <c r="B59" s="170" t="s">
        <v>49</v>
      </c>
      <c r="C59" s="32"/>
      <c r="D59" s="35"/>
      <c r="E59" s="35"/>
      <c r="F59" s="35"/>
      <c r="G59" s="35"/>
      <c r="H59" s="496">
        <v>0</v>
      </c>
      <c r="I59" s="496">
        <v>0</v>
      </c>
      <c r="J59" s="496">
        <v>0</v>
      </c>
      <c r="K59" s="455">
        <f>SUM(H59:J59)</f>
        <v>0</v>
      </c>
      <c r="L59" s="496">
        <v>0</v>
      </c>
      <c r="M59" s="496">
        <v>0</v>
      </c>
      <c r="N59" s="496">
        <v>0</v>
      </c>
      <c r="O59" s="496">
        <v>0</v>
      </c>
      <c r="P59" s="496">
        <v>0</v>
      </c>
      <c r="Q59" s="496">
        <v>0</v>
      </c>
      <c r="R59" s="496">
        <v>0</v>
      </c>
      <c r="S59" s="496">
        <v>0</v>
      </c>
      <c r="T59" s="497">
        <f t="shared" si="12"/>
        <v>0</v>
      </c>
      <c r="U59" s="497">
        <f>+M59+O59+Q59</f>
        <v>0</v>
      </c>
      <c r="V59" s="40"/>
      <c r="W59" s="40"/>
      <c r="X59" s="35"/>
    </row>
    <row r="60" spans="1:24" ht="21">
      <c r="A60" s="56">
        <v>2</v>
      </c>
      <c r="B60" s="67" t="s">
        <v>581</v>
      </c>
      <c r="C60" s="32"/>
      <c r="D60" s="35"/>
      <c r="E60" s="35"/>
      <c r="F60" s="35"/>
      <c r="G60" s="35"/>
      <c r="H60" s="496">
        <v>0</v>
      </c>
      <c r="I60" s="496">
        <v>0</v>
      </c>
      <c r="J60" s="496">
        <v>0</v>
      </c>
      <c r="K60" s="455">
        <v>0</v>
      </c>
      <c r="L60" s="496">
        <v>0</v>
      </c>
      <c r="M60" s="496">
        <v>0</v>
      </c>
      <c r="N60" s="496">
        <v>0</v>
      </c>
      <c r="O60" s="496">
        <v>0</v>
      </c>
      <c r="P60" s="496">
        <v>0</v>
      </c>
      <c r="Q60" s="496">
        <v>0</v>
      </c>
      <c r="R60" s="496">
        <v>0</v>
      </c>
      <c r="S60" s="496">
        <v>0</v>
      </c>
      <c r="T60" s="497">
        <f>+L60+N60+P60+R60</f>
        <v>0</v>
      </c>
      <c r="U60" s="497">
        <f t="shared" ref="U60:U64" si="14">+M60+O60+Q60</f>
        <v>0</v>
      </c>
      <c r="V60" s="40"/>
      <c r="W60" s="40"/>
      <c r="X60" s="35"/>
    </row>
    <row r="61" spans="1:24" ht="21">
      <c r="A61" s="54">
        <v>3</v>
      </c>
      <c r="B61" s="67" t="s">
        <v>582</v>
      </c>
      <c r="C61" s="32"/>
      <c r="D61" s="35"/>
      <c r="E61" s="35"/>
      <c r="F61" s="35"/>
      <c r="G61" s="35"/>
      <c r="H61" s="496">
        <v>0</v>
      </c>
      <c r="I61" s="496">
        <v>0</v>
      </c>
      <c r="J61" s="496">
        <v>0</v>
      </c>
      <c r="K61" s="455">
        <v>0</v>
      </c>
      <c r="L61" s="496">
        <v>0</v>
      </c>
      <c r="M61" s="496">
        <v>0</v>
      </c>
      <c r="N61" s="496">
        <v>0</v>
      </c>
      <c r="O61" s="496">
        <v>0</v>
      </c>
      <c r="P61" s="496">
        <v>0</v>
      </c>
      <c r="Q61" s="496">
        <v>0</v>
      </c>
      <c r="R61" s="496">
        <v>0</v>
      </c>
      <c r="S61" s="496">
        <v>0</v>
      </c>
      <c r="T61" s="497">
        <f t="shared" ref="T61:T66" si="15">+L61+N61+P61</f>
        <v>0</v>
      </c>
      <c r="U61" s="497">
        <f t="shared" si="14"/>
        <v>0</v>
      </c>
      <c r="V61" s="40"/>
      <c r="W61" s="40"/>
      <c r="X61" s="35"/>
    </row>
    <row r="62" spans="1:24" ht="21">
      <c r="A62" s="56">
        <v>4</v>
      </c>
      <c r="B62" s="67" t="s">
        <v>583</v>
      </c>
      <c r="C62" s="32"/>
      <c r="D62" s="35"/>
      <c r="E62" s="35"/>
      <c r="F62" s="35"/>
      <c r="G62" s="35"/>
      <c r="H62" s="496">
        <v>0</v>
      </c>
      <c r="I62" s="496">
        <v>27</v>
      </c>
      <c r="J62" s="496">
        <v>0</v>
      </c>
      <c r="K62" s="455">
        <v>27</v>
      </c>
      <c r="L62" s="496">
        <v>2</v>
      </c>
      <c r="M62" s="496">
        <v>14000000</v>
      </c>
      <c r="N62" s="496">
        <v>11</v>
      </c>
      <c r="O62" s="496">
        <v>46805500</v>
      </c>
      <c r="P62" s="496">
        <v>8</v>
      </c>
      <c r="Q62" s="496">
        <v>22581000</v>
      </c>
      <c r="R62" s="496">
        <v>6</v>
      </c>
      <c r="S62" s="496">
        <v>18934000</v>
      </c>
      <c r="T62" s="497">
        <f>+L62+N62+P62+R62</f>
        <v>27</v>
      </c>
      <c r="U62" s="497">
        <f>+M62+O62+Q62+S62</f>
        <v>102320500</v>
      </c>
      <c r="V62" s="40"/>
      <c r="W62" s="40"/>
      <c r="X62" s="35"/>
    </row>
    <row r="63" spans="1:24" ht="21">
      <c r="A63" s="54">
        <v>5</v>
      </c>
      <c r="B63" s="67" t="s">
        <v>584</v>
      </c>
      <c r="C63" s="32"/>
      <c r="D63" s="35"/>
      <c r="E63" s="35"/>
      <c r="F63" s="35"/>
      <c r="G63" s="35"/>
      <c r="H63" s="496">
        <v>0</v>
      </c>
      <c r="I63" s="496">
        <v>0</v>
      </c>
      <c r="J63" s="496">
        <v>0</v>
      </c>
      <c r="K63" s="455">
        <v>0</v>
      </c>
      <c r="L63" s="496">
        <v>0</v>
      </c>
      <c r="M63" s="496">
        <v>0</v>
      </c>
      <c r="N63" s="496">
        <v>0</v>
      </c>
      <c r="O63" s="496">
        <v>0</v>
      </c>
      <c r="P63" s="496">
        <v>0</v>
      </c>
      <c r="Q63" s="496">
        <v>0</v>
      </c>
      <c r="R63" s="496">
        <v>0</v>
      </c>
      <c r="S63" s="496">
        <v>0</v>
      </c>
      <c r="T63" s="497">
        <f t="shared" si="15"/>
        <v>0</v>
      </c>
      <c r="U63" s="497">
        <f t="shared" si="14"/>
        <v>0</v>
      </c>
      <c r="V63" s="40"/>
      <c r="W63" s="40"/>
      <c r="X63" s="35"/>
    </row>
    <row r="64" spans="1:24" ht="21">
      <c r="A64" s="56">
        <v>6</v>
      </c>
      <c r="B64" s="67" t="s">
        <v>491</v>
      </c>
      <c r="C64" s="32"/>
      <c r="D64" s="35"/>
      <c r="E64" s="35"/>
      <c r="F64" s="35"/>
      <c r="G64" s="35"/>
      <c r="H64" s="496">
        <v>0</v>
      </c>
      <c r="I64" s="496">
        <v>0</v>
      </c>
      <c r="J64" s="496">
        <v>0</v>
      </c>
      <c r="K64" s="455">
        <v>0</v>
      </c>
      <c r="L64" s="496">
        <v>0</v>
      </c>
      <c r="M64" s="496">
        <v>0</v>
      </c>
      <c r="N64" s="496">
        <v>0</v>
      </c>
      <c r="O64" s="496">
        <v>0</v>
      </c>
      <c r="P64" s="496">
        <v>0</v>
      </c>
      <c r="Q64" s="496">
        <v>0</v>
      </c>
      <c r="R64" s="496">
        <v>0</v>
      </c>
      <c r="S64" s="496">
        <v>0</v>
      </c>
      <c r="T64" s="497">
        <f t="shared" si="15"/>
        <v>0</v>
      </c>
      <c r="U64" s="497">
        <f t="shared" si="14"/>
        <v>0</v>
      </c>
      <c r="V64" s="40"/>
      <c r="W64" s="40"/>
      <c r="X64" s="35"/>
    </row>
    <row r="65" spans="1:25" ht="21">
      <c r="A65" s="54">
        <v>7</v>
      </c>
      <c r="B65" s="67" t="s">
        <v>585</v>
      </c>
      <c r="C65" s="32"/>
      <c r="D65" s="35"/>
      <c r="E65" s="35"/>
      <c r="F65" s="35"/>
      <c r="G65" s="35"/>
      <c r="H65" s="496">
        <v>0</v>
      </c>
      <c r="I65" s="496">
        <v>0</v>
      </c>
      <c r="J65" s="496">
        <v>0</v>
      </c>
      <c r="K65" s="455">
        <v>0</v>
      </c>
      <c r="L65" s="496">
        <v>0</v>
      </c>
      <c r="M65" s="496">
        <v>0</v>
      </c>
      <c r="N65" s="496">
        <v>0</v>
      </c>
      <c r="O65" s="496">
        <v>0</v>
      </c>
      <c r="P65" s="496">
        <v>0</v>
      </c>
      <c r="Q65" s="496">
        <v>0</v>
      </c>
      <c r="R65" s="496">
        <v>0</v>
      </c>
      <c r="S65" s="496">
        <v>0</v>
      </c>
      <c r="T65" s="497">
        <f t="shared" si="15"/>
        <v>0</v>
      </c>
      <c r="U65" s="497">
        <v>0</v>
      </c>
      <c r="V65" s="40"/>
      <c r="W65" s="40"/>
      <c r="X65" s="35"/>
    </row>
    <row r="66" spans="1:25" ht="21">
      <c r="A66" s="56">
        <v>8</v>
      </c>
      <c r="B66" s="67" t="s">
        <v>586</v>
      </c>
      <c r="C66" s="32"/>
      <c r="D66" s="35"/>
      <c r="E66" s="35"/>
      <c r="F66" s="35"/>
      <c r="G66" s="35"/>
      <c r="H66" s="496">
        <v>0</v>
      </c>
      <c r="I66" s="496">
        <v>0</v>
      </c>
      <c r="J66" s="496">
        <v>0</v>
      </c>
      <c r="K66" s="455">
        <v>0</v>
      </c>
      <c r="L66" s="496">
        <v>0</v>
      </c>
      <c r="M66" s="496">
        <v>0</v>
      </c>
      <c r="N66" s="496">
        <v>0</v>
      </c>
      <c r="O66" s="496">
        <v>0</v>
      </c>
      <c r="P66" s="496">
        <v>0</v>
      </c>
      <c r="Q66" s="496">
        <v>0</v>
      </c>
      <c r="R66" s="496">
        <v>0</v>
      </c>
      <c r="S66" s="496">
        <v>0</v>
      </c>
      <c r="T66" s="497">
        <f t="shared" si="15"/>
        <v>0</v>
      </c>
      <c r="U66" s="497">
        <v>0</v>
      </c>
      <c r="V66" s="40"/>
      <c r="W66" s="40"/>
      <c r="X66" s="35"/>
    </row>
    <row r="67" spans="1:25" ht="21">
      <c r="A67" s="54">
        <v>9</v>
      </c>
      <c r="B67" s="67" t="s">
        <v>587</v>
      </c>
      <c r="C67" s="32"/>
      <c r="D67" s="35"/>
      <c r="E67" s="35"/>
      <c r="F67" s="35"/>
      <c r="G67" s="35"/>
      <c r="H67" s="496">
        <v>0</v>
      </c>
      <c r="I67" s="496">
        <v>0</v>
      </c>
      <c r="J67" s="496">
        <v>0</v>
      </c>
      <c r="K67" s="455">
        <v>0</v>
      </c>
      <c r="L67" s="496">
        <v>0</v>
      </c>
      <c r="M67" s="496">
        <v>0</v>
      </c>
      <c r="N67" s="496">
        <v>0</v>
      </c>
      <c r="O67" s="496">
        <v>0</v>
      </c>
      <c r="P67" s="496">
        <v>0</v>
      </c>
      <c r="Q67" s="496">
        <v>0</v>
      </c>
      <c r="R67" s="496">
        <v>0</v>
      </c>
      <c r="S67" s="496">
        <v>0</v>
      </c>
      <c r="T67" s="497">
        <v>0</v>
      </c>
      <c r="U67" s="497">
        <v>0</v>
      </c>
      <c r="V67" s="40"/>
      <c r="W67" s="40"/>
      <c r="X67" s="35"/>
    </row>
    <row r="68" spans="1:25" ht="21">
      <c r="A68" s="56">
        <v>10</v>
      </c>
      <c r="B68" s="67" t="s">
        <v>593</v>
      </c>
      <c r="C68" s="32"/>
      <c r="D68" s="35"/>
      <c r="E68" s="35"/>
      <c r="F68" s="35"/>
      <c r="G68" s="35"/>
      <c r="H68" s="496">
        <v>0</v>
      </c>
      <c r="I68" s="496">
        <v>0</v>
      </c>
      <c r="J68" s="496">
        <v>0</v>
      </c>
      <c r="K68" s="455">
        <v>0</v>
      </c>
      <c r="L68" s="496">
        <v>0</v>
      </c>
      <c r="M68" s="496">
        <v>0</v>
      </c>
      <c r="N68" s="496">
        <v>0</v>
      </c>
      <c r="O68" s="496">
        <v>0</v>
      </c>
      <c r="P68" s="496">
        <v>0</v>
      </c>
      <c r="Q68" s="496">
        <v>0</v>
      </c>
      <c r="R68" s="496">
        <v>0</v>
      </c>
      <c r="S68" s="496">
        <v>0</v>
      </c>
      <c r="T68" s="497">
        <v>0</v>
      </c>
      <c r="U68" s="497">
        <v>0</v>
      </c>
      <c r="V68" s="40"/>
      <c r="W68" s="40"/>
      <c r="X68" s="35"/>
    </row>
    <row r="69" spans="1:25" ht="21">
      <c r="A69" s="54">
        <v>11</v>
      </c>
      <c r="B69" s="67" t="s">
        <v>588</v>
      </c>
      <c r="C69" s="32"/>
      <c r="D69" s="35"/>
      <c r="E69" s="35"/>
      <c r="F69" s="35"/>
      <c r="G69" s="35"/>
      <c r="H69" s="496">
        <v>0</v>
      </c>
      <c r="I69" s="496">
        <v>0</v>
      </c>
      <c r="J69" s="496">
        <v>0</v>
      </c>
      <c r="K69" s="455">
        <v>0</v>
      </c>
      <c r="L69" s="496">
        <v>0</v>
      </c>
      <c r="M69" s="496">
        <v>0</v>
      </c>
      <c r="N69" s="496">
        <v>0</v>
      </c>
      <c r="O69" s="496">
        <v>0</v>
      </c>
      <c r="P69" s="496">
        <v>0</v>
      </c>
      <c r="Q69" s="496">
        <v>0</v>
      </c>
      <c r="R69" s="496">
        <v>0</v>
      </c>
      <c r="S69" s="496">
        <v>0</v>
      </c>
      <c r="T69" s="497">
        <v>0</v>
      </c>
      <c r="U69" s="497">
        <v>0</v>
      </c>
      <c r="V69" s="40"/>
      <c r="W69" s="40"/>
      <c r="X69" s="35"/>
    </row>
    <row r="70" spans="1:25" ht="21">
      <c r="A70" s="56">
        <v>12</v>
      </c>
      <c r="B70" s="67" t="s">
        <v>589</v>
      </c>
      <c r="C70" s="32"/>
      <c r="D70" s="35"/>
      <c r="E70" s="35"/>
      <c r="F70" s="35"/>
      <c r="G70" s="35"/>
      <c r="H70" s="496">
        <v>0</v>
      </c>
      <c r="I70" s="496">
        <v>0</v>
      </c>
      <c r="J70" s="496">
        <v>0</v>
      </c>
      <c r="K70" s="455">
        <f>SUM(H70:J70)</f>
        <v>0</v>
      </c>
      <c r="L70" s="496">
        <v>0</v>
      </c>
      <c r="M70" s="496">
        <v>0</v>
      </c>
      <c r="N70" s="496">
        <v>0</v>
      </c>
      <c r="O70" s="496">
        <v>0</v>
      </c>
      <c r="P70" s="496">
        <v>0</v>
      </c>
      <c r="Q70" s="496">
        <v>0</v>
      </c>
      <c r="R70" s="496">
        <v>0</v>
      </c>
      <c r="S70" s="496">
        <v>0</v>
      </c>
      <c r="T70" s="497">
        <v>0</v>
      </c>
      <c r="U70" s="497">
        <v>0</v>
      </c>
      <c r="V70" s="40"/>
      <c r="W70" s="40"/>
      <c r="X70" s="35"/>
    </row>
    <row r="71" spans="1:25" ht="21">
      <c r="A71" s="54">
        <v>13</v>
      </c>
      <c r="B71" s="67" t="s">
        <v>590</v>
      </c>
      <c r="C71" s="32"/>
      <c r="D71" s="35"/>
      <c r="E71" s="35"/>
      <c r="F71" s="35"/>
      <c r="G71" s="35"/>
      <c r="H71" s="496">
        <v>0</v>
      </c>
      <c r="I71" s="496">
        <v>0</v>
      </c>
      <c r="J71" s="496">
        <v>0</v>
      </c>
      <c r="K71" s="455">
        <f>SUM(H71:J71)</f>
        <v>0</v>
      </c>
      <c r="L71" s="496">
        <v>0</v>
      </c>
      <c r="M71" s="496">
        <v>0</v>
      </c>
      <c r="N71" s="496">
        <v>0</v>
      </c>
      <c r="O71" s="496">
        <v>0</v>
      </c>
      <c r="P71" s="496">
        <v>0</v>
      </c>
      <c r="Q71" s="496">
        <v>0</v>
      </c>
      <c r="R71" s="496">
        <v>0</v>
      </c>
      <c r="S71" s="496">
        <v>0</v>
      </c>
      <c r="T71" s="497">
        <v>0</v>
      </c>
      <c r="U71" s="497">
        <v>0</v>
      </c>
      <c r="V71" s="40"/>
      <c r="W71" s="40"/>
      <c r="X71" s="35"/>
    </row>
    <row r="72" spans="1:25" ht="21">
      <c r="A72" s="56">
        <v>14</v>
      </c>
      <c r="B72" s="2" t="s">
        <v>630</v>
      </c>
      <c r="C72" s="32"/>
      <c r="D72" s="35"/>
      <c r="E72" s="35"/>
      <c r="F72" s="35"/>
      <c r="G72" s="35"/>
      <c r="H72" s="496">
        <v>0</v>
      </c>
      <c r="I72" s="496">
        <v>0</v>
      </c>
      <c r="J72" s="496">
        <v>0</v>
      </c>
      <c r="K72" s="455">
        <f>SUM(H72:J72)</f>
        <v>0</v>
      </c>
      <c r="L72" s="496">
        <v>0</v>
      </c>
      <c r="M72" s="496">
        <v>0</v>
      </c>
      <c r="N72" s="496">
        <v>0</v>
      </c>
      <c r="O72" s="496">
        <v>0</v>
      </c>
      <c r="P72" s="496">
        <v>0</v>
      </c>
      <c r="Q72" s="496">
        <v>0</v>
      </c>
      <c r="R72" s="496">
        <v>0</v>
      </c>
      <c r="S72" s="496">
        <v>0</v>
      </c>
      <c r="T72" s="497">
        <v>0</v>
      </c>
      <c r="U72" s="497">
        <v>0</v>
      </c>
      <c r="V72" s="40"/>
      <c r="W72" s="40"/>
      <c r="X72" s="35"/>
    </row>
    <row r="73" spans="1:25" ht="21">
      <c r="A73" s="56">
        <v>15</v>
      </c>
      <c r="B73" s="67" t="s">
        <v>591</v>
      </c>
      <c r="C73" s="32"/>
      <c r="D73" s="35"/>
      <c r="E73" s="35"/>
      <c r="F73" s="35"/>
      <c r="G73" s="35"/>
      <c r="H73" s="496">
        <v>0</v>
      </c>
      <c r="I73" s="496">
        <v>0</v>
      </c>
      <c r="J73" s="496">
        <v>0</v>
      </c>
      <c r="K73" s="455">
        <f>SUM(H73:J73)</f>
        <v>0</v>
      </c>
      <c r="L73" s="496">
        <v>0</v>
      </c>
      <c r="M73" s="496">
        <v>0</v>
      </c>
      <c r="N73" s="496">
        <v>0</v>
      </c>
      <c r="O73" s="496">
        <v>0</v>
      </c>
      <c r="P73" s="496">
        <v>0</v>
      </c>
      <c r="Q73" s="496">
        <v>0</v>
      </c>
      <c r="R73" s="496">
        <v>0</v>
      </c>
      <c r="S73" s="496">
        <v>0</v>
      </c>
      <c r="T73" s="497">
        <v>0</v>
      </c>
      <c r="U73" s="497">
        <v>0</v>
      </c>
      <c r="V73" s="40"/>
      <c r="W73" s="40"/>
      <c r="X73" s="35"/>
    </row>
    <row r="74" spans="1:25" ht="21">
      <c r="A74" s="1030" t="s">
        <v>20</v>
      </c>
      <c r="B74" s="1031"/>
      <c r="C74" s="47"/>
      <c r="D74" s="48"/>
      <c r="E74" s="48"/>
      <c r="F74" s="48"/>
      <c r="G74" s="48"/>
      <c r="H74" s="499">
        <f t="shared" ref="H74:U74" si="16">+H75+H91</f>
        <v>26</v>
      </c>
      <c r="I74" s="499">
        <f t="shared" si="16"/>
        <v>473</v>
      </c>
      <c r="J74" s="499">
        <f t="shared" si="16"/>
        <v>1827</v>
      </c>
      <c r="K74" s="499">
        <f t="shared" si="16"/>
        <v>2326</v>
      </c>
      <c r="L74" s="499">
        <f t="shared" si="16"/>
        <v>1153</v>
      </c>
      <c r="M74" s="499">
        <f t="shared" si="16"/>
        <v>9345771.0800000001</v>
      </c>
      <c r="N74" s="499">
        <f t="shared" si="16"/>
        <v>670</v>
      </c>
      <c r="O74" s="499">
        <f t="shared" si="16"/>
        <v>30621109</v>
      </c>
      <c r="P74" s="499">
        <f t="shared" si="16"/>
        <v>483</v>
      </c>
      <c r="Q74" s="499">
        <f t="shared" si="16"/>
        <v>60767769</v>
      </c>
      <c r="R74" s="499">
        <f t="shared" si="16"/>
        <v>20</v>
      </c>
      <c r="S74" s="499">
        <f t="shared" si="16"/>
        <v>646900</v>
      </c>
      <c r="T74" s="499">
        <f t="shared" si="16"/>
        <v>2326</v>
      </c>
      <c r="U74" s="499">
        <f t="shared" si="16"/>
        <v>101381549.08</v>
      </c>
      <c r="V74" s="48"/>
      <c r="W74" s="48"/>
      <c r="X74" s="48"/>
    </row>
    <row r="75" spans="1:25" ht="21">
      <c r="A75" s="65" t="s">
        <v>3</v>
      </c>
      <c r="B75" s="66"/>
      <c r="C75" s="44"/>
      <c r="D75" s="45"/>
      <c r="E75" s="45"/>
      <c r="F75" s="45"/>
      <c r="G75" s="45"/>
      <c r="H75" s="500">
        <f t="shared" ref="H75:U75" si="17">SUM(H76:H90)</f>
        <v>26</v>
      </c>
      <c r="I75" s="500">
        <f t="shared" si="17"/>
        <v>468</v>
      </c>
      <c r="J75" s="500">
        <f t="shared" si="17"/>
        <v>1826</v>
      </c>
      <c r="K75" s="500">
        <f t="shared" si="17"/>
        <v>2320</v>
      </c>
      <c r="L75" s="500">
        <f t="shared" si="17"/>
        <v>1147</v>
      </c>
      <c r="M75" s="500">
        <f t="shared" si="17"/>
        <v>6007271.0800000001</v>
      </c>
      <c r="N75" s="500">
        <f t="shared" si="17"/>
        <v>670</v>
      </c>
      <c r="O75" s="500">
        <f t="shared" si="17"/>
        <v>30621109</v>
      </c>
      <c r="P75" s="500">
        <f t="shared" si="17"/>
        <v>483</v>
      </c>
      <c r="Q75" s="500">
        <f t="shared" si="17"/>
        <v>60767769</v>
      </c>
      <c r="R75" s="500">
        <f t="shared" si="17"/>
        <v>20</v>
      </c>
      <c r="S75" s="500">
        <f t="shared" si="17"/>
        <v>646900</v>
      </c>
      <c r="T75" s="500">
        <f t="shared" si="17"/>
        <v>2320</v>
      </c>
      <c r="U75" s="500">
        <f t="shared" si="17"/>
        <v>98043049.079999998</v>
      </c>
      <c r="V75" s="46"/>
      <c r="W75" s="46"/>
      <c r="X75" s="46"/>
      <c r="Y75" s="6"/>
    </row>
    <row r="76" spans="1:25" ht="21">
      <c r="A76" s="54">
        <v>1</v>
      </c>
      <c r="B76" s="170" t="s">
        <v>49</v>
      </c>
      <c r="C76" s="36"/>
      <c r="D76" s="34"/>
      <c r="E76" s="34"/>
      <c r="F76" s="34"/>
      <c r="G76" s="34"/>
      <c r="H76" s="496">
        <v>0</v>
      </c>
      <c r="I76" s="496">
        <v>0</v>
      </c>
      <c r="J76" s="496">
        <v>1826</v>
      </c>
      <c r="K76" s="455">
        <f>SUM(H76:J76)</f>
        <v>1826</v>
      </c>
      <c r="L76" s="496">
        <v>893</v>
      </c>
      <c r="M76" s="496">
        <v>2020000</v>
      </c>
      <c r="N76" s="496">
        <v>487</v>
      </c>
      <c r="O76" s="496">
        <v>28649509</v>
      </c>
      <c r="P76" s="496">
        <v>446</v>
      </c>
      <c r="Q76" s="496">
        <v>60062369</v>
      </c>
      <c r="R76" s="496">
        <v>0</v>
      </c>
      <c r="S76" s="496">
        <v>0</v>
      </c>
      <c r="T76" s="497">
        <f>+L76+N76+P76+R76</f>
        <v>1826</v>
      </c>
      <c r="U76" s="497">
        <f>+M76+O76+Q76+S76</f>
        <v>90731878</v>
      </c>
      <c r="V76" s="40"/>
      <c r="W76" s="40"/>
      <c r="X76" s="40"/>
      <c r="Y76" s="52"/>
    </row>
    <row r="77" spans="1:25" ht="21">
      <c r="A77" s="56">
        <v>2</v>
      </c>
      <c r="B77" s="67" t="s">
        <v>581</v>
      </c>
      <c r="C77" s="36"/>
      <c r="D77" s="34"/>
      <c r="E77" s="34"/>
      <c r="F77" s="34"/>
      <c r="G77" s="34"/>
      <c r="H77" s="501">
        <v>0</v>
      </c>
      <c r="I77" s="501">
        <v>0</v>
      </c>
      <c r="J77" s="501">
        <v>0</v>
      </c>
      <c r="K77" s="502">
        <v>0</v>
      </c>
      <c r="L77" s="492">
        <v>0</v>
      </c>
      <c r="M77" s="409">
        <v>0</v>
      </c>
      <c r="N77" s="409">
        <v>0</v>
      </c>
      <c r="O77" s="409">
        <v>0</v>
      </c>
      <c r="P77" s="409">
        <v>0</v>
      </c>
      <c r="Q77" s="409">
        <v>0</v>
      </c>
      <c r="R77" s="493">
        <v>0</v>
      </c>
      <c r="S77" s="409">
        <v>0</v>
      </c>
      <c r="T77" s="494">
        <v>0</v>
      </c>
      <c r="U77" s="503">
        <v>0</v>
      </c>
      <c r="V77" s="40"/>
      <c r="W77" s="40"/>
      <c r="X77" s="40"/>
      <c r="Y77" s="52"/>
    </row>
    <row r="78" spans="1:25" ht="21">
      <c r="A78" s="54">
        <v>3</v>
      </c>
      <c r="B78" s="67" t="s">
        <v>582</v>
      </c>
      <c r="C78" s="36"/>
      <c r="D78" s="34"/>
      <c r="E78" s="34"/>
      <c r="F78" s="34"/>
      <c r="G78" s="34"/>
      <c r="H78" s="501">
        <v>0</v>
      </c>
      <c r="I78" s="501">
        <v>0</v>
      </c>
      <c r="J78" s="501">
        <v>0</v>
      </c>
      <c r="K78" s="502">
        <v>0</v>
      </c>
      <c r="L78" s="492">
        <v>0</v>
      </c>
      <c r="M78" s="409">
        <v>0</v>
      </c>
      <c r="N78" s="409">
        <v>0</v>
      </c>
      <c r="O78" s="409">
        <v>0</v>
      </c>
      <c r="P78" s="409">
        <v>0</v>
      </c>
      <c r="Q78" s="409">
        <v>0</v>
      </c>
      <c r="R78" s="493">
        <v>0</v>
      </c>
      <c r="S78" s="409">
        <v>0</v>
      </c>
      <c r="T78" s="494">
        <v>0</v>
      </c>
      <c r="U78" s="503">
        <v>0</v>
      </c>
      <c r="V78" s="40"/>
      <c r="W78" s="40"/>
      <c r="X78" s="40"/>
      <c r="Y78" s="52"/>
    </row>
    <row r="79" spans="1:25" ht="21">
      <c r="A79" s="56">
        <v>4</v>
      </c>
      <c r="B79" s="67" t="s">
        <v>583</v>
      </c>
      <c r="C79" s="36"/>
      <c r="D79" s="34"/>
      <c r="E79" s="34"/>
      <c r="F79" s="34"/>
      <c r="G79" s="34"/>
      <c r="H79" s="501">
        <v>26</v>
      </c>
      <c r="I79" s="501">
        <v>154</v>
      </c>
      <c r="J79" s="501">
        <v>0</v>
      </c>
      <c r="K79" s="502">
        <v>180</v>
      </c>
      <c r="L79" s="501">
        <v>65</v>
      </c>
      <c r="M79" s="501">
        <v>802341.08000000007</v>
      </c>
      <c r="N79" s="501">
        <v>115</v>
      </c>
      <c r="O79" s="501">
        <v>990550</v>
      </c>
      <c r="P79" s="501">
        <v>0</v>
      </c>
      <c r="Q79" s="501">
        <v>0</v>
      </c>
      <c r="R79" s="501">
        <v>0</v>
      </c>
      <c r="S79" s="501">
        <v>0</v>
      </c>
      <c r="T79" s="497">
        <f>+L79+N79+P79</f>
        <v>180</v>
      </c>
      <c r="U79" s="497">
        <f t="shared" ref="U79" si="18">+M79+O79+Q79</f>
        <v>1792891.08</v>
      </c>
      <c r="V79" s="40"/>
      <c r="W79" s="40"/>
      <c r="X79" s="40"/>
      <c r="Y79" s="52"/>
    </row>
    <row r="80" spans="1:25" ht="21">
      <c r="A80" s="54">
        <v>5</v>
      </c>
      <c r="B80" s="67" t="s">
        <v>584</v>
      </c>
      <c r="C80" s="36"/>
      <c r="D80" s="34"/>
      <c r="E80" s="34"/>
      <c r="F80" s="34"/>
      <c r="G80" s="34"/>
      <c r="H80" s="501">
        <v>0</v>
      </c>
      <c r="I80" s="501">
        <v>0</v>
      </c>
      <c r="J80" s="501">
        <v>0</v>
      </c>
      <c r="K80" s="502">
        <v>0</v>
      </c>
      <c r="L80" s="501">
        <v>0</v>
      </c>
      <c r="M80" s="501">
        <v>0</v>
      </c>
      <c r="N80" s="501">
        <v>0</v>
      </c>
      <c r="O80" s="501">
        <v>0</v>
      </c>
      <c r="P80" s="501">
        <v>0</v>
      </c>
      <c r="Q80" s="501">
        <v>0</v>
      </c>
      <c r="R80" s="501">
        <v>0</v>
      </c>
      <c r="S80" s="501">
        <v>0</v>
      </c>
      <c r="T80" s="494">
        <v>0</v>
      </c>
      <c r="U80" s="503">
        <v>0</v>
      </c>
      <c r="V80" s="40"/>
      <c r="W80" s="40"/>
      <c r="X80" s="40"/>
      <c r="Y80" s="52"/>
    </row>
    <row r="81" spans="1:25" ht="21">
      <c r="A81" s="56">
        <v>6</v>
      </c>
      <c r="B81" s="67" t="s">
        <v>491</v>
      </c>
      <c r="C81" s="36"/>
      <c r="D81" s="34"/>
      <c r="E81" s="34"/>
      <c r="F81" s="34"/>
      <c r="G81" s="34"/>
      <c r="H81" s="501">
        <v>0</v>
      </c>
      <c r="I81" s="501">
        <v>0</v>
      </c>
      <c r="J81" s="501">
        <v>0</v>
      </c>
      <c r="K81" s="502">
        <v>0</v>
      </c>
      <c r="L81" s="492">
        <v>0</v>
      </c>
      <c r="M81" s="409">
        <v>0</v>
      </c>
      <c r="N81" s="409">
        <v>0</v>
      </c>
      <c r="O81" s="409">
        <v>0</v>
      </c>
      <c r="P81" s="409">
        <v>0</v>
      </c>
      <c r="Q81" s="409">
        <v>0</v>
      </c>
      <c r="R81" s="493">
        <v>0</v>
      </c>
      <c r="S81" s="409">
        <v>0</v>
      </c>
      <c r="T81" s="494">
        <v>0</v>
      </c>
      <c r="U81" s="503">
        <v>0</v>
      </c>
      <c r="V81" s="40"/>
      <c r="W81" s="40"/>
      <c r="X81" s="40"/>
      <c r="Y81" s="52"/>
    </row>
    <row r="82" spans="1:25" ht="21">
      <c r="A82" s="54">
        <v>7</v>
      </c>
      <c r="B82" s="67" t="s">
        <v>585</v>
      </c>
      <c r="C82" s="36"/>
      <c r="D82" s="34"/>
      <c r="E82" s="34"/>
      <c r="F82" s="34"/>
      <c r="G82" s="34"/>
      <c r="H82" s="501">
        <v>0</v>
      </c>
      <c r="I82" s="501">
        <v>0</v>
      </c>
      <c r="J82" s="501">
        <v>0</v>
      </c>
      <c r="K82" s="502">
        <v>0</v>
      </c>
      <c r="L82" s="492">
        <v>0</v>
      </c>
      <c r="M82" s="409">
        <v>0</v>
      </c>
      <c r="N82" s="409">
        <v>0</v>
      </c>
      <c r="O82" s="409">
        <v>0</v>
      </c>
      <c r="P82" s="409">
        <v>0</v>
      </c>
      <c r="Q82" s="409">
        <v>0</v>
      </c>
      <c r="R82" s="493">
        <v>0</v>
      </c>
      <c r="S82" s="409">
        <v>0</v>
      </c>
      <c r="T82" s="494">
        <v>0</v>
      </c>
      <c r="U82" s="503">
        <v>0</v>
      </c>
      <c r="V82" s="40"/>
      <c r="W82" s="40"/>
      <c r="X82" s="40"/>
      <c r="Y82" s="52"/>
    </row>
    <row r="83" spans="1:25" ht="21">
      <c r="A83" s="56">
        <v>8</v>
      </c>
      <c r="B83" s="67" t="s">
        <v>586</v>
      </c>
      <c r="C83" s="36"/>
      <c r="D83" s="34"/>
      <c r="E83" s="34"/>
      <c r="F83" s="34"/>
      <c r="G83" s="34"/>
      <c r="H83" s="501">
        <v>0</v>
      </c>
      <c r="I83" s="501">
        <v>0</v>
      </c>
      <c r="J83" s="501">
        <v>0</v>
      </c>
      <c r="K83" s="502">
        <v>0</v>
      </c>
      <c r="L83" s="492">
        <v>0</v>
      </c>
      <c r="M83" s="409">
        <v>0</v>
      </c>
      <c r="N83" s="409">
        <v>0</v>
      </c>
      <c r="O83" s="409">
        <v>0</v>
      </c>
      <c r="P83" s="409">
        <v>0</v>
      </c>
      <c r="Q83" s="409">
        <v>0</v>
      </c>
      <c r="R83" s="493">
        <v>0</v>
      </c>
      <c r="S83" s="409">
        <v>0</v>
      </c>
      <c r="T83" s="494">
        <v>0</v>
      </c>
      <c r="U83" s="503">
        <v>0</v>
      </c>
      <c r="V83" s="40"/>
      <c r="W83" s="40"/>
      <c r="X83" s="40"/>
      <c r="Y83" s="52"/>
    </row>
    <row r="84" spans="1:25" ht="21">
      <c r="A84" s="54">
        <v>9</v>
      </c>
      <c r="B84" s="67" t="s">
        <v>587</v>
      </c>
      <c r="C84" s="36"/>
      <c r="D84" s="34"/>
      <c r="E84" s="34"/>
      <c r="F84" s="34"/>
      <c r="G84" s="34"/>
      <c r="H84" s="501">
        <v>0</v>
      </c>
      <c r="I84" s="501">
        <v>69</v>
      </c>
      <c r="J84" s="501">
        <v>0</v>
      </c>
      <c r="K84" s="502">
        <v>69</v>
      </c>
      <c r="L84" s="492">
        <v>69</v>
      </c>
      <c r="M84" s="409">
        <v>441600</v>
      </c>
      <c r="N84" s="409">
        <v>0</v>
      </c>
      <c r="O84" s="409">
        <v>0</v>
      </c>
      <c r="P84" s="409">
        <v>0</v>
      </c>
      <c r="Q84" s="409">
        <v>0</v>
      </c>
      <c r="R84" s="493">
        <v>0</v>
      </c>
      <c r="S84" s="409">
        <v>0</v>
      </c>
      <c r="T84" s="494">
        <v>69</v>
      </c>
      <c r="U84" s="503">
        <v>441600</v>
      </c>
      <c r="V84" s="40"/>
      <c r="W84" s="40"/>
      <c r="X84" s="40"/>
      <c r="Y84" s="52"/>
    </row>
    <row r="85" spans="1:25" ht="21">
      <c r="A85" s="56">
        <v>10</v>
      </c>
      <c r="B85" s="67" t="s">
        <v>593</v>
      </c>
      <c r="C85" s="36"/>
      <c r="D85" s="34"/>
      <c r="E85" s="34"/>
      <c r="F85" s="34"/>
      <c r="G85" s="34"/>
      <c r="H85" s="501">
        <v>0</v>
      </c>
      <c r="I85" s="501">
        <v>0</v>
      </c>
      <c r="J85" s="501">
        <v>0</v>
      </c>
      <c r="K85" s="502">
        <v>0</v>
      </c>
      <c r="L85" s="492">
        <v>0</v>
      </c>
      <c r="M85" s="409">
        <v>0</v>
      </c>
      <c r="N85" s="409">
        <v>0</v>
      </c>
      <c r="O85" s="409">
        <v>0</v>
      </c>
      <c r="P85" s="409">
        <v>0</v>
      </c>
      <c r="Q85" s="409">
        <v>0</v>
      </c>
      <c r="R85" s="493">
        <v>0</v>
      </c>
      <c r="S85" s="409">
        <v>0</v>
      </c>
      <c r="T85" s="494">
        <v>0</v>
      </c>
      <c r="U85" s="503">
        <v>0</v>
      </c>
      <c r="V85" s="40"/>
      <c r="W85" s="40"/>
      <c r="X85" s="40"/>
      <c r="Y85" s="52"/>
    </row>
    <row r="86" spans="1:25" ht="21">
      <c r="A86" s="54">
        <v>11</v>
      </c>
      <c r="B86" s="67" t="s">
        <v>588</v>
      </c>
      <c r="C86" s="36"/>
      <c r="D86" s="34"/>
      <c r="E86" s="34"/>
      <c r="F86" s="34"/>
      <c r="G86" s="34"/>
      <c r="H86" s="501">
        <v>0</v>
      </c>
      <c r="I86" s="501">
        <v>66</v>
      </c>
      <c r="J86" s="501">
        <v>0</v>
      </c>
      <c r="K86" s="502">
        <v>66</v>
      </c>
      <c r="L86" s="492">
        <v>17</v>
      </c>
      <c r="M86" s="409">
        <v>671400</v>
      </c>
      <c r="N86" s="409">
        <v>17</v>
      </c>
      <c r="O86" s="409">
        <v>671400</v>
      </c>
      <c r="P86" s="409">
        <v>16</v>
      </c>
      <c r="Q86" s="409">
        <v>596400</v>
      </c>
      <c r="R86" s="493">
        <v>16</v>
      </c>
      <c r="S86" s="409">
        <v>596400</v>
      </c>
      <c r="T86" s="494">
        <v>66</v>
      </c>
      <c r="U86" s="503">
        <v>2535600</v>
      </c>
      <c r="V86" s="40"/>
      <c r="W86" s="40"/>
      <c r="X86" s="40"/>
      <c r="Y86" s="52"/>
    </row>
    <row r="87" spans="1:25" ht="21">
      <c r="A87" s="56">
        <v>12</v>
      </c>
      <c r="B87" s="67" t="s">
        <v>589</v>
      </c>
      <c r="C87" s="36"/>
      <c r="D87" s="34"/>
      <c r="E87" s="34"/>
      <c r="F87" s="34"/>
      <c r="G87" s="34"/>
      <c r="H87" s="501">
        <v>0</v>
      </c>
      <c r="I87" s="501">
        <v>0</v>
      </c>
      <c r="J87" s="501">
        <v>0</v>
      </c>
      <c r="K87" s="502">
        <v>0</v>
      </c>
      <c r="L87" s="492">
        <v>0</v>
      </c>
      <c r="M87" s="409">
        <v>0</v>
      </c>
      <c r="N87" s="409">
        <v>0</v>
      </c>
      <c r="O87" s="409">
        <v>0</v>
      </c>
      <c r="P87" s="409">
        <v>0</v>
      </c>
      <c r="Q87" s="409">
        <v>0</v>
      </c>
      <c r="R87" s="493">
        <v>0</v>
      </c>
      <c r="S87" s="409">
        <v>0</v>
      </c>
      <c r="T87" s="494">
        <v>0</v>
      </c>
      <c r="U87" s="503">
        <v>0</v>
      </c>
      <c r="V87" s="40"/>
      <c r="W87" s="40"/>
      <c r="X87" s="40"/>
      <c r="Y87" s="52"/>
    </row>
    <row r="88" spans="1:25" ht="21">
      <c r="A88" s="54">
        <v>13</v>
      </c>
      <c r="B88" s="67" t="s">
        <v>590</v>
      </c>
      <c r="C88" s="36"/>
      <c r="D88" s="34"/>
      <c r="E88" s="34"/>
      <c r="F88" s="34"/>
      <c r="G88" s="34"/>
      <c r="H88" s="501">
        <v>0</v>
      </c>
      <c r="I88" s="501">
        <v>0</v>
      </c>
      <c r="J88" s="501">
        <v>0</v>
      </c>
      <c r="K88" s="502">
        <v>0</v>
      </c>
      <c r="L88" s="492">
        <v>0</v>
      </c>
      <c r="M88" s="409">
        <v>0</v>
      </c>
      <c r="N88" s="409">
        <v>0</v>
      </c>
      <c r="O88" s="409">
        <v>0</v>
      </c>
      <c r="P88" s="409">
        <v>0</v>
      </c>
      <c r="Q88" s="409">
        <v>0</v>
      </c>
      <c r="R88" s="493">
        <v>0</v>
      </c>
      <c r="S88" s="409">
        <v>0</v>
      </c>
      <c r="T88" s="494">
        <v>0</v>
      </c>
      <c r="U88" s="503">
        <v>0</v>
      </c>
      <c r="V88" s="40"/>
      <c r="W88" s="40"/>
      <c r="X88" s="40"/>
      <c r="Y88" s="52"/>
    </row>
    <row r="89" spans="1:25" ht="21">
      <c r="A89" s="56">
        <v>14</v>
      </c>
      <c r="B89" s="2" t="s">
        <v>630</v>
      </c>
      <c r="C89" s="36"/>
      <c r="D89" s="34"/>
      <c r="E89" s="34"/>
      <c r="F89" s="34"/>
      <c r="G89" s="34"/>
      <c r="H89" s="501">
        <v>0</v>
      </c>
      <c r="I89" s="501">
        <v>179</v>
      </c>
      <c r="J89" s="501">
        <v>0</v>
      </c>
      <c r="K89" s="502">
        <v>179</v>
      </c>
      <c r="L89" s="492">
        <v>103</v>
      </c>
      <c r="M89" s="409">
        <v>2071930</v>
      </c>
      <c r="N89" s="409">
        <v>51</v>
      </c>
      <c r="O89" s="409">
        <v>309650</v>
      </c>
      <c r="P89" s="409">
        <v>21</v>
      </c>
      <c r="Q89" s="409">
        <v>109000</v>
      </c>
      <c r="R89" s="493">
        <v>4</v>
      </c>
      <c r="S89" s="409">
        <v>50500</v>
      </c>
      <c r="T89" s="494">
        <v>179</v>
      </c>
      <c r="U89" s="503">
        <v>2541080</v>
      </c>
      <c r="V89" s="40"/>
      <c r="W89" s="40"/>
      <c r="X89" s="40"/>
      <c r="Y89" s="52"/>
    </row>
    <row r="90" spans="1:25" ht="21">
      <c r="A90" s="56">
        <v>15</v>
      </c>
      <c r="B90" s="67" t="s">
        <v>591</v>
      </c>
      <c r="C90" s="36"/>
      <c r="D90" s="34"/>
      <c r="E90" s="34"/>
      <c r="F90" s="34"/>
      <c r="G90" s="34"/>
      <c r="H90" s="501">
        <v>0</v>
      </c>
      <c r="I90" s="501">
        <v>0</v>
      </c>
      <c r="J90" s="501">
        <v>0</v>
      </c>
      <c r="K90" s="502">
        <v>0</v>
      </c>
      <c r="L90" s="492">
        <v>0</v>
      </c>
      <c r="M90" s="409">
        <v>0</v>
      </c>
      <c r="N90" s="409">
        <v>0</v>
      </c>
      <c r="O90" s="409">
        <v>0</v>
      </c>
      <c r="P90" s="409">
        <v>0</v>
      </c>
      <c r="Q90" s="409">
        <v>0</v>
      </c>
      <c r="R90" s="493">
        <v>0</v>
      </c>
      <c r="S90" s="409">
        <v>0</v>
      </c>
      <c r="T90" s="494">
        <v>0</v>
      </c>
      <c r="U90" s="503">
        <v>0</v>
      </c>
      <c r="V90" s="40"/>
      <c r="W90" s="40"/>
      <c r="X90" s="40"/>
      <c r="Y90" s="52"/>
    </row>
    <row r="91" spans="1:25" ht="21">
      <c r="A91" s="65" t="s">
        <v>18</v>
      </c>
      <c r="B91" s="65"/>
      <c r="C91" s="42"/>
      <c r="D91" s="43"/>
      <c r="E91" s="43"/>
      <c r="F91" s="43"/>
      <c r="G91" s="43"/>
      <c r="H91" s="495">
        <f t="shared" ref="H91:U91" si="19">SUM(H92:H106)</f>
        <v>0</v>
      </c>
      <c r="I91" s="495">
        <f t="shared" si="19"/>
        <v>5</v>
      </c>
      <c r="J91" s="495">
        <f t="shared" si="19"/>
        <v>1</v>
      </c>
      <c r="K91" s="495">
        <f t="shared" si="19"/>
        <v>6</v>
      </c>
      <c r="L91" s="495">
        <f t="shared" si="19"/>
        <v>6</v>
      </c>
      <c r="M91" s="495">
        <f t="shared" si="19"/>
        <v>3338500</v>
      </c>
      <c r="N91" s="495">
        <f t="shared" si="19"/>
        <v>0</v>
      </c>
      <c r="O91" s="495">
        <f t="shared" si="19"/>
        <v>0</v>
      </c>
      <c r="P91" s="495">
        <f t="shared" si="19"/>
        <v>0</v>
      </c>
      <c r="Q91" s="495">
        <f t="shared" si="19"/>
        <v>0</v>
      </c>
      <c r="R91" s="495">
        <f t="shared" si="19"/>
        <v>0</v>
      </c>
      <c r="S91" s="495">
        <f t="shared" si="19"/>
        <v>0</v>
      </c>
      <c r="T91" s="495">
        <f t="shared" si="19"/>
        <v>6</v>
      </c>
      <c r="U91" s="495">
        <f t="shared" si="19"/>
        <v>3338500</v>
      </c>
      <c r="V91" s="43"/>
      <c r="W91" s="43"/>
      <c r="X91" s="43"/>
      <c r="Y91" s="52"/>
    </row>
    <row r="92" spans="1:25" ht="21">
      <c r="A92" s="54">
        <v>1</v>
      </c>
      <c r="B92" s="170" t="s">
        <v>49</v>
      </c>
      <c r="C92" s="36"/>
      <c r="D92" s="34"/>
      <c r="E92" s="34"/>
      <c r="F92" s="34"/>
      <c r="G92" s="34"/>
      <c r="H92" s="501">
        <v>0</v>
      </c>
      <c r="I92" s="501">
        <v>0</v>
      </c>
      <c r="J92" s="501">
        <v>0</v>
      </c>
      <c r="K92" s="502">
        <v>0</v>
      </c>
      <c r="L92" s="492">
        <v>0</v>
      </c>
      <c r="M92" s="409">
        <v>0</v>
      </c>
      <c r="N92" s="409">
        <v>0</v>
      </c>
      <c r="O92" s="409">
        <v>0</v>
      </c>
      <c r="P92" s="409">
        <v>0</v>
      </c>
      <c r="Q92" s="409">
        <v>0</v>
      </c>
      <c r="R92" s="493">
        <v>0</v>
      </c>
      <c r="S92" s="409">
        <v>0</v>
      </c>
      <c r="T92" s="497">
        <f t="shared" ref="T92:U106" si="20">+L92+N92+P92</f>
        <v>0</v>
      </c>
      <c r="U92" s="497">
        <f t="shared" si="20"/>
        <v>0</v>
      </c>
      <c r="V92" s="40"/>
      <c r="W92" s="40"/>
      <c r="X92" s="40"/>
    </row>
    <row r="93" spans="1:25" ht="21">
      <c r="A93" s="56">
        <v>2</v>
      </c>
      <c r="B93" s="67" t="s">
        <v>581</v>
      </c>
      <c r="C93" s="36"/>
      <c r="D93" s="34"/>
      <c r="E93" s="34"/>
      <c r="F93" s="34"/>
      <c r="G93" s="34"/>
      <c r="H93" s="501">
        <v>0</v>
      </c>
      <c r="I93" s="501">
        <v>0</v>
      </c>
      <c r="J93" s="501">
        <v>0</v>
      </c>
      <c r="K93" s="502">
        <v>0</v>
      </c>
      <c r="L93" s="492">
        <v>0</v>
      </c>
      <c r="M93" s="409">
        <v>0</v>
      </c>
      <c r="N93" s="409">
        <v>0</v>
      </c>
      <c r="O93" s="409">
        <v>0</v>
      </c>
      <c r="P93" s="409">
        <v>0</v>
      </c>
      <c r="Q93" s="409">
        <v>0</v>
      </c>
      <c r="R93" s="493">
        <v>0</v>
      </c>
      <c r="S93" s="409">
        <v>0</v>
      </c>
      <c r="T93" s="497">
        <f t="shared" si="20"/>
        <v>0</v>
      </c>
      <c r="U93" s="497">
        <f t="shared" si="20"/>
        <v>0</v>
      </c>
      <c r="V93" s="40"/>
      <c r="W93" s="40"/>
      <c r="X93" s="40"/>
      <c r="Y93" s="52"/>
    </row>
    <row r="94" spans="1:25" ht="21">
      <c r="A94" s="54">
        <v>3</v>
      </c>
      <c r="B94" s="67" t="s">
        <v>582</v>
      </c>
      <c r="C94" s="36"/>
      <c r="D94" s="34"/>
      <c r="E94" s="34"/>
      <c r="F94" s="34"/>
      <c r="G94" s="34"/>
      <c r="H94" s="501">
        <v>0</v>
      </c>
      <c r="I94" s="501">
        <v>0</v>
      </c>
      <c r="J94" s="501">
        <v>1</v>
      </c>
      <c r="K94" s="502">
        <v>1</v>
      </c>
      <c r="L94" s="492">
        <v>1</v>
      </c>
      <c r="M94" s="409">
        <v>1708500</v>
      </c>
      <c r="N94" s="409">
        <v>0</v>
      </c>
      <c r="O94" s="409">
        <v>0</v>
      </c>
      <c r="P94" s="409">
        <v>0</v>
      </c>
      <c r="Q94" s="409">
        <v>0</v>
      </c>
      <c r="R94" s="493">
        <v>0</v>
      </c>
      <c r="S94" s="409">
        <v>0</v>
      </c>
      <c r="T94" s="497">
        <f t="shared" si="20"/>
        <v>1</v>
      </c>
      <c r="U94" s="497">
        <f t="shared" si="20"/>
        <v>1708500</v>
      </c>
      <c r="V94" s="40"/>
      <c r="W94" s="40"/>
      <c r="X94" s="40"/>
      <c r="Y94" s="52"/>
    </row>
    <row r="95" spans="1:25" ht="21">
      <c r="A95" s="56">
        <v>4</v>
      </c>
      <c r="B95" s="67" t="s">
        <v>583</v>
      </c>
      <c r="C95" s="36"/>
      <c r="D95" s="34"/>
      <c r="E95" s="34"/>
      <c r="F95" s="34"/>
      <c r="G95" s="34"/>
      <c r="H95" s="501">
        <v>0</v>
      </c>
      <c r="I95" s="501">
        <v>0</v>
      </c>
      <c r="J95" s="501">
        <v>0</v>
      </c>
      <c r="K95" s="502">
        <v>0</v>
      </c>
      <c r="L95" s="492">
        <v>0</v>
      </c>
      <c r="M95" s="409">
        <v>0</v>
      </c>
      <c r="N95" s="409">
        <v>0</v>
      </c>
      <c r="O95" s="409">
        <v>0</v>
      </c>
      <c r="P95" s="409">
        <v>0</v>
      </c>
      <c r="Q95" s="409">
        <v>0</v>
      </c>
      <c r="R95" s="493">
        <v>0</v>
      </c>
      <c r="S95" s="409">
        <v>0</v>
      </c>
      <c r="T95" s="497">
        <f t="shared" si="20"/>
        <v>0</v>
      </c>
      <c r="U95" s="497">
        <f t="shared" si="20"/>
        <v>0</v>
      </c>
      <c r="V95" s="40"/>
      <c r="W95" s="40"/>
      <c r="X95" s="40"/>
      <c r="Y95" s="52"/>
    </row>
    <row r="96" spans="1:25" ht="21">
      <c r="A96" s="54">
        <v>5</v>
      </c>
      <c r="B96" s="67" t="s">
        <v>584</v>
      </c>
      <c r="C96" s="36"/>
      <c r="D96" s="34"/>
      <c r="E96" s="34"/>
      <c r="F96" s="34"/>
      <c r="G96" s="34"/>
      <c r="H96" s="501">
        <v>0</v>
      </c>
      <c r="I96" s="501">
        <v>0</v>
      </c>
      <c r="J96" s="501">
        <v>0</v>
      </c>
      <c r="K96" s="502">
        <v>0</v>
      </c>
      <c r="L96" s="492">
        <v>0</v>
      </c>
      <c r="M96" s="409">
        <v>0</v>
      </c>
      <c r="N96" s="409">
        <v>0</v>
      </c>
      <c r="O96" s="409">
        <v>0</v>
      </c>
      <c r="P96" s="409">
        <v>0</v>
      </c>
      <c r="Q96" s="409">
        <v>0</v>
      </c>
      <c r="R96" s="493">
        <v>0</v>
      </c>
      <c r="S96" s="409">
        <v>0</v>
      </c>
      <c r="T96" s="497">
        <f t="shared" si="20"/>
        <v>0</v>
      </c>
      <c r="U96" s="497">
        <f t="shared" si="20"/>
        <v>0</v>
      </c>
      <c r="V96" s="40"/>
      <c r="W96" s="40"/>
      <c r="X96" s="40"/>
      <c r="Y96" s="52"/>
    </row>
    <row r="97" spans="1:26" ht="21">
      <c r="A97" s="56">
        <v>6</v>
      </c>
      <c r="B97" s="67" t="s">
        <v>491</v>
      </c>
      <c r="C97" s="36"/>
      <c r="D97" s="34"/>
      <c r="E97" s="34"/>
      <c r="F97" s="34"/>
      <c r="G97" s="34"/>
      <c r="H97" s="501">
        <v>0</v>
      </c>
      <c r="I97" s="501">
        <v>0</v>
      </c>
      <c r="J97" s="501">
        <v>0</v>
      </c>
      <c r="K97" s="502">
        <v>0</v>
      </c>
      <c r="L97" s="492">
        <v>0</v>
      </c>
      <c r="M97" s="409">
        <v>0</v>
      </c>
      <c r="N97" s="409">
        <v>0</v>
      </c>
      <c r="O97" s="409">
        <v>0</v>
      </c>
      <c r="P97" s="409">
        <v>0</v>
      </c>
      <c r="Q97" s="409">
        <v>0</v>
      </c>
      <c r="R97" s="493">
        <v>0</v>
      </c>
      <c r="S97" s="409">
        <v>0</v>
      </c>
      <c r="T97" s="497">
        <f t="shared" si="20"/>
        <v>0</v>
      </c>
      <c r="U97" s="497">
        <f t="shared" si="20"/>
        <v>0</v>
      </c>
      <c r="V97" s="40"/>
      <c r="W97" s="40"/>
      <c r="X97" s="40"/>
      <c r="Y97" s="52"/>
    </row>
    <row r="98" spans="1:26" ht="21">
      <c r="A98" s="54">
        <v>7</v>
      </c>
      <c r="B98" s="67" t="s">
        <v>585</v>
      </c>
      <c r="C98" s="36"/>
      <c r="D98" s="34"/>
      <c r="E98" s="34"/>
      <c r="F98" s="34"/>
      <c r="G98" s="34"/>
      <c r="H98" s="501">
        <v>0</v>
      </c>
      <c r="I98" s="501">
        <v>0</v>
      </c>
      <c r="J98" s="501">
        <v>0</v>
      </c>
      <c r="K98" s="502">
        <v>0</v>
      </c>
      <c r="L98" s="492">
        <v>0</v>
      </c>
      <c r="M98" s="409">
        <v>0</v>
      </c>
      <c r="N98" s="409">
        <v>0</v>
      </c>
      <c r="O98" s="409">
        <v>0</v>
      </c>
      <c r="P98" s="409">
        <v>0</v>
      </c>
      <c r="Q98" s="409">
        <v>0</v>
      </c>
      <c r="R98" s="493">
        <v>0</v>
      </c>
      <c r="S98" s="409">
        <v>0</v>
      </c>
      <c r="T98" s="497">
        <f t="shared" si="20"/>
        <v>0</v>
      </c>
      <c r="U98" s="497">
        <f t="shared" si="20"/>
        <v>0</v>
      </c>
      <c r="V98" s="40"/>
      <c r="W98" s="40"/>
      <c r="X98" s="40"/>
      <c r="Y98" s="52"/>
    </row>
    <row r="99" spans="1:26" ht="21">
      <c r="A99" s="56">
        <v>8</v>
      </c>
      <c r="B99" s="67" t="s">
        <v>586</v>
      </c>
      <c r="C99" s="36"/>
      <c r="D99" s="34"/>
      <c r="E99" s="34"/>
      <c r="F99" s="34"/>
      <c r="G99" s="34"/>
      <c r="H99" s="501">
        <v>0</v>
      </c>
      <c r="I99" s="501">
        <v>0</v>
      </c>
      <c r="J99" s="501">
        <v>0</v>
      </c>
      <c r="K99" s="502">
        <v>0</v>
      </c>
      <c r="L99" s="492">
        <v>0</v>
      </c>
      <c r="M99" s="409">
        <v>0</v>
      </c>
      <c r="N99" s="409">
        <v>0</v>
      </c>
      <c r="O99" s="409">
        <v>0</v>
      </c>
      <c r="P99" s="409">
        <v>0</v>
      </c>
      <c r="Q99" s="409">
        <v>0</v>
      </c>
      <c r="R99" s="493">
        <v>0</v>
      </c>
      <c r="S99" s="409">
        <v>0</v>
      </c>
      <c r="T99" s="497">
        <f t="shared" si="20"/>
        <v>0</v>
      </c>
      <c r="U99" s="497">
        <f t="shared" si="20"/>
        <v>0</v>
      </c>
      <c r="V99" s="40"/>
      <c r="W99" s="40"/>
      <c r="X99" s="40"/>
      <c r="Y99" s="52"/>
    </row>
    <row r="100" spans="1:26" ht="21">
      <c r="A100" s="54">
        <v>9</v>
      </c>
      <c r="B100" s="67" t="s">
        <v>587</v>
      </c>
      <c r="C100" s="36"/>
      <c r="D100" s="34"/>
      <c r="E100" s="34"/>
      <c r="F100" s="34"/>
      <c r="G100" s="34"/>
      <c r="H100" s="501">
        <v>0</v>
      </c>
      <c r="I100" s="501">
        <v>0</v>
      </c>
      <c r="J100" s="501">
        <v>0</v>
      </c>
      <c r="K100" s="502">
        <v>0</v>
      </c>
      <c r="L100" s="492">
        <v>0</v>
      </c>
      <c r="M100" s="409">
        <v>0</v>
      </c>
      <c r="N100" s="409">
        <v>0</v>
      </c>
      <c r="O100" s="409">
        <v>0</v>
      </c>
      <c r="P100" s="409">
        <v>0</v>
      </c>
      <c r="Q100" s="409">
        <v>0</v>
      </c>
      <c r="R100" s="493">
        <v>0</v>
      </c>
      <c r="S100" s="409">
        <v>0</v>
      </c>
      <c r="T100" s="497">
        <f t="shared" si="20"/>
        <v>0</v>
      </c>
      <c r="U100" s="497">
        <f t="shared" si="20"/>
        <v>0</v>
      </c>
      <c r="V100" s="40"/>
      <c r="W100" s="40"/>
      <c r="X100" s="40"/>
      <c r="Y100" s="52"/>
    </row>
    <row r="101" spans="1:26" ht="21">
      <c r="A101" s="56">
        <v>10</v>
      </c>
      <c r="B101" s="67" t="s">
        <v>593</v>
      </c>
      <c r="C101" s="36"/>
      <c r="D101" s="34"/>
      <c r="E101" s="34"/>
      <c r="F101" s="34"/>
      <c r="G101" s="34"/>
      <c r="H101" s="501">
        <v>0</v>
      </c>
      <c r="I101" s="501">
        <v>0</v>
      </c>
      <c r="J101" s="501">
        <v>0</v>
      </c>
      <c r="K101" s="502">
        <v>0</v>
      </c>
      <c r="L101" s="492">
        <v>0</v>
      </c>
      <c r="M101" s="409">
        <v>0</v>
      </c>
      <c r="N101" s="409">
        <v>0</v>
      </c>
      <c r="O101" s="409">
        <v>0</v>
      </c>
      <c r="P101" s="409">
        <v>0</v>
      </c>
      <c r="Q101" s="409">
        <v>0</v>
      </c>
      <c r="R101" s="493">
        <v>0</v>
      </c>
      <c r="S101" s="409">
        <v>0</v>
      </c>
      <c r="T101" s="497">
        <f t="shared" si="20"/>
        <v>0</v>
      </c>
      <c r="U101" s="497">
        <f t="shared" si="20"/>
        <v>0</v>
      </c>
      <c r="V101" s="40"/>
      <c r="W101" s="40"/>
      <c r="X101" s="40"/>
      <c r="Y101" s="52"/>
    </row>
    <row r="102" spans="1:26" ht="21">
      <c r="A102" s="54">
        <v>11</v>
      </c>
      <c r="B102" s="67" t="s">
        <v>588</v>
      </c>
      <c r="C102" s="36"/>
      <c r="D102" s="34"/>
      <c r="E102" s="34"/>
      <c r="F102" s="34"/>
      <c r="G102" s="34"/>
      <c r="H102" s="501">
        <v>0</v>
      </c>
      <c r="I102" s="501">
        <v>0</v>
      </c>
      <c r="J102" s="501">
        <v>0</v>
      </c>
      <c r="K102" s="502">
        <v>0</v>
      </c>
      <c r="L102" s="492">
        <v>0</v>
      </c>
      <c r="M102" s="409">
        <v>0</v>
      </c>
      <c r="N102" s="409">
        <v>0</v>
      </c>
      <c r="O102" s="409">
        <v>0</v>
      </c>
      <c r="P102" s="409">
        <v>0</v>
      </c>
      <c r="Q102" s="409">
        <v>0</v>
      </c>
      <c r="R102" s="493">
        <v>0</v>
      </c>
      <c r="S102" s="409">
        <v>0</v>
      </c>
      <c r="T102" s="497">
        <f t="shared" si="20"/>
        <v>0</v>
      </c>
      <c r="U102" s="497">
        <f t="shared" si="20"/>
        <v>0</v>
      </c>
      <c r="V102" s="40"/>
      <c r="W102" s="40"/>
      <c r="X102" s="40"/>
      <c r="Y102" s="52"/>
    </row>
    <row r="103" spans="1:26" ht="21">
      <c r="A103" s="56">
        <v>12</v>
      </c>
      <c r="B103" s="67" t="s">
        <v>589</v>
      </c>
      <c r="C103" s="36"/>
      <c r="D103" s="34"/>
      <c r="E103" s="34"/>
      <c r="F103" s="34"/>
      <c r="G103" s="34"/>
      <c r="H103" s="501">
        <v>0</v>
      </c>
      <c r="I103" s="501">
        <v>0</v>
      </c>
      <c r="J103" s="501">
        <v>0</v>
      </c>
      <c r="K103" s="502">
        <v>0</v>
      </c>
      <c r="L103" s="492">
        <v>0</v>
      </c>
      <c r="M103" s="409">
        <v>0</v>
      </c>
      <c r="N103" s="409">
        <v>0</v>
      </c>
      <c r="O103" s="409">
        <v>0</v>
      </c>
      <c r="P103" s="409">
        <v>0</v>
      </c>
      <c r="Q103" s="409">
        <v>0</v>
      </c>
      <c r="R103" s="493">
        <v>0</v>
      </c>
      <c r="S103" s="409">
        <v>0</v>
      </c>
      <c r="T103" s="497">
        <f t="shared" si="20"/>
        <v>0</v>
      </c>
      <c r="U103" s="497">
        <f t="shared" si="20"/>
        <v>0</v>
      </c>
      <c r="V103" s="40"/>
      <c r="W103" s="40"/>
      <c r="X103" s="40"/>
      <c r="Y103" s="52"/>
    </row>
    <row r="104" spans="1:26" ht="21">
      <c r="A104" s="54">
        <v>13</v>
      </c>
      <c r="B104" s="67" t="s">
        <v>590</v>
      </c>
      <c r="C104" s="36"/>
      <c r="D104" s="34"/>
      <c r="E104" s="34"/>
      <c r="F104" s="34"/>
      <c r="G104" s="34"/>
      <c r="H104" s="501">
        <v>0</v>
      </c>
      <c r="I104" s="501">
        <v>0</v>
      </c>
      <c r="J104" s="501">
        <v>0</v>
      </c>
      <c r="K104" s="502">
        <v>0</v>
      </c>
      <c r="L104" s="492">
        <v>0</v>
      </c>
      <c r="M104" s="409">
        <v>0</v>
      </c>
      <c r="N104" s="409">
        <v>0</v>
      </c>
      <c r="O104" s="409">
        <v>0</v>
      </c>
      <c r="P104" s="409">
        <v>0</v>
      </c>
      <c r="Q104" s="409">
        <v>0</v>
      </c>
      <c r="R104" s="493">
        <v>0</v>
      </c>
      <c r="S104" s="409">
        <v>0</v>
      </c>
      <c r="T104" s="497">
        <f t="shared" si="20"/>
        <v>0</v>
      </c>
      <c r="U104" s="497">
        <f t="shared" si="20"/>
        <v>0</v>
      </c>
      <c r="V104" s="40"/>
      <c r="W104" s="40"/>
      <c r="X104" s="40"/>
      <c r="Y104" s="52"/>
    </row>
    <row r="105" spans="1:26" ht="21">
      <c r="A105" s="56">
        <v>14</v>
      </c>
      <c r="B105" s="2" t="s">
        <v>630</v>
      </c>
      <c r="C105" s="36"/>
      <c r="D105" s="34"/>
      <c r="E105" s="34"/>
      <c r="F105" s="34"/>
      <c r="G105" s="34"/>
      <c r="H105" s="501">
        <v>0</v>
      </c>
      <c r="I105" s="501">
        <v>5</v>
      </c>
      <c r="J105" s="501">
        <v>0</v>
      </c>
      <c r="K105" s="502">
        <v>5</v>
      </c>
      <c r="L105" s="492">
        <v>5</v>
      </c>
      <c r="M105" s="409">
        <v>1630000</v>
      </c>
      <c r="N105" s="409">
        <v>0</v>
      </c>
      <c r="O105" s="409">
        <v>0</v>
      </c>
      <c r="P105" s="409">
        <v>0</v>
      </c>
      <c r="Q105" s="409">
        <v>0</v>
      </c>
      <c r="R105" s="493">
        <v>0</v>
      </c>
      <c r="S105" s="409">
        <v>0</v>
      </c>
      <c r="T105" s="497">
        <f t="shared" si="20"/>
        <v>5</v>
      </c>
      <c r="U105" s="497">
        <f t="shared" si="20"/>
        <v>1630000</v>
      </c>
      <c r="V105" s="40"/>
      <c r="W105" s="40"/>
      <c r="X105" s="40"/>
      <c r="Y105" s="52"/>
    </row>
    <row r="106" spans="1:26" ht="21">
      <c r="A106" s="56">
        <v>15</v>
      </c>
      <c r="B106" s="67" t="s">
        <v>591</v>
      </c>
      <c r="C106" s="36"/>
      <c r="D106" s="34"/>
      <c r="E106" s="34"/>
      <c r="F106" s="34"/>
      <c r="G106" s="34"/>
      <c r="H106" s="501">
        <v>0</v>
      </c>
      <c r="I106" s="501">
        <v>0</v>
      </c>
      <c r="J106" s="501">
        <v>0</v>
      </c>
      <c r="K106" s="502">
        <v>0</v>
      </c>
      <c r="L106" s="492">
        <v>0</v>
      </c>
      <c r="M106" s="409">
        <v>0</v>
      </c>
      <c r="N106" s="409">
        <v>0</v>
      </c>
      <c r="O106" s="409">
        <v>0</v>
      </c>
      <c r="P106" s="409">
        <v>0</v>
      </c>
      <c r="Q106" s="409">
        <v>0</v>
      </c>
      <c r="R106" s="493">
        <v>0</v>
      </c>
      <c r="S106" s="409">
        <v>0</v>
      </c>
      <c r="T106" s="497">
        <f t="shared" si="20"/>
        <v>0</v>
      </c>
      <c r="U106" s="497">
        <f t="shared" si="20"/>
        <v>0</v>
      </c>
      <c r="V106" s="40"/>
      <c r="W106" s="40"/>
      <c r="X106" s="40"/>
      <c r="Y106" s="52"/>
    </row>
    <row r="107" spans="1:26">
      <c r="B107" s="28"/>
      <c r="D107" s="10"/>
      <c r="E107" s="10"/>
      <c r="F107" s="10"/>
      <c r="G107" s="10"/>
      <c r="H107" s="10"/>
      <c r="I107" s="10"/>
      <c r="J107" s="10"/>
      <c r="K107" s="10"/>
      <c r="L107" s="12"/>
      <c r="M107" s="29"/>
      <c r="N107" s="12"/>
      <c r="O107" s="29"/>
      <c r="P107" s="12"/>
      <c r="Q107" s="29"/>
      <c r="R107" s="12"/>
      <c r="S107" s="29"/>
      <c r="T107" s="12"/>
      <c r="U107" s="29"/>
      <c r="V107" s="29"/>
      <c r="W107" s="29"/>
      <c r="X107" s="29"/>
    </row>
    <row r="108" spans="1:26" s="7" customFormat="1" ht="21">
      <c r="A108" s="1006"/>
      <c r="B108" s="1006"/>
      <c r="C108" s="1006"/>
      <c r="D108" s="1006"/>
      <c r="E108" s="1006"/>
      <c r="F108" s="1006"/>
      <c r="G108" s="1006"/>
      <c r="H108" s="1006"/>
      <c r="I108" s="1006"/>
      <c r="J108" s="1006"/>
      <c r="K108" s="1006"/>
      <c r="L108" s="1006"/>
      <c r="M108" s="1006"/>
      <c r="N108" s="1006"/>
      <c r="O108" s="1006"/>
      <c r="P108" s="1006"/>
      <c r="Q108" s="1006"/>
      <c r="R108" s="1006"/>
      <c r="S108" s="1006"/>
      <c r="T108" s="1006"/>
      <c r="U108" s="1006"/>
      <c r="V108" s="1006"/>
      <c r="W108" s="1006"/>
      <c r="X108" s="1006"/>
      <c r="Y108" s="30"/>
      <c r="Z108" s="8"/>
    </row>
    <row r="109" spans="1:26" s="13" customFormat="1" ht="21.75" customHeight="1">
      <c r="A109" s="1007"/>
      <c r="B109" s="1007"/>
      <c r="C109" s="1007"/>
      <c r="D109" s="1007"/>
      <c r="E109" s="1007"/>
      <c r="F109" s="1007"/>
      <c r="G109" s="1007"/>
      <c r="H109" s="1007"/>
      <c r="I109" s="1007"/>
      <c r="J109" s="1007"/>
      <c r="K109" s="1007"/>
      <c r="L109" s="1007"/>
      <c r="M109" s="1007"/>
      <c r="N109" s="1007"/>
      <c r="O109" s="1007"/>
      <c r="P109" s="1007"/>
      <c r="Q109" s="1007"/>
      <c r="R109" s="1007"/>
      <c r="S109" s="1007"/>
      <c r="T109" s="1007"/>
      <c r="U109" s="1007"/>
      <c r="V109" s="1007"/>
      <c r="W109" s="1007"/>
      <c r="X109" s="1007"/>
    </row>
    <row r="110" spans="1:26" s="13" customFormat="1" ht="21">
      <c r="A110" s="15"/>
      <c r="B110" s="16"/>
      <c r="C110" s="17"/>
      <c r="D110" s="18"/>
      <c r="E110" s="18"/>
      <c r="F110" s="18"/>
      <c r="G110" s="18"/>
      <c r="H110" s="18"/>
      <c r="I110" s="18"/>
      <c r="J110" s="18"/>
      <c r="K110" s="18"/>
      <c r="L110" s="18"/>
      <c r="M110" s="14"/>
      <c r="N110" s="18"/>
      <c r="O110" s="14"/>
      <c r="P110" s="18"/>
      <c r="Q110" s="14"/>
      <c r="R110" s="18"/>
      <c r="S110" s="14"/>
      <c r="T110" s="18"/>
      <c r="U110" s="14"/>
      <c r="V110" s="14"/>
      <c r="W110" s="14"/>
      <c r="X110" s="14"/>
      <c r="Y110" s="14"/>
    </row>
    <row r="111" spans="1:26" s="13" customFormat="1" ht="21">
      <c r="A111" s="15"/>
      <c r="B111" s="16"/>
      <c r="C111" s="17"/>
      <c r="D111" s="18"/>
      <c r="E111" s="18"/>
      <c r="F111" s="18"/>
      <c r="G111" s="18"/>
      <c r="H111" s="18"/>
      <c r="I111" s="18"/>
      <c r="J111" s="18"/>
      <c r="K111" s="18"/>
      <c r="L111" s="18"/>
      <c r="M111" s="14"/>
      <c r="N111" s="18"/>
      <c r="O111" s="14"/>
      <c r="P111" s="18"/>
      <c r="Q111" s="14"/>
      <c r="R111" s="18"/>
      <c r="S111" s="14"/>
      <c r="T111" s="18"/>
      <c r="U111" s="14"/>
      <c r="V111" s="14"/>
      <c r="W111" s="14"/>
      <c r="X111" s="14"/>
      <c r="Y111" s="14"/>
    </row>
    <row r="112" spans="1:26" s="13" customFormat="1" ht="21">
      <c r="A112" s="15"/>
      <c r="B112" s="16"/>
      <c r="C112" s="17"/>
      <c r="D112" s="18"/>
      <c r="E112" s="18"/>
      <c r="F112" s="18"/>
      <c r="G112" s="18"/>
      <c r="H112" s="18"/>
      <c r="I112" s="18"/>
      <c r="J112" s="18"/>
      <c r="K112" s="18"/>
      <c r="L112" s="18"/>
      <c r="M112" s="14"/>
      <c r="N112" s="18"/>
      <c r="O112" s="14"/>
      <c r="P112" s="18"/>
      <c r="Q112" s="14"/>
      <c r="R112" s="18"/>
      <c r="S112" s="14"/>
      <c r="T112" s="18"/>
      <c r="U112" s="14"/>
      <c r="V112" s="14"/>
      <c r="W112" s="14"/>
      <c r="X112" s="14"/>
      <c r="Y112" s="14"/>
    </row>
    <row r="113" spans="1:25" s="13" customFormat="1" ht="21">
      <c r="A113" s="15"/>
      <c r="B113" s="16"/>
      <c r="C113" s="17"/>
      <c r="D113" s="18"/>
      <c r="E113" s="18"/>
      <c r="F113" s="18"/>
      <c r="G113" s="18"/>
      <c r="H113" s="18"/>
      <c r="I113" s="18"/>
      <c r="J113" s="18"/>
      <c r="K113" s="18"/>
      <c r="L113" s="18"/>
      <c r="M113" s="14"/>
      <c r="N113" s="18"/>
      <c r="O113" s="14"/>
      <c r="P113" s="18"/>
      <c r="Q113" s="14"/>
      <c r="R113" s="18"/>
      <c r="S113" s="14"/>
      <c r="T113" s="18"/>
      <c r="U113" s="14"/>
      <c r="V113" s="14"/>
      <c r="W113" s="14"/>
      <c r="X113" s="14"/>
      <c r="Y113" s="14"/>
    </row>
    <row r="114" spans="1:25" s="13" customFormat="1" ht="21">
      <c r="A114" s="15"/>
      <c r="B114" s="16"/>
      <c r="C114" s="17"/>
      <c r="D114" s="18"/>
      <c r="E114" s="18"/>
      <c r="F114" s="18"/>
      <c r="G114" s="18"/>
      <c r="H114" s="18"/>
      <c r="I114" s="18"/>
      <c r="J114" s="18"/>
      <c r="K114" s="18"/>
      <c r="L114" s="18"/>
      <c r="M114" s="14"/>
      <c r="N114" s="18"/>
      <c r="O114" s="14"/>
      <c r="P114" s="18"/>
      <c r="Q114" s="14"/>
      <c r="R114" s="18"/>
      <c r="S114" s="14"/>
      <c r="T114" s="18"/>
      <c r="U114" s="14"/>
      <c r="V114" s="14"/>
      <c r="W114" s="14"/>
      <c r="X114" s="14"/>
      <c r="Y114" s="14"/>
    </row>
    <row r="115" spans="1:25" s="13" customFormat="1" ht="21">
      <c r="A115" s="1007"/>
      <c r="B115" s="1007"/>
      <c r="C115" s="1007"/>
      <c r="D115" s="1007"/>
      <c r="E115" s="1007"/>
      <c r="F115" s="1007"/>
      <c r="G115" s="1007"/>
      <c r="H115" s="1007"/>
      <c r="I115" s="1007"/>
      <c r="J115" s="1007"/>
      <c r="K115" s="1007"/>
      <c r="L115" s="1007"/>
      <c r="M115" s="1007"/>
      <c r="N115" s="1007"/>
      <c r="O115" s="1007"/>
      <c r="P115" s="1007"/>
      <c r="Q115" s="1007"/>
      <c r="R115" s="1007"/>
      <c r="S115" s="1007"/>
      <c r="T115" s="1007"/>
      <c r="U115" s="1007"/>
      <c r="V115" s="1007"/>
      <c r="W115" s="1007"/>
      <c r="X115" s="1007"/>
      <c r="Y115" s="14"/>
    </row>
    <row r="116" spans="1:25" s="13" customFormat="1" ht="21">
      <c r="A116" s="9"/>
      <c r="B116" s="20"/>
      <c r="C116" s="9"/>
      <c r="D116" s="10"/>
      <c r="E116" s="10"/>
      <c r="F116" s="10"/>
      <c r="G116" s="10"/>
      <c r="H116" s="10"/>
      <c r="I116" s="10"/>
      <c r="J116" s="10"/>
      <c r="K116" s="10"/>
      <c r="L116" s="10"/>
      <c r="M116" s="11"/>
      <c r="N116" s="10"/>
      <c r="O116" s="11"/>
      <c r="P116" s="12"/>
      <c r="Q116" s="11"/>
      <c r="R116" s="10"/>
      <c r="S116" s="11"/>
      <c r="T116" s="10"/>
      <c r="U116" s="11"/>
      <c r="V116" s="11"/>
      <c r="W116" s="11"/>
      <c r="X116" s="11"/>
      <c r="Y116" s="19"/>
    </row>
    <row r="117" spans="1:25" s="13" customFormat="1">
      <c r="A117" s="21"/>
      <c r="B117" s="3"/>
      <c r="C117" s="22"/>
      <c r="D117" s="23"/>
      <c r="E117" s="23"/>
      <c r="F117" s="23"/>
      <c r="G117" s="23"/>
      <c r="H117" s="23"/>
      <c r="I117" s="23"/>
      <c r="J117" s="23"/>
      <c r="K117" s="23"/>
      <c r="L117" s="23"/>
      <c r="M117" s="24"/>
      <c r="N117" s="23"/>
      <c r="O117" s="24"/>
      <c r="P117" s="25"/>
      <c r="Q117" s="24"/>
      <c r="R117" s="23"/>
      <c r="S117" s="24"/>
      <c r="T117" s="23"/>
      <c r="U117" s="24"/>
      <c r="V117" s="24"/>
      <c r="W117" s="24"/>
      <c r="X117" s="24"/>
      <c r="Y117" s="2"/>
    </row>
    <row r="118" spans="1:25" ht="22.5" customHeight="1">
      <c r="A118" s="1008"/>
      <c r="B118" s="1008"/>
      <c r="C118" s="1008"/>
      <c r="D118" s="1008"/>
      <c r="E118" s="1008"/>
      <c r="F118" s="1008"/>
      <c r="G118" s="1008"/>
      <c r="H118" s="1008"/>
      <c r="I118" s="1008"/>
      <c r="J118" s="1008"/>
      <c r="K118" s="1008"/>
      <c r="L118" s="1008"/>
      <c r="M118" s="1008"/>
      <c r="N118" s="1008"/>
      <c r="O118" s="1008"/>
      <c r="P118" s="1008"/>
      <c r="Q118" s="1008"/>
      <c r="R118" s="1008"/>
      <c r="S118" s="1008"/>
      <c r="T118" s="1008"/>
      <c r="U118" s="1008"/>
      <c r="V118" s="1008"/>
      <c r="W118" s="1008"/>
      <c r="X118" s="1008"/>
      <c r="Y118" s="22"/>
    </row>
    <row r="119" spans="1:25">
      <c r="A119" s="26"/>
    </row>
    <row r="120" spans="1:25" ht="23.25" customHeight="1"/>
  </sheetData>
  <autoFilter ref="A4:Y106" xr:uid="{00000000-0001-0000-0000-000000000000}">
    <filterColumn colId="4" showButton="0"/>
    <filterColumn colId="5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2" showButton="0"/>
  </autoFilter>
  <dataConsolidate/>
  <mergeCells count="31">
    <mergeCell ref="A1:Y1"/>
    <mergeCell ref="T5:U5"/>
    <mergeCell ref="K5:K6"/>
    <mergeCell ref="V4:X5"/>
    <mergeCell ref="J3:K3"/>
    <mergeCell ref="Y4:Y6"/>
    <mergeCell ref="L5:M5"/>
    <mergeCell ref="N5:O5"/>
    <mergeCell ref="P5:Q5"/>
    <mergeCell ref="R5:S5"/>
    <mergeCell ref="A2:U2"/>
    <mergeCell ref="A108:X108"/>
    <mergeCell ref="A109:X109"/>
    <mergeCell ref="A115:X115"/>
    <mergeCell ref="A118:X118"/>
    <mergeCell ref="A41:B41"/>
    <mergeCell ref="A8:B8"/>
    <mergeCell ref="A74:B74"/>
    <mergeCell ref="H4:K4"/>
    <mergeCell ref="L4:M4"/>
    <mergeCell ref="N4:U4"/>
    <mergeCell ref="E4:G4"/>
    <mergeCell ref="E5:G5"/>
    <mergeCell ref="H5:H6"/>
    <mergeCell ref="I5:I6"/>
    <mergeCell ref="J5:J6"/>
    <mergeCell ref="A7:B7"/>
    <mergeCell ref="D4:D6"/>
    <mergeCell ref="C4:C6"/>
    <mergeCell ref="B4:B6"/>
    <mergeCell ref="A4:A6"/>
  </mergeCells>
  <phoneticPr fontId="24" type="noConversion"/>
  <dataValidations count="1">
    <dataValidation errorStyle="warning" allowBlank="1" showInputMessage="1" showErrorMessage="1" error="ตรวจสอบ _x000a_" sqref="K10:K12 K26:K28 K43:K57 K59:K73 K22:K24 K14:K20 K30:K35 K37:K40 K76" xr:uid="{00000000-0002-0000-0000-000000000000}"/>
  </dataValidations>
  <printOptions horizontalCentered="1"/>
  <pageMargins left="0.19685039370078741" right="0.15748031496062992" top="0.78740157480314965" bottom="0.27559055118110237" header="0.15748031496062992" footer="0.15748031496062992"/>
  <pageSetup paperSize="9" scale="56" fitToHeight="0" orientation="landscape" r:id="rId1"/>
  <headerFooter differentFirst="1" scaleWithDoc="0" alignWithMargins="0">
    <oddHeader>&amp;R&amp;"TH SarabunPSK,Regular"&amp;14&amp;P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E1187"/>
  <sheetViews>
    <sheetView showGridLines="0" zoomScale="60" zoomScaleNormal="60" zoomScaleSheetLayoutView="55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5.42578125" style="128" bestFit="1" customWidth="1"/>
    <col min="5" max="7" width="13.140625" style="27" hidden="1" customWidth="1"/>
    <col min="8" max="11" width="12.7109375" style="27" customWidth="1"/>
    <col min="12" max="12" width="12" style="128" customWidth="1"/>
    <col min="13" max="13" width="16.28515625" style="2" customWidth="1"/>
    <col min="14" max="14" width="11.5703125" style="128" customWidth="1"/>
    <col min="15" max="15" width="16.28515625" style="2" customWidth="1"/>
    <col min="16" max="16" width="11.85546875" style="128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1164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0" customHeight="1">
      <c r="A3" s="55"/>
      <c r="B3" s="55"/>
      <c r="C3" s="55"/>
      <c r="D3" s="123"/>
      <c r="E3" s="55"/>
      <c r="F3" s="55"/>
      <c r="G3" s="55"/>
      <c r="H3" s="55"/>
      <c r="I3" s="55"/>
      <c r="L3" s="1012"/>
      <c r="M3" s="1012"/>
      <c r="N3" s="122"/>
      <c r="O3" s="62"/>
      <c r="P3" s="122"/>
      <c r="Q3" s="62"/>
      <c r="R3" s="62"/>
      <c r="S3" s="55"/>
      <c r="T3" s="55"/>
      <c r="U3" s="55"/>
      <c r="V3" s="55"/>
      <c r="W3" s="55"/>
      <c r="X3" s="55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48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49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50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124" t="s">
        <v>1</v>
      </c>
      <c r="M6" s="60" t="s">
        <v>2</v>
      </c>
      <c r="N6" s="124" t="s">
        <v>1</v>
      </c>
      <c r="O6" s="60" t="s">
        <v>2</v>
      </c>
      <c r="P6" s="124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044" t="s">
        <v>1165</v>
      </c>
      <c r="B7" s="1045"/>
      <c r="C7" s="577">
        <v>0</v>
      </c>
      <c r="D7" s="594">
        <v>0</v>
      </c>
      <c r="E7" s="627"/>
      <c r="F7" s="628"/>
      <c r="G7" s="628"/>
      <c r="H7" s="629">
        <f t="shared" ref="H7" si="0">+H8+H18</f>
        <v>0</v>
      </c>
      <c r="I7" s="629">
        <f t="shared" ref="I7" si="1">+I8+I18</f>
        <v>1</v>
      </c>
      <c r="J7" s="629">
        <f t="shared" ref="J7" si="2">+J8+J18</f>
        <v>0</v>
      </c>
      <c r="K7" s="629">
        <f t="shared" ref="K7" si="3">+K8+K18</f>
        <v>1</v>
      </c>
      <c r="L7" s="629">
        <f t="shared" ref="L7:U7" si="4">+L8+L18</f>
        <v>894</v>
      </c>
      <c r="M7" s="629">
        <f>+M8+M10</f>
        <v>50000</v>
      </c>
      <c r="N7" s="629">
        <f t="shared" si="4"/>
        <v>4330</v>
      </c>
      <c r="O7" s="629">
        <f t="shared" si="4"/>
        <v>28649509</v>
      </c>
      <c r="P7" s="629">
        <f t="shared" si="4"/>
        <v>1858</v>
      </c>
      <c r="Q7" s="629">
        <f t="shared" si="4"/>
        <v>39183494</v>
      </c>
      <c r="R7" s="629">
        <f t="shared" si="4"/>
        <v>0</v>
      </c>
      <c r="S7" s="629">
        <f t="shared" si="4"/>
        <v>0</v>
      </c>
      <c r="T7" s="629">
        <f t="shared" si="4"/>
        <v>6692</v>
      </c>
      <c r="U7" s="629">
        <f t="shared" si="4"/>
        <v>69128003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57">
        <v>0</v>
      </c>
      <c r="D8" s="630">
        <v>0</v>
      </c>
      <c r="E8" s="630">
        <v>0</v>
      </c>
      <c r="F8" s="630">
        <v>0</v>
      </c>
      <c r="G8" s="630">
        <v>0</v>
      </c>
      <c r="H8" s="631">
        <f t="shared" ref="H8:L8" si="5">+H9</f>
        <v>0</v>
      </c>
      <c r="I8" s="632">
        <f t="shared" si="5"/>
        <v>1</v>
      </c>
      <c r="J8" s="632">
        <f t="shared" si="5"/>
        <v>0</v>
      </c>
      <c r="K8" s="632">
        <f t="shared" si="5"/>
        <v>1</v>
      </c>
      <c r="L8" s="631">
        <f t="shared" si="5"/>
        <v>1</v>
      </c>
      <c r="M8" s="631">
        <f>+M9</f>
        <v>25000</v>
      </c>
      <c r="N8" s="631">
        <f t="shared" ref="N8:U8" si="6">+N9</f>
        <v>0</v>
      </c>
      <c r="O8" s="631">
        <f t="shared" si="6"/>
        <v>0</v>
      </c>
      <c r="P8" s="631">
        <f t="shared" si="6"/>
        <v>0</v>
      </c>
      <c r="Q8" s="631">
        <f t="shared" si="6"/>
        <v>0</v>
      </c>
      <c r="R8" s="631">
        <f t="shared" si="6"/>
        <v>0</v>
      </c>
      <c r="S8" s="631">
        <f t="shared" si="6"/>
        <v>0</v>
      </c>
      <c r="T8" s="631">
        <f t="shared" si="6"/>
        <v>1</v>
      </c>
      <c r="U8" s="631">
        <f t="shared" si="6"/>
        <v>25000</v>
      </c>
      <c r="V8" s="519" t="s">
        <v>698</v>
      </c>
      <c r="W8" s="519" t="s">
        <v>698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126">
        <v>0</v>
      </c>
      <c r="D9" s="500">
        <v>0</v>
      </c>
      <c r="E9" s="500">
        <v>0</v>
      </c>
      <c r="F9" s="500">
        <v>0</v>
      </c>
      <c r="G9" s="500">
        <v>0</v>
      </c>
      <c r="H9" s="633">
        <f t="shared" ref="H9:L9" si="7">+H10</f>
        <v>0</v>
      </c>
      <c r="I9" s="634">
        <f t="shared" si="7"/>
        <v>1</v>
      </c>
      <c r="J9" s="634">
        <f t="shared" si="7"/>
        <v>0</v>
      </c>
      <c r="K9" s="634">
        <f t="shared" si="7"/>
        <v>1</v>
      </c>
      <c r="L9" s="633">
        <f t="shared" si="7"/>
        <v>1</v>
      </c>
      <c r="M9" s="633">
        <f>+M10</f>
        <v>25000</v>
      </c>
      <c r="N9" s="633">
        <f t="shared" ref="N9:U9" si="8">+N10</f>
        <v>0</v>
      </c>
      <c r="O9" s="633">
        <f t="shared" si="8"/>
        <v>0</v>
      </c>
      <c r="P9" s="633">
        <f t="shared" si="8"/>
        <v>0</v>
      </c>
      <c r="Q9" s="633">
        <f t="shared" si="8"/>
        <v>0</v>
      </c>
      <c r="R9" s="633">
        <f t="shared" si="8"/>
        <v>0</v>
      </c>
      <c r="S9" s="633">
        <f t="shared" si="8"/>
        <v>0</v>
      </c>
      <c r="T9" s="633">
        <f t="shared" si="8"/>
        <v>1</v>
      </c>
      <c r="U9" s="633">
        <f t="shared" si="8"/>
        <v>25000</v>
      </c>
      <c r="V9" s="46"/>
      <c r="W9" s="46"/>
      <c r="X9" s="46"/>
      <c r="Y9" s="6"/>
    </row>
    <row r="10" spans="1:57" s="19" customFormat="1" ht="27" customHeight="1">
      <c r="A10" s="56">
        <v>1</v>
      </c>
      <c r="B10" s="129" t="s">
        <v>43</v>
      </c>
      <c r="C10" s="130" t="s">
        <v>44</v>
      </c>
      <c r="D10" s="635">
        <v>25000</v>
      </c>
      <c r="E10" s="564">
        <v>0</v>
      </c>
      <c r="F10" s="422">
        <v>0</v>
      </c>
      <c r="G10" s="422">
        <v>0</v>
      </c>
      <c r="H10" s="422">
        <v>0</v>
      </c>
      <c r="I10" s="635">
        <v>1</v>
      </c>
      <c r="J10" s="421">
        <v>0</v>
      </c>
      <c r="K10" s="635">
        <v>1</v>
      </c>
      <c r="L10" s="375">
        <v>1</v>
      </c>
      <c r="M10" s="564">
        <f>D10*L10</f>
        <v>25000</v>
      </c>
      <c r="N10" s="400">
        <v>0</v>
      </c>
      <c r="O10" s="400">
        <v>0</v>
      </c>
      <c r="P10" s="400">
        <v>0</v>
      </c>
      <c r="Q10" s="400">
        <v>0</v>
      </c>
      <c r="R10" s="636">
        <v>0</v>
      </c>
      <c r="S10" s="400">
        <v>0</v>
      </c>
      <c r="T10" s="375">
        <v>1</v>
      </c>
      <c r="U10" s="375">
        <f>SUM(M10+O10+Q10+S10)</f>
        <v>25000</v>
      </c>
      <c r="V10" s="136"/>
      <c r="W10" s="136"/>
      <c r="X10" s="328" t="s">
        <v>45</v>
      </c>
      <c r="Y10" s="137"/>
    </row>
    <row r="11" spans="1:57" ht="21" hidden="1">
      <c r="A11" s="65" t="s">
        <v>18</v>
      </c>
      <c r="B11" s="65"/>
      <c r="C11" s="541">
        <v>0</v>
      </c>
      <c r="D11" s="495">
        <v>0</v>
      </c>
      <c r="E11" s="495">
        <v>0</v>
      </c>
      <c r="F11" s="495">
        <v>0</v>
      </c>
      <c r="G11" s="495">
        <v>0</v>
      </c>
      <c r="H11" s="495">
        <v>0</v>
      </c>
      <c r="I11" s="495">
        <v>0</v>
      </c>
      <c r="J11" s="495">
        <v>0</v>
      </c>
      <c r="K11" s="495">
        <v>0</v>
      </c>
      <c r="L11" s="495">
        <v>0</v>
      </c>
      <c r="M11" s="495">
        <v>0</v>
      </c>
      <c r="N11" s="495">
        <v>0</v>
      </c>
      <c r="O11" s="495">
        <v>0</v>
      </c>
      <c r="P11" s="495">
        <v>0</v>
      </c>
      <c r="Q11" s="495">
        <v>0</v>
      </c>
      <c r="R11" s="495">
        <v>0</v>
      </c>
      <c r="S11" s="495">
        <v>0</v>
      </c>
      <c r="T11" s="495">
        <v>0</v>
      </c>
      <c r="U11" s="495">
        <v>0</v>
      </c>
      <c r="V11" s="43"/>
      <c r="W11" s="43"/>
      <c r="X11" s="43"/>
    </row>
    <row r="12" spans="1:57" ht="21" hidden="1">
      <c r="A12" s="56">
        <v>1</v>
      </c>
      <c r="B12" s="75"/>
      <c r="C12" s="542">
        <v>0</v>
      </c>
      <c r="D12" s="496">
        <v>0</v>
      </c>
      <c r="E12" s="496">
        <v>0</v>
      </c>
      <c r="F12" s="496">
        <v>0</v>
      </c>
      <c r="G12" s="496">
        <v>0</v>
      </c>
      <c r="H12" s="496">
        <v>0</v>
      </c>
      <c r="I12" s="496">
        <v>0</v>
      </c>
      <c r="J12" s="496">
        <v>0</v>
      </c>
      <c r="K12" s="410">
        <v>0</v>
      </c>
      <c r="L12" s="496">
        <v>0</v>
      </c>
      <c r="M12" s="496">
        <v>0</v>
      </c>
      <c r="N12" s="496">
        <v>0</v>
      </c>
      <c r="O12" s="496">
        <v>0</v>
      </c>
      <c r="P12" s="496">
        <v>0</v>
      </c>
      <c r="Q12" s="496">
        <v>0</v>
      </c>
      <c r="R12" s="496">
        <v>0</v>
      </c>
      <c r="S12" s="496">
        <v>0</v>
      </c>
      <c r="T12" s="496">
        <v>0</v>
      </c>
      <c r="U12" s="496">
        <v>0</v>
      </c>
      <c r="V12" s="40"/>
      <c r="W12" s="40"/>
      <c r="X12" s="35"/>
    </row>
    <row r="13" spans="1:57" ht="21" hidden="1">
      <c r="A13" s="1030" t="s">
        <v>19</v>
      </c>
      <c r="B13" s="1031"/>
      <c r="C13" s="543">
        <v>0</v>
      </c>
      <c r="D13" s="499">
        <v>0</v>
      </c>
      <c r="E13" s="499">
        <v>0</v>
      </c>
      <c r="F13" s="499">
        <v>0</v>
      </c>
      <c r="G13" s="499">
        <v>0</v>
      </c>
      <c r="H13" s="499">
        <v>0</v>
      </c>
      <c r="I13" s="499">
        <v>0</v>
      </c>
      <c r="J13" s="499">
        <v>0</v>
      </c>
      <c r="K13" s="499">
        <v>0</v>
      </c>
      <c r="L13" s="499">
        <v>0</v>
      </c>
      <c r="M13" s="499">
        <v>0</v>
      </c>
      <c r="N13" s="499">
        <v>0</v>
      </c>
      <c r="O13" s="499">
        <v>0</v>
      </c>
      <c r="P13" s="499">
        <v>0</v>
      </c>
      <c r="Q13" s="499">
        <v>0</v>
      </c>
      <c r="R13" s="499">
        <v>0</v>
      </c>
      <c r="S13" s="499">
        <v>0</v>
      </c>
      <c r="T13" s="499">
        <v>0</v>
      </c>
      <c r="U13" s="499">
        <v>0</v>
      </c>
      <c r="V13" s="48"/>
      <c r="W13" s="48"/>
      <c r="X13" s="48"/>
    </row>
    <row r="14" spans="1:57" ht="21" hidden="1">
      <c r="A14" s="65" t="s">
        <v>3</v>
      </c>
      <c r="B14" s="66"/>
      <c r="C14" s="126">
        <v>0</v>
      </c>
      <c r="D14" s="500">
        <v>0</v>
      </c>
      <c r="E14" s="500">
        <v>0</v>
      </c>
      <c r="F14" s="500">
        <v>0</v>
      </c>
      <c r="G14" s="500">
        <v>0</v>
      </c>
      <c r="H14" s="500">
        <v>0</v>
      </c>
      <c r="I14" s="500">
        <v>0</v>
      </c>
      <c r="J14" s="500">
        <v>0</v>
      </c>
      <c r="K14" s="500">
        <v>0</v>
      </c>
      <c r="L14" s="633">
        <v>0</v>
      </c>
      <c r="M14" s="587">
        <v>0</v>
      </c>
      <c r="N14" s="587">
        <v>0</v>
      </c>
      <c r="O14" s="587">
        <v>0</v>
      </c>
      <c r="P14" s="587">
        <v>0</v>
      </c>
      <c r="Q14" s="587">
        <v>0</v>
      </c>
      <c r="R14" s="637">
        <v>0</v>
      </c>
      <c r="S14" s="587">
        <v>0</v>
      </c>
      <c r="T14" s="633">
        <v>0</v>
      </c>
      <c r="U14" s="588">
        <v>0</v>
      </c>
      <c r="V14" s="46"/>
      <c r="W14" s="46"/>
      <c r="X14" s="169"/>
      <c r="Y14" s="6"/>
    </row>
    <row r="15" spans="1:57" ht="21" hidden="1">
      <c r="A15" s="56">
        <v>1</v>
      </c>
      <c r="B15" s="127"/>
      <c r="C15" s="542">
        <v>0</v>
      </c>
      <c r="D15" s="496">
        <v>0</v>
      </c>
      <c r="E15" s="496">
        <v>0</v>
      </c>
      <c r="F15" s="496">
        <v>0</v>
      </c>
      <c r="G15" s="496">
        <v>0</v>
      </c>
      <c r="H15" s="496">
        <v>0</v>
      </c>
      <c r="I15" s="496">
        <v>0</v>
      </c>
      <c r="J15" s="496">
        <v>0</v>
      </c>
      <c r="K15" s="410">
        <v>0</v>
      </c>
      <c r="L15" s="496">
        <v>0</v>
      </c>
      <c r="M15" s="496">
        <v>0</v>
      </c>
      <c r="N15" s="496">
        <v>0</v>
      </c>
      <c r="O15" s="496">
        <v>0</v>
      </c>
      <c r="P15" s="496">
        <v>0</v>
      </c>
      <c r="Q15" s="496">
        <v>0</v>
      </c>
      <c r="R15" s="496">
        <v>0</v>
      </c>
      <c r="S15" s="496">
        <v>0</v>
      </c>
      <c r="T15" s="496">
        <v>0</v>
      </c>
      <c r="U15" s="496">
        <v>0</v>
      </c>
      <c r="V15" s="40"/>
      <c r="W15" s="40"/>
      <c r="X15" s="35"/>
    </row>
    <row r="16" spans="1:57" ht="21" hidden="1">
      <c r="A16" s="65" t="s">
        <v>18</v>
      </c>
      <c r="B16" s="65"/>
      <c r="C16" s="541">
        <v>0</v>
      </c>
      <c r="D16" s="495">
        <v>0</v>
      </c>
      <c r="E16" s="495">
        <v>0</v>
      </c>
      <c r="F16" s="495">
        <v>0</v>
      </c>
      <c r="G16" s="495">
        <v>0</v>
      </c>
      <c r="H16" s="495">
        <v>0</v>
      </c>
      <c r="I16" s="495">
        <v>0</v>
      </c>
      <c r="J16" s="495">
        <v>0</v>
      </c>
      <c r="K16" s="495">
        <v>0</v>
      </c>
      <c r="L16" s="495">
        <v>0</v>
      </c>
      <c r="M16" s="495">
        <v>0</v>
      </c>
      <c r="N16" s="495">
        <v>0</v>
      </c>
      <c r="O16" s="495">
        <v>0</v>
      </c>
      <c r="P16" s="495">
        <v>0</v>
      </c>
      <c r="Q16" s="495">
        <v>0</v>
      </c>
      <c r="R16" s="495">
        <v>0</v>
      </c>
      <c r="S16" s="495">
        <v>0</v>
      </c>
      <c r="T16" s="495">
        <v>0</v>
      </c>
      <c r="U16" s="495">
        <v>0</v>
      </c>
      <c r="V16" s="43"/>
      <c r="W16" s="43"/>
      <c r="X16" s="43"/>
    </row>
    <row r="17" spans="1:25" ht="21" hidden="1">
      <c r="A17" s="56">
        <v>1</v>
      </c>
      <c r="B17" s="127"/>
      <c r="C17" s="542">
        <v>0</v>
      </c>
      <c r="D17" s="496">
        <v>0</v>
      </c>
      <c r="E17" s="496">
        <v>0</v>
      </c>
      <c r="F17" s="496">
        <v>0</v>
      </c>
      <c r="G17" s="496">
        <v>0</v>
      </c>
      <c r="H17" s="496">
        <v>0</v>
      </c>
      <c r="I17" s="496">
        <v>0</v>
      </c>
      <c r="J17" s="496">
        <v>0</v>
      </c>
      <c r="K17" s="410">
        <f>SUM(H17:J17)</f>
        <v>0</v>
      </c>
      <c r="L17" s="496">
        <v>0</v>
      </c>
      <c r="M17" s="496">
        <v>0</v>
      </c>
      <c r="N17" s="496">
        <v>0</v>
      </c>
      <c r="O17" s="496">
        <v>0</v>
      </c>
      <c r="P17" s="496">
        <v>0</v>
      </c>
      <c r="Q17" s="496">
        <v>0</v>
      </c>
      <c r="R17" s="496">
        <v>0</v>
      </c>
      <c r="S17" s="496">
        <v>0</v>
      </c>
      <c r="T17" s="496">
        <v>0</v>
      </c>
      <c r="U17" s="496">
        <v>0</v>
      </c>
      <c r="V17" s="40"/>
      <c r="W17" s="40"/>
      <c r="X17" s="35"/>
    </row>
    <row r="18" spans="1:25" ht="21">
      <c r="A18" s="1030" t="s">
        <v>20</v>
      </c>
      <c r="B18" s="1031"/>
      <c r="C18" s="543">
        <v>0</v>
      </c>
      <c r="D18" s="499">
        <v>0</v>
      </c>
      <c r="E18" s="499">
        <v>0</v>
      </c>
      <c r="F18" s="499">
        <v>0</v>
      </c>
      <c r="G18" s="499">
        <v>0</v>
      </c>
      <c r="H18" s="499">
        <v>0</v>
      </c>
      <c r="I18" s="499">
        <v>0</v>
      </c>
      <c r="J18" s="499">
        <v>0</v>
      </c>
      <c r="K18" s="499">
        <v>0</v>
      </c>
      <c r="L18" s="499">
        <f>+L19</f>
        <v>893</v>
      </c>
      <c r="M18" s="499">
        <f t="shared" ref="M18:T18" si="9">+M19</f>
        <v>2020000</v>
      </c>
      <c r="N18" s="499">
        <f t="shared" si="9"/>
        <v>4330</v>
      </c>
      <c r="O18" s="499">
        <f t="shared" si="9"/>
        <v>28649509</v>
      </c>
      <c r="P18" s="499">
        <f t="shared" si="9"/>
        <v>1858</v>
      </c>
      <c r="Q18" s="499">
        <f t="shared" si="9"/>
        <v>39183494</v>
      </c>
      <c r="R18" s="499">
        <f t="shared" si="9"/>
        <v>0</v>
      </c>
      <c r="S18" s="499">
        <f t="shared" si="9"/>
        <v>0</v>
      </c>
      <c r="T18" s="499">
        <f t="shared" si="9"/>
        <v>6691</v>
      </c>
      <c r="U18" s="499">
        <f>+U19</f>
        <v>69103003</v>
      </c>
      <c r="V18" s="48"/>
      <c r="W18" s="48"/>
      <c r="X18" s="48"/>
    </row>
    <row r="19" spans="1:25" ht="21">
      <c r="A19" s="65" t="s">
        <v>3</v>
      </c>
      <c r="B19" s="66"/>
      <c r="C19" s="126">
        <v>0</v>
      </c>
      <c r="D19" s="500">
        <v>0</v>
      </c>
      <c r="E19" s="500">
        <v>0</v>
      </c>
      <c r="F19" s="500">
        <v>0</v>
      </c>
      <c r="G19" s="500">
        <v>0</v>
      </c>
      <c r="H19" s="587">
        <f t="shared" ref="H19:K19" si="10">SUM(H20:H1182)</f>
        <v>0</v>
      </c>
      <c r="I19" s="587">
        <f t="shared" si="10"/>
        <v>0</v>
      </c>
      <c r="J19" s="587">
        <f t="shared" si="10"/>
        <v>503</v>
      </c>
      <c r="K19" s="587">
        <f t="shared" si="10"/>
        <v>503</v>
      </c>
      <c r="L19" s="587">
        <f>SUM(L20:L1182)</f>
        <v>893</v>
      </c>
      <c r="M19" s="587">
        <f t="shared" ref="M19:U19" si="11">SUM(M20:M1182)</f>
        <v>2020000</v>
      </c>
      <c r="N19" s="587">
        <f t="shared" si="11"/>
        <v>4330</v>
      </c>
      <c r="O19" s="587">
        <f t="shared" si="11"/>
        <v>28649509</v>
      </c>
      <c r="P19" s="587">
        <f t="shared" si="11"/>
        <v>1858</v>
      </c>
      <c r="Q19" s="587">
        <f t="shared" si="11"/>
        <v>39183494</v>
      </c>
      <c r="R19" s="587">
        <f t="shared" si="11"/>
        <v>0</v>
      </c>
      <c r="S19" s="587">
        <f t="shared" si="11"/>
        <v>0</v>
      </c>
      <c r="T19" s="587">
        <f t="shared" si="11"/>
        <v>6691</v>
      </c>
      <c r="U19" s="587">
        <f t="shared" si="11"/>
        <v>69103003</v>
      </c>
      <c r="V19" s="46"/>
      <c r="W19" s="46"/>
      <c r="X19" s="169"/>
      <c r="Y19" s="6"/>
    </row>
    <row r="20" spans="1:25" ht="28.5" customHeight="1">
      <c r="A20" s="75"/>
      <c r="B20" s="576" t="s">
        <v>50</v>
      </c>
      <c r="C20" s="539"/>
      <c r="D20" s="501">
        <v>0</v>
      </c>
      <c r="E20" s="501">
        <v>0</v>
      </c>
      <c r="F20" s="501">
        <v>0</v>
      </c>
      <c r="G20" s="501">
        <v>0</v>
      </c>
      <c r="H20" s="501">
        <v>0</v>
      </c>
      <c r="I20" s="501">
        <v>0</v>
      </c>
      <c r="J20" s="501">
        <v>0</v>
      </c>
      <c r="K20" s="501">
        <v>0</v>
      </c>
      <c r="L20" s="492">
        <f>SUM(L21:L24)</f>
        <v>390</v>
      </c>
      <c r="M20" s="866">
        <f>SUM(M21:M24)</f>
        <v>750000</v>
      </c>
      <c r="N20" s="492">
        <v>0</v>
      </c>
      <c r="O20" s="492">
        <v>0</v>
      </c>
      <c r="P20" s="492">
        <v>0</v>
      </c>
      <c r="Q20" s="492">
        <v>0</v>
      </c>
      <c r="R20" s="492">
        <v>0</v>
      </c>
      <c r="S20" s="492">
        <v>0</v>
      </c>
      <c r="T20" s="492">
        <v>0</v>
      </c>
      <c r="U20" s="492">
        <v>0</v>
      </c>
      <c r="V20" s="40"/>
      <c r="W20" s="40"/>
      <c r="X20" s="35" t="s">
        <v>45</v>
      </c>
      <c r="Y20" s="52"/>
    </row>
    <row r="21" spans="1:25" ht="21">
      <c r="A21" s="56">
        <v>1</v>
      </c>
      <c r="B21" s="520" t="s">
        <v>51</v>
      </c>
      <c r="C21" s="521" t="s">
        <v>44</v>
      </c>
      <c r="D21" s="638">
        <v>2000</v>
      </c>
      <c r="E21" s="193">
        <v>0</v>
      </c>
      <c r="F21" s="193">
        <v>0</v>
      </c>
      <c r="G21" s="193">
        <v>0</v>
      </c>
      <c r="H21" s="193">
        <v>0</v>
      </c>
      <c r="I21" s="193">
        <v>0</v>
      </c>
      <c r="J21" s="642">
        <v>180</v>
      </c>
      <c r="K21" s="642">
        <v>180</v>
      </c>
      <c r="L21" s="642">
        <v>180</v>
      </c>
      <c r="M21" s="193">
        <f>D21*L21</f>
        <v>360000</v>
      </c>
      <c r="N21" s="492">
        <v>0</v>
      </c>
      <c r="O21" s="492">
        <v>0</v>
      </c>
      <c r="P21" s="492">
        <v>0</v>
      </c>
      <c r="Q21" s="492">
        <v>0</v>
      </c>
      <c r="R21" s="639">
        <v>0</v>
      </c>
      <c r="S21" s="492">
        <v>0</v>
      </c>
      <c r="T21" s="492">
        <v>180</v>
      </c>
      <c r="U21" s="492">
        <f t="shared" ref="U21:U30" si="12">SUM(M21+O21+Q21+S21)</f>
        <v>360000</v>
      </c>
      <c r="V21" s="40"/>
      <c r="W21" s="40"/>
      <c r="X21" s="40"/>
      <c r="Y21" s="52"/>
    </row>
    <row r="22" spans="1:25" ht="21">
      <c r="A22" s="54">
        <v>2</v>
      </c>
      <c r="B22" s="520" t="s">
        <v>52</v>
      </c>
      <c r="C22" s="521" t="s">
        <v>44</v>
      </c>
      <c r="D22" s="638">
        <v>1200</v>
      </c>
      <c r="E22" s="410">
        <v>0</v>
      </c>
      <c r="F22" s="410">
        <v>0</v>
      </c>
      <c r="G22" s="410">
        <v>0</v>
      </c>
      <c r="H22" s="410">
        <v>0</v>
      </c>
      <c r="I22" s="410">
        <v>0</v>
      </c>
      <c r="J22" s="642">
        <v>180</v>
      </c>
      <c r="K22" s="642">
        <v>180</v>
      </c>
      <c r="L22" s="642">
        <v>180</v>
      </c>
      <c r="M22" s="193">
        <f>D22*L22</f>
        <v>216000</v>
      </c>
      <c r="N22" s="409">
        <v>0</v>
      </c>
      <c r="O22" s="409">
        <v>0</v>
      </c>
      <c r="P22" s="409">
        <v>0</v>
      </c>
      <c r="Q22" s="409">
        <v>0</v>
      </c>
      <c r="R22" s="493">
        <v>0</v>
      </c>
      <c r="S22" s="409">
        <v>0</v>
      </c>
      <c r="T22" s="492">
        <f>SUM(L22+N22+P22+R22)</f>
        <v>180</v>
      </c>
      <c r="U22" s="492">
        <f t="shared" si="12"/>
        <v>216000</v>
      </c>
      <c r="V22" s="40"/>
      <c r="W22" s="40"/>
      <c r="X22" s="40"/>
      <c r="Y22" s="52"/>
    </row>
    <row r="23" spans="1:25" ht="21">
      <c r="A23" s="56">
        <v>3</v>
      </c>
      <c r="B23" s="522" t="s">
        <v>53</v>
      </c>
      <c r="C23" s="521" t="s">
        <v>54</v>
      </c>
      <c r="D23" s="638">
        <v>7000</v>
      </c>
      <c r="E23" s="410">
        <v>0</v>
      </c>
      <c r="F23" s="410">
        <v>0</v>
      </c>
      <c r="G23" s="410">
        <v>0</v>
      </c>
      <c r="H23" s="410">
        <v>0</v>
      </c>
      <c r="I23" s="410">
        <v>0</v>
      </c>
      <c r="J23" s="642">
        <v>18</v>
      </c>
      <c r="K23" s="642">
        <v>18</v>
      </c>
      <c r="L23" s="642">
        <v>18</v>
      </c>
      <c r="M23" s="193">
        <f>D23*L23</f>
        <v>126000</v>
      </c>
      <c r="N23" s="409">
        <v>0</v>
      </c>
      <c r="O23" s="409">
        <v>0</v>
      </c>
      <c r="P23" s="409">
        <v>0</v>
      </c>
      <c r="Q23" s="409">
        <v>0</v>
      </c>
      <c r="R23" s="493">
        <v>0</v>
      </c>
      <c r="S23" s="409">
        <v>0</v>
      </c>
      <c r="T23" s="492">
        <f>SUM(L23+N23+P23+R23)</f>
        <v>18</v>
      </c>
      <c r="U23" s="492">
        <f t="shared" si="12"/>
        <v>126000</v>
      </c>
      <c r="V23" s="40"/>
      <c r="W23" s="40"/>
      <c r="X23" s="40"/>
      <c r="Y23" s="52"/>
    </row>
    <row r="24" spans="1:25" ht="21">
      <c r="A24" s="54">
        <v>4</v>
      </c>
      <c r="B24" s="522" t="s">
        <v>55</v>
      </c>
      <c r="C24" s="521" t="s">
        <v>48</v>
      </c>
      <c r="D24" s="638">
        <v>4000</v>
      </c>
      <c r="E24" s="410">
        <v>0</v>
      </c>
      <c r="F24" s="410">
        <v>0</v>
      </c>
      <c r="G24" s="410">
        <v>0</v>
      </c>
      <c r="H24" s="410">
        <v>0</v>
      </c>
      <c r="I24" s="410">
        <v>0</v>
      </c>
      <c r="J24" s="642">
        <v>12</v>
      </c>
      <c r="K24" s="642">
        <v>12</v>
      </c>
      <c r="L24" s="642">
        <v>12</v>
      </c>
      <c r="M24" s="193">
        <f>D24*L24</f>
        <v>48000</v>
      </c>
      <c r="N24" s="409">
        <v>0</v>
      </c>
      <c r="O24" s="409">
        <v>0</v>
      </c>
      <c r="P24" s="409">
        <v>0</v>
      </c>
      <c r="Q24" s="409">
        <v>0</v>
      </c>
      <c r="R24" s="493">
        <v>0</v>
      </c>
      <c r="S24" s="409">
        <v>0</v>
      </c>
      <c r="T24" s="492">
        <f>SUM(L24+N24+P24+R24)</f>
        <v>12</v>
      </c>
      <c r="U24" s="492">
        <f t="shared" si="12"/>
        <v>48000</v>
      </c>
      <c r="V24" s="40"/>
      <c r="W24" s="40"/>
      <c r="X24" s="40"/>
      <c r="Y24" s="52"/>
    </row>
    <row r="25" spans="1:25" ht="21">
      <c r="A25" s="56"/>
      <c r="B25" s="523" t="s">
        <v>56</v>
      </c>
      <c r="C25" s="539">
        <v>0</v>
      </c>
      <c r="D25" s="501">
        <v>0</v>
      </c>
      <c r="E25" s="410">
        <v>0</v>
      </c>
      <c r="F25" s="410">
        <v>0</v>
      </c>
      <c r="G25" s="410">
        <v>0</v>
      </c>
      <c r="H25" s="410">
        <v>0</v>
      </c>
      <c r="I25" s="410">
        <v>0</v>
      </c>
      <c r="J25" s="410">
        <v>0</v>
      </c>
      <c r="K25" s="410">
        <v>0</v>
      </c>
      <c r="L25" s="492">
        <v>0</v>
      </c>
      <c r="M25" s="409">
        <v>0</v>
      </c>
      <c r="N25" s="409">
        <v>0</v>
      </c>
      <c r="O25" s="409">
        <v>0</v>
      </c>
      <c r="P25" s="409">
        <v>0</v>
      </c>
      <c r="Q25" s="409">
        <v>0</v>
      </c>
      <c r="R25" s="493">
        <v>0</v>
      </c>
      <c r="S25" s="409">
        <v>0</v>
      </c>
      <c r="T25" s="492">
        <f>SUM(L25+N25+P25+R25)</f>
        <v>0</v>
      </c>
      <c r="U25" s="492">
        <f t="shared" si="12"/>
        <v>0</v>
      </c>
      <c r="V25" s="40"/>
      <c r="W25" s="40"/>
      <c r="X25" s="40"/>
      <c r="Y25" s="52"/>
    </row>
    <row r="26" spans="1:25" ht="21">
      <c r="A26" s="56">
        <v>5</v>
      </c>
      <c r="B26" s="524" t="s">
        <v>57</v>
      </c>
      <c r="C26" s="525" t="s">
        <v>44</v>
      </c>
      <c r="D26" s="640">
        <v>9000</v>
      </c>
      <c r="E26" s="410">
        <v>0</v>
      </c>
      <c r="F26" s="410">
        <v>0</v>
      </c>
      <c r="G26" s="410">
        <v>0</v>
      </c>
      <c r="H26" s="410">
        <v>0</v>
      </c>
      <c r="I26" s="410">
        <v>0</v>
      </c>
      <c r="J26" s="867">
        <v>6</v>
      </c>
      <c r="K26" s="867">
        <v>6</v>
      </c>
      <c r="L26" s="867">
        <v>6</v>
      </c>
      <c r="M26" s="193">
        <f>D26*L26</f>
        <v>54000</v>
      </c>
      <c r="N26" s="409">
        <v>0</v>
      </c>
      <c r="O26" s="409">
        <v>0</v>
      </c>
      <c r="P26" s="409">
        <v>0</v>
      </c>
      <c r="Q26" s="409">
        <v>0</v>
      </c>
      <c r="R26" s="493">
        <v>0</v>
      </c>
      <c r="S26" s="409">
        <v>0</v>
      </c>
      <c r="T26" s="868">
        <v>6</v>
      </c>
      <c r="U26" s="492">
        <f t="shared" si="12"/>
        <v>54000</v>
      </c>
      <c r="V26" s="40"/>
      <c r="W26" s="40"/>
      <c r="X26" s="40"/>
      <c r="Y26" s="52"/>
    </row>
    <row r="27" spans="1:25" ht="21">
      <c r="A27" s="56">
        <v>6</v>
      </c>
      <c r="B27" s="524" t="s">
        <v>58</v>
      </c>
      <c r="C27" s="525" t="s">
        <v>44</v>
      </c>
      <c r="D27" s="640">
        <v>5000</v>
      </c>
      <c r="E27" s="410">
        <v>0</v>
      </c>
      <c r="F27" s="410">
        <v>0</v>
      </c>
      <c r="G27" s="410">
        <v>0</v>
      </c>
      <c r="H27" s="410">
        <v>0</v>
      </c>
      <c r="I27" s="410">
        <v>0</v>
      </c>
      <c r="J27" s="867">
        <v>11</v>
      </c>
      <c r="K27" s="867">
        <v>11</v>
      </c>
      <c r="L27" s="867">
        <v>11</v>
      </c>
      <c r="M27" s="193">
        <f>D27*L27</f>
        <v>55000</v>
      </c>
      <c r="N27" s="409">
        <v>0</v>
      </c>
      <c r="O27" s="409">
        <v>0</v>
      </c>
      <c r="P27" s="409">
        <v>0</v>
      </c>
      <c r="Q27" s="409">
        <v>0</v>
      </c>
      <c r="R27" s="493">
        <v>0</v>
      </c>
      <c r="S27" s="409">
        <v>0</v>
      </c>
      <c r="T27" s="868">
        <v>11</v>
      </c>
      <c r="U27" s="492">
        <f t="shared" si="12"/>
        <v>55000</v>
      </c>
      <c r="V27" s="40"/>
      <c r="W27" s="40"/>
      <c r="X27" s="40"/>
      <c r="Y27" s="52"/>
    </row>
    <row r="28" spans="1:25" ht="21">
      <c r="A28" s="56">
        <v>7</v>
      </c>
      <c r="B28" s="524" t="s">
        <v>59</v>
      </c>
      <c r="C28" s="525" t="s">
        <v>44</v>
      </c>
      <c r="D28" s="640">
        <v>3000</v>
      </c>
      <c r="E28" s="410">
        <v>0</v>
      </c>
      <c r="F28" s="410">
        <v>0</v>
      </c>
      <c r="G28" s="410">
        <v>0</v>
      </c>
      <c r="H28" s="410">
        <v>0</v>
      </c>
      <c r="I28" s="410">
        <v>0</v>
      </c>
      <c r="J28" s="867">
        <v>10</v>
      </c>
      <c r="K28" s="867">
        <v>10</v>
      </c>
      <c r="L28" s="867">
        <v>10</v>
      </c>
      <c r="M28" s="193">
        <f>D28*L28</f>
        <v>30000</v>
      </c>
      <c r="N28" s="409">
        <v>0</v>
      </c>
      <c r="O28" s="409">
        <v>0</v>
      </c>
      <c r="P28" s="409">
        <v>0</v>
      </c>
      <c r="Q28" s="409">
        <v>0</v>
      </c>
      <c r="R28" s="493">
        <v>0</v>
      </c>
      <c r="S28" s="409">
        <v>0</v>
      </c>
      <c r="T28" s="868">
        <v>10</v>
      </c>
      <c r="U28" s="492">
        <f t="shared" si="12"/>
        <v>30000</v>
      </c>
      <c r="V28" s="40"/>
      <c r="W28" s="40"/>
      <c r="X28" s="40"/>
      <c r="Y28" s="52"/>
    </row>
    <row r="29" spans="1:25" ht="21">
      <c r="A29" s="56">
        <v>8</v>
      </c>
      <c r="B29" s="524" t="s">
        <v>60</v>
      </c>
      <c r="C29" s="525" t="s">
        <v>54</v>
      </c>
      <c r="D29" s="640">
        <v>5000</v>
      </c>
      <c r="E29" s="410">
        <v>0</v>
      </c>
      <c r="F29" s="410">
        <v>0</v>
      </c>
      <c r="G29" s="410">
        <v>0</v>
      </c>
      <c r="H29" s="410">
        <v>0</v>
      </c>
      <c r="I29" s="410">
        <v>0</v>
      </c>
      <c r="J29" s="867">
        <v>8</v>
      </c>
      <c r="K29" s="867">
        <v>8</v>
      </c>
      <c r="L29" s="867">
        <v>8</v>
      </c>
      <c r="M29" s="193">
        <f>D29*L29</f>
        <v>40000</v>
      </c>
      <c r="N29" s="409">
        <v>0</v>
      </c>
      <c r="O29" s="409">
        <v>0</v>
      </c>
      <c r="P29" s="409">
        <v>0</v>
      </c>
      <c r="Q29" s="409">
        <v>0</v>
      </c>
      <c r="R29" s="493">
        <v>0</v>
      </c>
      <c r="S29" s="409">
        <v>0</v>
      </c>
      <c r="T29" s="868">
        <v>8</v>
      </c>
      <c r="U29" s="492">
        <f t="shared" si="12"/>
        <v>40000</v>
      </c>
      <c r="V29" s="40"/>
      <c r="W29" s="40"/>
      <c r="X29" s="40"/>
      <c r="Y29" s="52"/>
    </row>
    <row r="30" spans="1:25" ht="21">
      <c r="A30" s="56">
        <v>9</v>
      </c>
      <c r="B30" s="520" t="s">
        <v>55</v>
      </c>
      <c r="C30" s="525" t="s">
        <v>48</v>
      </c>
      <c r="D30" s="640">
        <v>4000</v>
      </c>
      <c r="E30" s="410">
        <v>0</v>
      </c>
      <c r="F30" s="410">
        <v>0</v>
      </c>
      <c r="G30" s="410">
        <v>0</v>
      </c>
      <c r="H30" s="410">
        <v>0</v>
      </c>
      <c r="I30" s="410">
        <v>0</v>
      </c>
      <c r="J30" s="642">
        <v>6</v>
      </c>
      <c r="K30" s="642">
        <v>6</v>
      </c>
      <c r="L30" s="642">
        <v>6</v>
      </c>
      <c r="M30" s="193">
        <f>D30*L30</f>
        <v>24000</v>
      </c>
      <c r="N30" s="409">
        <v>0</v>
      </c>
      <c r="O30" s="409">
        <v>0</v>
      </c>
      <c r="P30" s="409">
        <v>0</v>
      </c>
      <c r="Q30" s="409">
        <v>0</v>
      </c>
      <c r="R30" s="493">
        <v>0</v>
      </c>
      <c r="S30" s="409">
        <v>0</v>
      </c>
      <c r="T30" s="869">
        <v>6</v>
      </c>
      <c r="U30" s="492">
        <f t="shared" si="12"/>
        <v>24000</v>
      </c>
      <c r="V30" s="40"/>
      <c r="W30" s="40"/>
      <c r="X30" s="40"/>
      <c r="Y30" s="52"/>
    </row>
    <row r="31" spans="1:25" ht="21">
      <c r="A31" s="56"/>
      <c r="B31" s="526" t="s">
        <v>61</v>
      </c>
      <c r="C31" s="539">
        <v>0</v>
      </c>
      <c r="D31" s="501">
        <v>0</v>
      </c>
      <c r="E31" s="410">
        <v>0</v>
      </c>
      <c r="F31" s="410">
        <v>0</v>
      </c>
      <c r="G31" s="410">
        <v>0</v>
      </c>
      <c r="H31" s="410">
        <v>0</v>
      </c>
      <c r="I31" s="410">
        <v>0</v>
      </c>
      <c r="J31" s="492">
        <v>0</v>
      </c>
      <c r="K31" s="492">
        <v>0</v>
      </c>
      <c r="L31" s="492">
        <v>0</v>
      </c>
      <c r="M31" s="409">
        <v>0</v>
      </c>
      <c r="N31" s="409">
        <v>0</v>
      </c>
      <c r="O31" s="409">
        <v>0</v>
      </c>
      <c r="P31" s="409">
        <v>0</v>
      </c>
      <c r="Q31" s="409">
        <v>0</v>
      </c>
      <c r="R31" s="493">
        <v>0</v>
      </c>
      <c r="S31" s="409">
        <v>0</v>
      </c>
      <c r="T31" s="492">
        <v>0</v>
      </c>
      <c r="U31" s="492">
        <v>0</v>
      </c>
      <c r="V31" s="40"/>
      <c r="W31" s="40"/>
      <c r="X31" s="40"/>
      <c r="Y31" s="52"/>
    </row>
    <row r="32" spans="1:25" ht="21">
      <c r="A32" s="56">
        <v>10</v>
      </c>
      <c r="B32" s="527" t="s">
        <v>62</v>
      </c>
      <c r="C32" s="525" t="s">
        <v>44</v>
      </c>
      <c r="D32" s="640">
        <v>8000</v>
      </c>
      <c r="E32" s="410">
        <v>0</v>
      </c>
      <c r="F32" s="410">
        <v>0</v>
      </c>
      <c r="G32" s="410">
        <v>0</v>
      </c>
      <c r="H32" s="410">
        <v>0</v>
      </c>
      <c r="I32" s="410">
        <v>0</v>
      </c>
      <c r="J32" s="867">
        <v>2</v>
      </c>
      <c r="K32" s="867">
        <v>2</v>
      </c>
      <c r="L32" s="867">
        <v>2</v>
      </c>
      <c r="M32" s="193">
        <f t="shared" ref="M32:M41" si="13">D32*L32</f>
        <v>16000</v>
      </c>
      <c r="N32" s="409">
        <v>0</v>
      </c>
      <c r="O32" s="409">
        <v>0</v>
      </c>
      <c r="P32" s="409">
        <v>0</v>
      </c>
      <c r="Q32" s="409">
        <v>0</v>
      </c>
      <c r="R32" s="493">
        <v>0</v>
      </c>
      <c r="S32" s="409">
        <v>0</v>
      </c>
      <c r="T32" s="868">
        <v>2</v>
      </c>
      <c r="U32" s="492">
        <f t="shared" ref="U32:U41" si="14">SUM(M32+O32+Q32+S32)</f>
        <v>16000</v>
      </c>
      <c r="V32" s="40"/>
      <c r="W32" s="40"/>
      <c r="X32" s="40"/>
      <c r="Y32" s="52"/>
    </row>
    <row r="33" spans="1:25" ht="21">
      <c r="A33" s="56">
        <v>11</v>
      </c>
      <c r="B33" s="527" t="s">
        <v>63</v>
      </c>
      <c r="C33" s="525" t="s">
        <v>44</v>
      </c>
      <c r="D33" s="640">
        <v>15000</v>
      </c>
      <c r="E33" s="410">
        <v>0</v>
      </c>
      <c r="F33" s="410">
        <v>0</v>
      </c>
      <c r="G33" s="410">
        <v>0</v>
      </c>
      <c r="H33" s="410">
        <v>0</v>
      </c>
      <c r="I33" s="410">
        <v>0</v>
      </c>
      <c r="J33" s="867">
        <v>2</v>
      </c>
      <c r="K33" s="867">
        <v>2</v>
      </c>
      <c r="L33" s="867">
        <v>2</v>
      </c>
      <c r="M33" s="193">
        <f t="shared" si="13"/>
        <v>30000</v>
      </c>
      <c r="N33" s="409">
        <v>0</v>
      </c>
      <c r="O33" s="409">
        <v>0</v>
      </c>
      <c r="P33" s="409">
        <v>0</v>
      </c>
      <c r="Q33" s="409">
        <v>0</v>
      </c>
      <c r="R33" s="493">
        <v>0</v>
      </c>
      <c r="S33" s="409">
        <v>0</v>
      </c>
      <c r="T33" s="868">
        <v>2</v>
      </c>
      <c r="U33" s="492">
        <f t="shared" si="14"/>
        <v>30000</v>
      </c>
      <c r="V33" s="40"/>
      <c r="W33" s="40"/>
      <c r="X33" s="40"/>
      <c r="Y33" s="52"/>
    </row>
    <row r="34" spans="1:25" ht="21">
      <c r="A34" s="56">
        <v>12</v>
      </c>
      <c r="B34" s="527" t="s">
        <v>64</v>
      </c>
      <c r="C34" s="525" t="s">
        <v>44</v>
      </c>
      <c r="D34" s="640">
        <v>15000</v>
      </c>
      <c r="E34" s="410">
        <v>0</v>
      </c>
      <c r="F34" s="410">
        <v>0</v>
      </c>
      <c r="G34" s="410">
        <v>0</v>
      </c>
      <c r="H34" s="410">
        <v>0</v>
      </c>
      <c r="I34" s="410">
        <v>0</v>
      </c>
      <c r="J34" s="867">
        <v>2</v>
      </c>
      <c r="K34" s="867">
        <v>2</v>
      </c>
      <c r="L34" s="867">
        <v>2</v>
      </c>
      <c r="M34" s="193">
        <f t="shared" si="13"/>
        <v>30000</v>
      </c>
      <c r="N34" s="409">
        <v>0</v>
      </c>
      <c r="O34" s="409">
        <v>0</v>
      </c>
      <c r="P34" s="409">
        <v>0</v>
      </c>
      <c r="Q34" s="409">
        <v>0</v>
      </c>
      <c r="R34" s="493">
        <v>0</v>
      </c>
      <c r="S34" s="409">
        <v>0</v>
      </c>
      <c r="T34" s="868">
        <v>2</v>
      </c>
      <c r="U34" s="492">
        <f t="shared" si="14"/>
        <v>30000</v>
      </c>
      <c r="V34" s="40"/>
      <c r="W34" s="40"/>
      <c r="X34" s="40"/>
      <c r="Y34" s="52"/>
    </row>
    <row r="35" spans="1:25" ht="21">
      <c r="A35" s="56">
        <v>13</v>
      </c>
      <c r="B35" s="527" t="s">
        <v>65</v>
      </c>
      <c r="C35" s="525" t="s">
        <v>48</v>
      </c>
      <c r="D35" s="640">
        <v>15000</v>
      </c>
      <c r="E35" s="410">
        <v>0</v>
      </c>
      <c r="F35" s="410">
        <v>0</v>
      </c>
      <c r="G35" s="410">
        <v>0</v>
      </c>
      <c r="H35" s="410">
        <v>0</v>
      </c>
      <c r="I35" s="410">
        <v>0</v>
      </c>
      <c r="J35" s="867">
        <v>2</v>
      </c>
      <c r="K35" s="867">
        <v>2</v>
      </c>
      <c r="L35" s="867">
        <v>2</v>
      </c>
      <c r="M35" s="193">
        <f t="shared" si="13"/>
        <v>30000</v>
      </c>
      <c r="N35" s="409">
        <v>0</v>
      </c>
      <c r="O35" s="409">
        <v>0</v>
      </c>
      <c r="P35" s="409">
        <v>0</v>
      </c>
      <c r="Q35" s="409">
        <v>0</v>
      </c>
      <c r="R35" s="493">
        <v>0</v>
      </c>
      <c r="S35" s="409">
        <v>0</v>
      </c>
      <c r="T35" s="868">
        <v>2</v>
      </c>
      <c r="U35" s="492">
        <f t="shared" si="14"/>
        <v>30000</v>
      </c>
      <c r="V35" s="40"/>
      <c r="W35" s="40"/>
      <c r="X35" s="40"/>
      <c r="Y35" s="52"/>
    </row>
    <row r="36" spans="1:25" ht="21">
      <c r="A36" s="56">
        <v>14</v>
      </c>
      <c r="B36" s="527" t="s">
        <v>66</v>
      </c>
      <c r="C36" s="525" t="s">
        <v>44</v>
      </c>
      <c r="D36" s="640">
        <v>2500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867">
        <v>2</v>
      </c>
      <c r="K36" s="867">
        <v>2</v>
      </c>
      <c r="L36" s="867">
        <v>2</v>
      </c>
      <c r="M36" s="193">
        <f t="shared" si="13"/>
        <v>5000</v>
      </c>
      <c r="N36" s="409">
        <v>0</v>
      </c>
      <c r="O36" s="409">
        <v>0</v>
      </c>
      <c r="P36" s="409">
        <v>0</v>
      </c>
      <c r="Q36" s="409">
        <v>0</v>
      </c>
      <c r="R36" s="493">
        <v>0</v>
      </c>
      <c r="S36" s="409">
        <v>0</v>
      </c>
      <c r="T36" s="868">
        <v>2</v>
      </c>
      <c r="U36" s="492">
        <f t="shared" si="14"/>
        <v>5000</v>
      </c>
      <c r="V36" s="40"/>
      <c r="W36" s="40"/>
      <c r="X36" s="40"/>
      <c r="Y36" s="52"/>
    </row>
    <row r="37" spans="1:25" ht="21">
      <c r="A37" s="56">
        <v>15</v>
      </c>
      <c r="B37" s="527" t="s">
        <v>67</v>
      </c>
      <c r="C37" s="525" t="s">
        <v>44</v>
      </c>
      <c r="D37" s="640">
        <v>1500</v>
      </c>
      <c r="E37" s="410">
        <v>0</v>
      </c>
      <c r="F37" s="410">
        <v>0</v>
      </c>
      <c r="G37" s="410">
        <v>0</v>
      </c>
      <c r="H37" s="410">
        <v>0</v>
      </c>
      <c r="I37" s="410">
        <v>0</v>
      </c>
      <c r="J37" s="867">
        <v>16</v>
      </c>
      <c r="K37" s="867">
        <v>16</v>
      </c>
      <c r="L37" s="867">
        <v>16</v>
      </c>
      <c r="M37" s="193">
        <f t="shared" si="13"/>
        <v>24000</v>
      </c>
      <c r="N37" s="409">
        <v>0</v>
      </c>
      <c r="O37" s="409">
        <v>0</v>
      </c>
      <c r="P37" s="409">
        <v>0</v>
      </c>
      <c r="Q37" s="409">
        <v>0</v>
      </c>
      <c r="R37" s="493">
        <v>0</v>
      </c>
      <c r="S37" s="409">
        <v>0</v>
      </c>
      <c r="T37" s="868">
        <v>16</v>
      </c>
      <c r="U37" s="492">
        <f t="shared" si="14"/>
        <v>24000</v>
      </c>
      <c r="V37" s="40"/>
      <c r="W37" s="40"/>
      <c r="X37" s="40"/>
      <c r="Y37" s="52"/>
    </row>
    <row r="38" spans="1:25" ht="21">
      <c r="A38" s="78">
        <v>16</v>
      </c>
      <c r="B38" s="528" t="s">
        <v>68</v>
      </c>
      <c r="C38" s="525" t="s">
        <v>44</v>
      </c>
      <c r="D38" s="640">
        <v>1500</v>
      </c>
      <c r="E38" s="410">
        <v>0</v>
      </c>
      <c r="F38" s="410">
        <v>0</v>
      </c>
      <c r="G38" s="410">
        <v>0</v>
      </c>
      <c r="H38" s="410">
        <v>0</v>
      </c>
      <c r="I38" s="410">
        <v>0</v>
      </c>
      <c r="J38" s="867">
        <v>16</v>
      </c>
      <c r="K38" s="867">
        <v>16</v>
      </c>
      <c r="L38" s="867">
        <v>16</v>
      </c>
      <c r="M38" s="193">
        <f t="shared" si="13"/>
        <v>24000</v>
      </c>
      <c r="N38" s="409">
        <v>0</v>
      </c>
      <c r="O38" s="409">
        <v>0</v>
      </c>
      <c r="P38" s="409">
        <v>0</v>
      </c>
      <c r="Q38" s="409">
        <v>0</v>
      </c>
      <c r="R38" s="493">
        <v>0</v>
      </c>
      <c r="S38" s="409">
        <v>0</v>
      </c>
      <c r="T38" s="868">
        <v>16</v>
      </c>
      <c r="U38" s="492">
        <f t="shared" si="14"/>
        <v>24000</v>
      </c>
      <c r="V38" s="40"/>
      <c r="W38" s="40"/>
      <c r="X38" s="40"/>
      <c r="Y38" s="52"/>
    </row>
    <row r="39" spans="1:25" ht="21">
      <c r="A39" s="56">
        <v>17</v>
      </c>
      <c r="B39" s="527" t="s">
        <v>69</v>
      </c>
      <c r="C39" s="525" t="s">
        <v>44</v>
      </c>
      <c r="D39" s="640">
        <v>45000</v>
      </c>
      <c r="E39" s="410">
        <v>0</v>
      </c>
      <c r="F39" s="410">
        <v>0</v>
      </c>
      <c r="G39" s="410">
        <v>0</v>
      </c>
      <c r="H39" s="410">
        <v>0</v>
      </c>
      <c r="I39" s="410">
        <v>0</v>
      </c>
      <c r="J39" s="867">
        <v>2</v>
      </c>
      <c r="K39" s="867">
        <v>2</v>
      </c>
      <c r="L39" s="867">
        <v>2</v>
      </c>
      <c r="M39" s="193">
        <f t="shared" si="13"/>
        <v>90000</v>
      </c>
      <c r="N39" s="409">
        <v>0</v>
      </c>
      <c r="O39" s="409">
        <v>0</v>
      </c>
      <c r="P39" s="409">
        <v>0</v>
      </c>
      <c r="Q39" s="409">
        <v>0</v>
      </c>
      <c r="R39" s="493">
        <v>0</v>
      </c>
      <c r="S39" s="409">
        <v>0</v>
      </c>
      <c r="T39" s="868">
        <v>2</v>
      </c>
      <c r="U39" s="492">
        <f t="shared" si="14"/>
        <v>90000</v>
      </c>
      <c r="V39" s="40"/>
      <c r="W39" s="40"/>
      <c r="X39" s="40"/>
      <c r="Y39" s="52"/>
    </row>
    <row r="40" spans="1:25" ht="21">
      <c r="A40" s="56">
        <v>18</v>
      </c>
      <c r="B40" s="527" t="s">
        <v>70</v>
      </c>
      <c r="C40" s="525" t="s">
        <v>48</v>
      </c>
      <c r="D40" s="640">
        <v>1800</v>
      </c>
      <c r="E40" s="410">
        <v>0</v>
      </c>
      <c r="F40" s="410">
        <v>0</v>
      </c>
      <c r="G40" s="410">
        <v>0</v>
      </c>
      <c r="H40" s="410">
        <v>0</v>
      </c>
      <c r="I40" s="410">
        <v>0</v>
      </c>
      <c r="J40" s="867">
        <v>20</v>
      </c>
      <c r="K40" s="867">
        <v>20</v>
      </c>
      <c r="L40" s="867">
        <v>20</v>
      </c>
      <c r="M40" s="193">
        <f t="shared" si="13"/>
        <v>36000</v>
      </c>
      <c r="N40" s="409">
        <v>0</v>
      </c>
      <c r="O40" s="409">
        <v>0</v>
      </c>
      <c r="P40" s="409">
        <v>0</v>
      </c>
      <c r="Q40" s="409">
        <v>0</v>
      </c>
      <c r="R40" s="493">
        <v>0</v>
      </c>
      <c r="S40" s="409">
        <v>0</v>
      </c>
      <c r="T40" s="868">
        <v>20</v>
      </c>
      <c r="U40" s="492">
        <f t="shared" si="14"/>
        <v>36000</v>
      </c>
      <c r="V40" s="40"/>
      <c r="W40" s="40"/>
      <c r="X40" s="40"/>
      <c r="Y40" s="52"/>
    </row>
    <row r="41" spans="1:25" ht="21">
      <c r="A41" s="56">
        <v>19</v>
      </c>
      <c r="B41" s="520" t="s">
        <v>55</v>
      </c>
      <c r="C41" s="525" t="s">
        <v>48</v>
      </c>
      <c r="D41" s="640">
        <v>4000</v>
      </c>
      <c r="E41" s="410">
        <v>0</v>
      </c>
      <c r="F41" s="410">
        <v>0</v>
      </c>
      <c r="G41" s="410">
        <v>0</v>
      </c>
      <c r="H41" s="410">
        <v>0</v>
      </c>
      <c r="I41" s="410">
        <v>0</v>
      </c>
      <c r="J41" s="642">
        <v>8</v>
      </c>
      <c r="K41" s="642">
        <v>8</v>
      </c>
      <c r="L41" s="642">
        <v>8</v>
      </c>
      <c r="M41" s="193">
        <f t="shared" si="13"/>
        <v>32000</v>
      </c>
      <c r="N41" s="409">
        <v>0</v>
      </c>
      <c r="O41" s="409">
        <v>0</v>
      </c>
      <c r="P41" s="409">
        <v>0</v>
      </c>
      <c r="Q41" s="409">
        <v>0</v>
      </c>
      <c r="R41" s="493">
        <v>0</v>
      </c>
      <c r="S41" s="409">
        <v>0</v>
      </c>
      <c r="T41" s="869">
        <v>8</v>
      </c>
      <c r="U41" s="492">
        <f t="shared" si="14"/>
        <v>32000</v>
      </c>
      <c r="V41" s="40"/>
      <c r="W41" s="40"/>
      <c r="X41" s="40"/>
      <c r="Y41" s="52"/>
    </row>
    <row r="42" spans="1:25" ht="21">
      <c r="A42" s="56"/>
      <c r="B42" s="575" t="s">
        <v>71</v>
      </c>
      <c r="C42" s="544">
        <v>0</v>
      </c>
      <c r="D42" s="640">
        <v>0</v>
      </c>
      <c r="E42" s="410">
        <v>0</v>
      </c>
      <c r="F42" s="410">
        <v>0</v>
      </c>
      <c r="G42" s="410">
        <v>0</v>
      </c>
      <c r="H42" s="410">
        <v>0</v>
      </c>
      <c r="I42" s="410">
        <v>0</v>
      </c>
      <c r="J42" s="642">
        <v>0</v>
      </c>
      <c r="K42" s="642">
        <v>0</v>
      </c>
      <c r="L42" s="642">
        <v>0</v>
      </c>
      <c r="M42" s="193">
        <v>0</v>
      </c>
      <c r="N42" s="409">
        <v>0</v>
      </c>
      <c r="O42" s="409">
        <v>0</v>
      </c>
      <c r="P42" s="409">
        <v>0</v>
      </c>
      <c r="Q42" s="409">
        <v>0</v>
      </c>
      <c r="R42" s="493">
        <v>0</v>
      </c>
      <c r="S42" s="409">
        <v>0</v>
      </c>
      <c r="T42" s="642">
        <v>0</v>
      </c>
      <c r="U42" s="492">
        <v>0</v>
      </c>
      <c r="V42" s="40"/>
      <c r="W42" s="40"/>
      <c r="X42" s="40"/>
      <c r="Y42" s="52"/>
    </row>
    <row r="43" spans="1:25" ht="21">
      <c r="A43" s="54"/>
      <c r="B43" s="576" t="s">
        <v>72</v>
      </c>
      <c r="C43" s="96">
        <v>0</v>
      </c>
      <c r="D43" s="641">
        <v>0</v>
      </c>
      <c r="E43" s="410">
        <v>0</v>
      </c>
      <c r="F43" s="410">
        <v>0</v>
      </c>
      <c r="G43" s="410">
        <v>0</v>
      </c>
      <c r="H43" s="410">
        <v>0</v>
      </c>
      <c r="I43" s="410">
        <v>0</v>
      </c>
      <c r="J43" s="642">
        <v>0</v>
      </c>
      <c r="K43" s="642">
        <v>0</v>
      </c>
      <c r="L43" s="642">
        <v>0</v>
      </c>
      <c r="M43" s="193">
        <v>0</v>
      </c>
      <c r="N43" s="641">
        <v>0</v>
      </c>
      <c r="O43" s="641">
        <v>0</v>
      </c>
      <c r="P43" s="409">
        <v>0</v>
      </c>
      <c r="Q43" s="409">
        <v>0</v>
      </c>
      <c r="R43" s="493">
        <v>0</v>
      </c>
      <c r="S43" s="409">
        <v>0</v>
      </c>
      <c r="T43" s="641">
        <v>0</v>
      </c>
      <c r="U43" s="641">
        <v>0</v>
      </c>
      <c r="V43" s="40"/>
      <c r="W43" s="40"/>
      <c r="X43" s="40"/>
      <c r="Y43" s="52"/>
    </row>
    <row r="44" spans="1:25" ht="21">
      <c r="A44" s="54"/>
      <c r="B44" s="79" t="s">
        <v>73</v>
      </c>
      <c r="C44" s="101">
        <v>0</v>
      </c>
      <c r="D44" s="643">
        <v>0</v>
      </c>
      <c r="E44" s="410">
        <v>0</v>
      </c>
      <c r="F44" s="410">
        <v>0</v>
      </c>
      <c r="G44" s="410">
        <v>0</v>
      </c>
      <c r="H44" s="410">
        <v>0</v>
      </c>
      <c r="I44" s="410">
        <v>0</v>
      </c>
      <c r="J44" s="642">
        <v>0</v>
      </c>
      <c r="K44" s="642">
        <v>0</v>
      </c>
      <c r="L44" s="642">
        <v>0</v>
      </c>
      <c r="M44" s="193">
        <v>0</v>
      </c>
      <c r="N44" s="641">
        <v>0</v>
      </c>
      <c r="O44" s="641">
        <v>0</v>
      </c>
      <c r="P44" s="409">
        <v>0</v>
      </c>
      <c r="Q44" s="409">
        <v>0</v>
      </c>
      <c r="R44" s="493">
        <v>0</v>
      </c>
      <c r="S44" s="409">
        <v>0</v>
      </c>
      <c r="T44" s="641">
        <v>0</v>
      </c>
      <c r="U44" s="641">
        <v>0</v>
      </c>
      <c r="V44" s="40"/>
      <c r="W44" s="40"/>
      <c r="X44" s="40"/>
      <c r="Y44" s="52"/>
    </row>
    <row r="45" spans="1:25" ht="21">
      <c r="A45" s="54">
        <v>1</v>
      </c>
      <c r="B45" s="73" t="s">
        <v>47</v>
      </c>
      <c r="C45" s="74" t="s">
        <v>48</v>
      </c>
      <c r="D45" s="641">
        <v>10150</v>
      </c>
      <c r="E45" s="410">
        <v>0</v>
      </c>
      <c r="F45" s="410">
        <v>0</v>
      </c>
      <c r="G45" s="410">
        <v>0</v>
      </c>
      <c r="H45" s="410">
        <v>0</v>
      </c>
      <c r="I45" s="410">
        <v>0</v>
      </c>
      <c r="J45" s="642">
        <v>0</v>
      </c>
      <c r="K45" s="642">
        <v>0</v>
      </c>
      <c r="L45" s="642">
        <v>0</v>
      </c>
      <c r="M45" s="193">
        <v>0</v>
      </c>
      <c r="N45" s="641">
        <v>4</v>
      </c>
      <c r="O45" s="409">
        <f>D45*N45</f>
        <v>40600</v>
      </c>
      <c r="P45" s="409">
        <v>0</v>
      </c>
      <c r="Q45" s="409">
        <v>0</v>
      </c>
      <c r="R45" s="493">
        <v>0</v>
      </c>
      <c r="S45" s="409">
        <v>0</v>
      </c>
      <c r="T45" s="641">
        <v>4</v>
      </c>
      <c r="U45" s="409">
        <f>O45</f>
        <v>40600</v>
      </c>
      <c r="V45" s="40"/>
      <c r="W45" s="40"/>
      <c r="X45" s="40"/>
      <c r="Y45" s="52"/>
    </row>
    <row r="46" spans="1:25" ht="21">
      <c r="A46" s="54">
        <v>2</v>
      </c>
      <c r="B46" s="73" t="s">
        <v>74</v>
      </c>
      <c r="C46" s="74" t="s">
        <v>48</v>
      </c>
      <c r="D46" s="641">
        <v>2500</v>
      </c>
      <c r="E46" s="410">
        <v>0</v>
      </c>
      <c r="F46" s="410">
        <v>0</v>
      </c>
      <c r="G46" s="410">
        <v>0</v>
      </c>
      <c r="H46" s="410">
        <v>0</v>
      </c>
      <c r="I46" s="410">
        <v>0</v>
      </c>
      <c r="J46" s="642">
        <v>0</v>
      </c>
      <c r="K46" s="642">
        <v>0</v>
      </c>
      <c r="L46" s="642">
        <v>0</v>
      </c>
      <c r="M46" s="193">
        <v>0</v>
      </c>
      <c r="N46" s="641">
        <v>16</v>
      </c>
      <c r="O46" s="409">
        <f t="shared" ref="O46:O109" si="15">D46*N46</f>
        <v>40000</v>
      </c>
      <c r="P46" s="409">
        <v>0</v>
      </c>
      <c r="Q46" s="409">
        <v>0</v>
      </c>
      <c r="R46" s="493">
        <v>0</v>
      </c>
      <c r="S46" s="409">
        <v>0</v>
      </c>
      <c r="T46" s="641">
        <v>16</v>
      </c>
      <c r="U46" s="409">
        <f t="shared" ref="U46:U109" si="16">O46</f>
        <v>40000</v>
      </c>
      <c r="V46" s="40"/>
      <c r="W46" s="40"/>
      <c r="X46" s="40"/>
      <c r="Y46" s="52"/>
    </row>
    <row r="47" spans="1:25" ht="21">
      <c r="A47" s="54">
        <v>3</v>
      </c>
      <c r="B47" s="73" t="s">
        <v>75</v>
      </c>
      <c r="C47" s="74" t="s">
        <v>48</v>
      </c>
      <c r="D47" s="641">
        <v>4000</v>
      </c>
      <c r="E47" s="410">
        <v>0</v>
      </c>
      <c r="F47" s="410">
        <v>0</v>
      </c>
      <c r="G47" s="410">
        <v>0</v>
      </c>
      <c r="H47" s="410">
        <v>0</v>
      </c>
      <c r="I47" s="410">
        <v>0</v>
      </c>
      <c r="J47" s="642">
        <v>0</v>
      </c>
      <c r="K47" s="642">
        <v>0</v>
      </c>
      <c r="L47" s="642">
        <v>0</v>
      </c>
      <c r="M47" s="193">
        <v>0</v>
      </c>
      <c r="N47" s="641">
        <v>9</v>
      </c>
      <c r="O47" s="409">
        <f t="shared" si="15"/>
        <v>36000</v>
      </c>
      <c r="P47" s="409">
        <v>0</v>
      </c>
      <c r="Q47" s="409">
        <v>0</v>
      </c>
      <c r="R47" s="493">
        <v>0</v>
      </c>
      <c r="S47" s="409">
        <v>0</v>
      </c>
      <c r="T47" s="641">
        <v>9</v>
      </c>
      <c r="U47" s="409">
        <f t="shared" si="16"/>
        <v>36000</v>
      </c>
      <c r="V47" s="40"/>
      <c r="W47" s="40"/>
      <c r="X47" s="40"/>
      <c r="Y47" s="52"/>
    </row>
    <row r="48" spans="1:25" ht="21">
      <c r="A48" s="54">
        <v>4</v>
      </c>
      <c r="B48" s="73" t="s">
        <v>76</v>
      </c>
      <c r="C48" s="74" t="s">
        <v>48</v>
      </c>
      <c r="D48" s="641">
        <v>2250</v>
      </c>
      <c r="E48" s="410">
        <v>0</v>
      </c>
      <c r="F48" s="410">
        <v>0</v>
      </c>
      <c r="G48" s="410">
        <v>0</v>
      </c>
      <c r="H48" s="410">
        <v>0</v>
      </c>
      <c r="I48" s="410">
        <v>0</v>
      </c>
      <c r="J48" s="642">
        <v>0</v>
      </c>
      <c r="K48" s="642">
        <v>0</v>
      </c>
      <c r="L48" s="642">
        <v>0</v>
      </c>
      <c r="M48" s="193">
        <v>0</v>
      </c>
      <c r="N48" s="641">
        <v>36</v>
      </c>
      <c r="O48" s="409">
        <f t="shared" si="15"/>
        <v>81000</v>
      </c>
      <c r="P48" s="409">
        <v>0</v>
      </c>
      <c r="Q48" s="409">
        <v>0</v>
      </c>
      <c r="R48" s="493">
        <v>0</v>
      </c>
      <c r="S48" s="409">
        <v>0</v>
      </c>
      <c r="T48" s="641">
        <v>36</v>
      </c>
      <c r="U48" s="409">
        <f t="shared" si="16"/>
        <v>81000</v>
      </c>
      <c r="V48" s="40"/>
      <c r="W48" s="40"/>
      <c r="X48" s="40"/>
      <c r="Y48" s="52"/>
    </row>
    <row r="49" spans="1:25" ht="21">
      <c r="A49" s="54">
        <v>5</v>
      </c>
      <c r="B49" s="73" t="s">
        <v>77</v>
      </c>
      <c r="C49" s="74" t="s">
        <v>48</v>
      </c>
      <c r="D49" s="641">
        <v>6350</v>
      </c>
      <c r="E49" s="410">
        <v>0</v>
      </c>
      <c r="F49" s="410">
        <v>0</v>
      </c>
      <c r="G49" s="410">
        <v>0</v>
      </c>
      <c r="H49" s="410">
        <v>0</v>
      </c>
      <c r="I49" s="410">
        <v>0</v>
      </c>
      <c r="J49" s="642">
        <v>0</v>
      </c>
      <c r="K49" s="642">
        <v>0</v>
      </c>
      <c r="L49" s="642">
        <v>0</v>
      </c>
      <c r="M49" s="193">
        <v>0</v>
      </c>
      <c r="N49" s="641">
        <v>12</v>
      </c>
      <c r="O49" s="409">
        <f t="shared" si="15"/>
        <v>76200</v>
      </c>
      <c r="P49" s="409">
        <v>0</v>
      </c>
      <c r="Q49" s="409">
        <v>0</v>
      </c>
      <c r="R49" s="493">
        <v>0</v>
      </c>
      <c r="S49" s="409">
        <v>0</v>
      </c>
      <c r="T49" s="641">
        <v>12</v>
      </c>
      <c r="U49" s="409">
        <f t="shared" si="16"/>
        <v>76200</v>
      </c>
      <c r="V49" s="40"/>
      <c r="W49" s="40"/>
      <c r="X49" s="40"/>
      <c r="Y49" s="52"/>
    </row>
    <row r="50" spans="1:25" ht="21">
      <c r="A50" s="54">
        <v>6</v>
      </c>
      <c r="B50" s="73" t="s">
        <v>78</v>
      </c>
      <c r="C50" s="74" t="s">
        <v>48</v>
      </c>
      <c r="D50" s="641">
        <v>2115</v>
      </c>
      <c r="E50" s="410">
        <v>0</v>
      </c>
      <c r="F50" s="410">
        <v>0</v>
      </c>
      <c r="G50" s="410">
        <v>0</v>
      </c>
      <c r="H50" s="410">
        <v>0</v>
      </c>
      <c r="I50" s="410">
        <v>0</v>
      </c>
      <c r="J50" s="642">
        <v>0</v>
      </c>
      <c r="K50" s="642">
        <v>0</v>
      </c>
      <c r="L50" s="642">
        <v>0</v>
      </c>
      <c r="M50" s="193">
        <v>0</v>
      </c>
      <c r="N50" s="641">
        <v>44</v>
      </c>
      <c r="O50" s="409">
        <f t="shared" si="15"/>
        <v>93060</v>
      </c>
      <c r="P50" s="409">
        <v>0</v>
      </c>
      <c r="Q50" s="409">
        <v>0</v>
      </c>
      <c r="R50" s="493">
        <v>0</v>
      </c>
      <c r="S50" s="409">
        <v>0</v>
      </c>
      <c r="T50" s="641">
        <v>44</v>
      </c>
      <c r="U50" s="409">
        <f t="shared" si="16"/>
        <v>93060</v>
      </c>
      <c r="V50" s="40"/>
      <c r="W50" s="40"/>
      <c r="X50" s="40"/>
      <c r="Y50" s="52"/>
    </row>
    <row r="51" spans="1:25" ht="21">
      <c r="A51" s="54">
        <v>7</v>
      </c>
      <c r="B51" s="73" t="s">
        <v>79</v>
      </c>
      <c r="C51" s="74" t="s">
        <v>48</v>
      </c>
      <c r="D51" s="641">
        <v>1625</v>
      </c>
      <c r="E51" s="410">
        <v>0</v>
      </c>
      <c r="F51" s="410">
        <v>0</v>
      </c>
      <c r="G51" s="410">
        <v>0</v>
      </c>
      <c r="H51" s="410">
        <v>0</v>
      </c>
      <c r="I51" s="410">
        <v>0</v>
      </c>
      <c r="J51" s="642">
        <v>0</v>
      </c>
      <c r="K51" s="642">
        <v>0</v>
      </c>
      <c r="L51" s="642">
        <v>0</v>
      </c>
      <c r="M51" s="193">
        <v>0</v>
      </c>
      <c r="N51" s="641">
        <v>48</v>
      </c>
      <c r="O51" s="409">
        <f t="shared" si="15"/>
        <v>78000</v>
      </c>
      <c r="P51" s="409">
        <v>0</v>
      </c>
      <c r="Q51" s="409">
        <v>0</v>
      </c>
      <c r="R51" s="493">
        <v>0</v>
      </c>
      <c r="S51" s="409">
        <v>0</v>
      </c>
      <c r="T51" s="641">
        <v>48</v>
      </c>
      <c r="U51" s="409">
        <f t="shared" si="16"/>
        <v>78000</v>
      </c>
      <c r="V51" s="40"/>
      <c r="W51" s="40"/>
      <c r="X51" s="40"/>
      <c r="Y51" s="52"/>
    </row>
    <row r="52" spans="1:25" ht="21">
      <c r="A52" s="54">
        <v>8</v>
      </c>
      <c r="B52" s="73" t="s">
        <v>80</v>
      </c>
      <c r="C52" s="74" t="s">
        <v>48</v>
      </c>
      <c r="D52" s="641">
        <v>3000</v>
      </c>
      <c r="E52" s="410">
        <v>0</v>
      </c>
      <c r="F52" s="410">
        <v>0</v>
      </c>
      <c r="G52" s="410">
        <v>0</v>
      </c>
      <c r="H52" s="410">
        <v>0</v>
      </c>
      <c r="I52" s="410">
        <v>0</v>
      </c>
      <c r="J52" s="642">
        <v>0</v>
      </c>
      <c r="K52" s="642">
        <v>0</v>
      </c>
      <c r="L52" s="642">
        <v>0</v>
      </c>
      <c r="M52" s="193">
        <v>0</v>
      </c>
      <c r="N52" s="641">
        <f>18+18+18</f>
        <v>54</v>
      </c>
      <c r="O52" s="409">
        <f t="shared" si="15"/>
        <v>162000</v>
      </c>
      <c r="P52" s="409">
        <v>0</v>
      </c>
      <c r="Q52" s="409">
        <v>0</v>
      </c>
      <c r="R52" s="493">
        <v>0</v>
      </c>
      <c r="S52" s="409">
        <v>0</v>
      </c>
      <c r="T52" s="641">
        <f>18+18+18</f>
        <v>54</v>
      </c>
      <c r="U52" s="409">
        <f t="shared" si="16"/>
        <v>162000</v>
      </c>
      <c r="V52" s="40"/>
      <c r="W52" s="40"/>
      <c r="X52" s="40"/>
      <c r="Y52" s="52"/>
    </row>
    <row r="53" spans="1:25" ht="21">
      <c r="A53" s="54"/>
      <c r="B53" s="80" t="s">
        <v>81</v>
      </c>
      <c r="C53" s="101">
        <v>0</v>
      </c>
      <c r="D53" s="643">
        <v>0</v>
      </c>
      <c r="E53" s="410">
        <v>0</v>
      </c>
      <c r="F53" s="410">
        <v>0</v>
      </c>
      <c r="G53" s="410">
        <v>0</v>
      </c>
      <c r="H53" s="410">
        <v>0</v>
      </c>
      <c r="I53" s="410">
        <v>0</v>
      </c>
      <c r="J53" s="642">
        <v>0</v>
      </c>
      <c r="K53" s="642">
        <v>0</v>
      </c>
      <c r="L53" s="642">
        <v>0</v>
      </c>
      <c r="M53" s="193">
        <v>0</v>
      </c>
      <c r="N53" s="641">
        <v>0</v>
      </c>
      <c r="O53" s="641">
        <v>0</v>
      </c>
      <c r="P53" s="409">
        <v>0</v>
      </c>
      <c r="Q53" s="409">
        <v>0</v>
      </c>
      <c r="R53" s="493">
        <v>0</v>
      </c>
      <c r="S53" s="409">
        <v>0</v>
      </c>
      <c r="T53" s="641">
        <v>0</v>
      </c>
      <c r="U53" s="409">
        <f t="shared" si="16"/>
        <v>0</v>
      </c>
      <c r="V53" s="40"/>
      <c r="W53" s="40"/>
      <c r="X53" s="40"/>
      <c r="Y53" s="52"/>
    </row>
    <row r="54" spans="1:25" ht="21">
      <c r="A54" s="54">
        <v>9</v>
      </c>
      <c r="B54" s="73" t="s">
        <v>82</v>
      </c>
      <c r="C54" s="74" t="s">
        <v>48</v>
      </c>
      <c r="D54" s="641">
        <f>69700*0.7</f>
        <v>48790</v>
      </c>
      <c r="E54" s="410">
        <v>0</v>
      </c>
      <c r="F54" s="410">
        <v>0</v>
      </c>
      <c r="G54" s="410">
        <v>0</v>
      </c>
      <c r="H54" s="410">
        <v>0</v>
      </c>
      <c r="I54" s="410">
        <v>0</v>
      </c>
      <c r="J54" s="642">
        <v>0</v>
      </c>
      <c r="K54" s="642">
        <v>0</v>
      </c>
      <c r="L54" s="642">
        <v>0</v>
      </c>
      <c r="M54" s="193">
        <v>0</v>
      </c>
      <c r="N54" s="641">
        <v>12</v>
      </c>
      <c r="O54" s="409">
        <f t="shared" si="15"/>
        <v>585480</v>
      </c>
      <c r="P54" s="409">
        <v>0</v>
      </c>
      <c r="Q54" s="409">
        <v>0</v>
      </c>
      <c r="R54" s="493">
        <v>0</v>
      </c>
      <c r="S54" s="409">
        <v>0</v>
      </c>
      <c r="T54" s="641">
        <v>12</v>
      </c>
      <c r="U54" s="409">
        <f t="shared" si="16"/>
        <v>585480</v>
      </c>
      <c r="V54" s="40"/>
      <c r="W54" s="40"/>
      <c r="X54" s="40"/>
      <c r="Y54" s="52"/>
    </row>
    <row r="55" spans="1:25" ht="21">
      <c r="A55" s="54">
        <v>10</v>
      </c>
      <c r="B55" s="73" t="s">
        <v>83</v>
      </c>
      <c r="C55" s="74" t="s">
        <v>48</v>
      </c>
      <c r="D55" s="641">
        <v>9645</v>
      </c>
      <c r="E55" s="410">
        <v>0</v>
      </c>
      <c r="F55" s="410">
        <v>0</v>
      </c>
      <c r="G55" s="410">
        <v>0</v>
      </c>
      <c r="H55" s="410">
        <v>0</v>
      </c>
      <c r="I55" s="410">
        <v>0</v>
      </c>
      <c r="J55" s="642">
        <v>0</v>
      </c>
      <c r="K55" s="642">
        <v>0</v>
      </c>
      <c r="L55" s="642">
        <v>0</v>
      </c>
      <c r="M55" s="193">
        <v>0</v>
      </c>
      <c r="N55" s="641">
        <v>4</v>
      </c>
      <c r="O55" s="409">
        <f t="shared" si="15"/>
        <v>38580</v>
      </c>
      <c r="P55" s="409">
        <v>0</v>
      </c>
      <c r="Q55" s="409">
        <v>0</v>
      </c>
      <c r="R55" s="493">
        <v>0</v>
      </c>
      <c r="S55" s="409">
        <v>0</v>
      </c>
      <c r="T55" s="641">
        <v>4</v>
      </c>
      <c r="U55" s="409">
        <f t="shared" si="16"/>
        <v>38580</v>
      </c>
      <c r="V55" s="40"/>
      <c r="W55" s="40"/>
      <c r="X55" s="40"/>
      <c r="Y55" s="52"/>
    </row>
    <row r="56" spans="1:25" ht="21">
      <c r="A56" s="54"/>
      <c r="B56" s="81" t="s">
        <v>84</v>
      </c>
      <c r="C56" s="545">
        <v>0</v>
      </c>
      <c r="D56" s="644">
        <v>0</v>
      </c>
      <c r="E56" s="410">
        <v>0</v>
      </c>
      <c r="F56" s="410">
        <v>0</v>
      </c>
      <c r="G56" s="410">
        <v>0</v>
      </c>
      <c r="H56" s="410">
        <v>0</v>
      </c>
      <c r="I56" s="410">
        <v>0</v>
      </c>
      <c r="J56" s="870">
        <v>0</v>
      </c>
      <c r="K56" s="642">
        <v>0</v>
      </c>
      <c r="L56" s="642">
        <v>0</v>
      </c>
      <c r="M56" s="193">
        <v>0</v>
      </c>
      <c r="N56" s="641">
        <v>0</v>
      </c>
      <c r="O56" s="641">
        <v>0</v>
      </c>
      <c r="P56" s="409">
        <v>0</v>
      </c>
      <c r="Q56" s="409">
        <v>0</v>
      </c>
      <c r="R56" s="493">
        <v>0</v>
      </c>
      <c r="S56" s="409">
        <v>0</v>
      </c>
      <c r="T56" s="641">
        <v>0</v>
      </c>
      <c r="U56" s="409">
        <f t="shared" si="16"/>
        <v>0</v>
      </c>
      <c r="V56" s="40"/>
      <c r="W56" s="40"/>
      <c r="X56" s="40"/>
      <c r="Y56" s="52"/>
    </row>
    <row r="57" spans="1:25" ht="21">
      <c r="A57" s="54"/>
      <c r="B57" s="79" t="s">
        <v>85</v>
      </c>
      <c r="C57" s="101">
        <v>0</v>
      </c>
      <c r="D57" s="643">
        <v>0</v>
      </c>
      <c r="E57" s="410">
        <v>0</v>
      </c>
      <c r="F57" s="410">
        <v>0</v>
      </c>
      <c r="G57" s="410">
        <v>0</v>
      </c>
      <c r="H57" s="410">
        <v>0</v>
      </c>
      <c r="I57" s="410">
        <v>0</v>
      </c>
      <c r="J57" s="642">
        <v>0</v>
      </c>
      <c r="K57" s="642">
        <v>0</v>
      </c>
      <c r="L57" s="642">
        <v>0</v>
      </c>
      <c r="M57" s="193">
        <v>0</v>
      </c>
      <c r="N57" s="641">
        <v>0</v>
      </c>
      <c r="O57" s="641">
        <v>0</v>
      </c>
      <c r="P57" s="409">
        <v>0</v>
      </c>
      <c r="Q57" s="409">
        <v>0</v>
      </c>
      <c r="R57" s="493">
        <v>0</v>
      </c>
      <c r="S57" s="409">
        <v>0</v>
      </c>
      <c r="T57" s="641">
        <v>0</v>
      </c>
      <c r="U57" s="409">
        <f t="shared" si="16"/>
        <v>0</v>
      </c>
      <c r="V57" s="40"/>
      <c r="W57" s="40"/>
      <c r="X57" s="40"/>
      <c r="Y57" s="52"/>
    </row>
    <row r="58" spans="1:25" ht="21">
      <c r="A58" s="54">
        <v>11</v>
      </c>
      <c r="B58" s="73" t="s">
        <v>86</v>
      </c>
      <c r="C58" s="74" t="s">
        <v>48</v>
      </c>
      <c r="D58" s="641">
        <v>10150</v>
      </c>
      <c r="E58" s="410">
        <v>0</v>
      </c>
      <c r="F58" s="410">
        <v>0</v>
      </c>
      <c r="G58" s="410">
        <v>0</v>
      </c>
      <c r="H58" s="410">
        <v>0</v>
      </c>
      <c r="I58" s="410">
        <v>0</v>
      </c>
      <c r="J58" s="642">
        <v>0</v>
      </c>
      <c r="K58" s="642">
        <v>0</v>
      </c>
      <c r="L58" s="642">
        <v>0</v>
      </c>
      <c r="M58" s="193">
        <v>0</v>
      </c>
      <c r="N58" s="641">
        <v>150</v>
      </c>
      <c r="O58" s="409">
        <f t="shared" si="15"/>
        <v>1522500</v>
      </c>
      <c r="P58" s="409">
        <v>0</v>
      </c>
      <c r="Q58" s="409">
        <v>0</v>
      </c>
      <c r="R58" s="493">
        <v>0</v>
      </c>
      <c r="S58" s="409">
        <v>0</v>
      </c>
      <c r="T58" s="641">
        <v>150</v>
      </c>
      <c r="U58" s="409">
        <f t="shared" si="16"/>
        <v>1522500</v>
      </c>
      <c r="V58" s="40"/>
      <c r="W58" s="40"/>
      <c r="X58" s="40"/>
      <c r="Y58" s="52"/>
    </row>
    <row r="59" spans="1:25" ht="21">
      <c r="A59" s="54">
        <v>12</v>
      </c>
      <c r="B59" s="73" t="s">
        <v>76</v>
      </c>
      <c r="C59" s="74" t="s">
        <v>48</v>
      </c>
      <c r="D59" s="641">
        <v>2250</v>
      </c>
      <c r="E59" s="410">
        <v>0</v>
      </c>
      <c r="F59" s="410">
        <v>0</v>
      </c>
      <c r="G59" s="410">
        <v>0</v>
      </c>
      <c r="H59" s="410">
        <v>0</v>
      </c>
      <c r="I59" s="410">
        <v>0</v>
      </c>
      <c r="J59" s="642">
        <v>0</v>
      </c>
      <c r="K59" s="642">
        <v>0</v>
      </c>
      <c r="L59" s="642">
        <v>0</v>
      </c>
      <c r="M59" s="193">
        <v>0</v>
      </c>
      <c r="N59" s="641">
        <v>300</v>
      </c>
      <c r="O59" s="409">
        <f t="shared" si="15"/>
        <v>675000</v>
      </c>
      <c r="P59" s="409">
        <v>0</v>
      </c>
      <c r="Q59" s="409">
        <v>0</v>
      </c>
      <c r="R59" s="493">
        <v>0</v>
      </c>
      <c r="S59" s="409">
        <v>0</v>
      </c>
      <c r="T59" s="641">
        <v>300</v>
      </c>
      <c r="U59" s="409">
        <f t="shared" si="16"/>
        <v>675000</v>
      </c>
      <c r="V59" s="40"/>
      <c r="W59" s="40"/>
      <c r="X59" s="40"/>
      <c r="Y59" s="52"/>
    </row>
    <row r="60" spans="1:25" ht="21">
      <c r="A60" s="54"/>
      <c r="B60" s="79" t="s">
        <v>87</v>
      </c>
      <c r="C60" s="101">
        <v>0</v>
      </c>
      <c r="D60" s="643">
        <v>0</v>
      </c>
      <c r="E60" s="410">
        <v>0</v>
      </c>
      <c r="F60" s="410">
        <v>0</v>
      </c>
      <c r="G60" s="410">
        <v>0</v>
      </c>
      <c r="H60" s="410">
        <v>0</v>
      </c>
      <c r="I60" s="410">
        <v>0</v>
      </c>
      <c r="J60" s="642">
        <v>0</v>
      </c>
      <c r="K60" s="642">
        <v>0</v>
      </c>
      <c r="L60" s="642">
        <v>0</v>
      </c>
      <c r="M60" s="193">
        <v>0</v>
      </c>
      <c r="N60" s="641">
        <v>0</v>
      </c>
      <c r="O60" s="641">
        <v>0</v>
      </c>
      <c r="P60" s="409">
        <v>0</v>
      </c>
      <c r="Q60" s="409">
        <v>0</v>
      </c>
      <c r="R60" s="493">
        <v>0</v>
      </c>
      <c r="S60" s="409">
        <v>0</v>
      </c>
      <c r="T60" s="641">
        <v>0</v>
      </c>
      <c r="U60" s="409">
        <f t="shared" si="16"/>
        <v>0</v>
      </c>
      <c r="V60" s="40"/>
      <c r="W60" s="40"/>
      <c r="X60" s="40"/>
      <c r="Y60" s="52"/>
    </row>
    <row r="61" spans="1:25" ht="21">
      <c r="A61" s="54">
        <v>13</v>
      </c>
      <c r="B61" s="73" t="s">
        <v>88</v>
      </c>
      <c r="C61" s="74" t="s">
        <v>48</v>
      </c>
      <c r="D61" s="641">
        <f>31880*0.7</f>
        <v>22316</v>
      </c>
      <c r="E61" s="410">
        <v>0</v>
      </c>
      <c r="F61" s="410">
        <v>0</v>
      </c>
      <c r="G61" s="410">
        <v>0</v>
      </c>
      <c r="H61" s="410">
        <v>0</v>
      </c>
      <c r="I61" s="410">
        <v>0</v>
      </c>
      <c r="J61" s="642">
        <v>0</v>
      </c>
      <c r="K61" s="642">
        <v>0</v>
      </c>
      <c r="L61" s="642">
        <v>0</v>
      </c>
      <c r="M61" s="193">
        <v>0</v>
      </c>
      <c r="N61" s="641">
        <v>1</v>
      </c>
      <c r="O61" s="409">
        <f t="shared" si="15"/>
        <v>22316</v>
      </c>
      <c r="P61" s="409">
        <v>0</v>
      </c>
      <c r="Q61" s="409">
        <v>0</v>
      </c>
      <c r="R61" s="493">
        <v>0</v>
      </c>
      <c r="S61" s="409">
        <v>0</v>
      </c>
      <c r="T61" s="641">
        <v>1</v>
      </c>
      <c r="U61" s="409">
        <f t="shared" si="16"/>
        <v>22316</v>
      </c>
      <c r="V61" s="40"/>
      <c r="W61" s="40"/>
      <c r="X61" s="40"/>
      <c r="Y61" s="52"/>
    </row>
    <row r="62" spans="1:25" ht="21">
      <c r="A62" s="54">
        <v>14</v>
      </c>
      <c r="B62" s="73" t="s">
        <v>89</v>
      </c>
      <c r="C62" s="74" t="s">
        <v>48</v>
      </c>
      <c r="D62" s="641">
        <f>16880*0.7</f>
        <v>11816</v>
      </c>
      <c r="E62" s="410">
        <v>0</v>
      </c>
      <c r="F62" s="410">
        <v>0</v>
      </c>
      <c r="G62" s="410">
        <v>0</v>
      </c>
      <c r="H62" s="410">
        <v>0</v>
      </c>
      <c r="I62" s="410">
        <v>0</v>
      </c>
      <c r="J62" s="642">
        <v>0</v>
      </c>
      <c r="K62" s="642">
        <v>0</v>
      </c>
      <c r="L62" s="642">
        <v>0</v>
      </c>
      <c r="M62" s="193">
        <v>0</v>
      </c>
      <c r="N62" s="641">
        <v>2</v>
      </c>
      <c r="O62" s="409">
        <f t="shared" si="15"/>
        <v>23632</v>
      </c>
      <c r="P62" s="409">
        <v>0</v>
      </c>
      <c r="Q62" s="409">
        <v>0</v>
      </c>
      <c r="R62" s="493">
        <v>0</v>
      </c>
      <c r="S62" s="409">
        <v>0</v>
      </c>
      <c r="T62" s="641">
        <v>2</v>
      </c>
      <c r="U62" s="409">
        <f t="shared" si="16"/>
        <v>23632</v>
      </c>
      <c r="V62" s="40"/>
      <c r="W62" s="40"/>
      <c r="X62" s="40"/>
      <c r="Y62" s="52"/>
    </row>
    <row r="63" spans="1:25" ht="21">
      <c r="A63" s="54">
        <v>15</v>
      </c>
      <c r="B63" s="73" t="s">
        <v>90</v>
      </c>
      <c r="C63" s="74" t="s">
        <v>48</v>
      </c>
      <c r="D63" s="641">
        <v>4500</v>
      </c>
      <c r="E63" s="410">
        <v>0</v>
      </c>
      <c r="F63" s="410">
        <v>0</v>
      </c>
      <c r="G63" s="410">
        <v>0</v>
      </c>
      <c r="H63" s="410">
        <v>0</v>
      </c>
      <c r="I63" s="410">
        <v>0</v>
      </c>
      <c r="J63" s="642">
        <v>0</v>
      </c>
      <c r="K63" s="642">
        <v>0</v>
      </c>
      <c r="L63" s="642">
        <v>0</v>
      </c>
      <c r="M63" s="193">
        <v>0</v>
      </c>
      <c r="N63" s="641">
        <v>1</v>
      </c>
      <c r="O63" s="409">
        <f t="shared" si="15"/>
        <v>4500</v>
      </c>
      <c r="P63" s="409">
        <v>0</v>
      </c>
      <c r="Q63" s="409">
        <v>0</v>
      </c>
      <c r="R63" s="493">
        <v>0</v>
      </c>
      <c r="S63" s="409">
        <v>0</v>
      </c>
      <c r="T63" s="641">
        <v>1</v>
      </c>
      <c r="U63" s="409">
        <f t="shared" si="16"/>
        <v>4500</v>
      </c>
      <c r="V63" s="40"/>
      <c r="W63" s="40"/>
      <c r="X63" s="40"/>
      <c r="Y63" s="52"/>
    </row>
    <row r="64" spans="1:25" ht="21">
      <c r="A64" s="54"/>
      <c r="B64" s="79" t="s">
        <v>91</v>
      </c>
      <c r="C64" s="101">
        <v>0</v>
      </c>
      <c r="D64" s="643">
        <v>0</v>
      </c>
      <c r="E64" s="410">
        <v>0</v>
      </c>
      <c r="F64" s="410">
        <v>0</v>
      </c>
      <c r="G64" s="410">
        <v>0</v>
      </c>
      <c r="H64" s="410">
        <v>0</v>
      </c>
      <c r="I64" s="410">
        <v>0</v>
      </c>
      <c r="J64" s="642">
        <v>0</v>
      </c>
      <c r="K64" s="642">
        <v>0</v>
      </c>
      <c r="L64" s="642">
        <v>0</v>
      </c>
      <c r="M64" s="193">
        <v>0</v>
      </c>
      <c r="N64" s="641">
        <v>0</v>
      </c>
      <c r="O64" s="641">
        <v>0</v>
      </c>
      <c r="P64" s="409">
        <v>0</v>
      </c>
      <c r="Q64" s="409">
        <v>0</v>
      </c>
      <c r="R64" s="493">
        <v>0</v>
      </c>
      <c r="S64" s="409">
        <v>0</v>
      </c>
      <c r="T64" s="641">
        <v>0</v>
      </c>
      <c r="U64" s="409">
        <f t="shared" si="16"/>
        <v>0</v>
      </c>
      <c r="V64" s="40"/>
      <c r="W64" s="40"/>
      <c r="X64" s="40"/>
      <c r="Y64" s="52"/>
    </row>
    <row r="65" spans="1:25" ht="21">
      <c r="A65" s="54">
        <v>16</v>
      </c>
      <c r="B65" s="73" t="s">
        <v>92</v>
      </c>
      <c r="C65" s="74" t="s">
        <v>48</v>
      </c>
      <c r="D65" s="641">
        <v>2570</v>
      </c>
      <c r="E65" s="410">
        <v>0</v>
      </c>
      <c r="F65" s="410">
        <v>0</v>
      </c>
      <c r="G65" s="410">
        <v>0</v>
      </c>
      <c r="H65" s="410">
        <v>0</v>
      </c>
      <c r="I65" s="410">
        <v>0</v>
      </c>
      <c r="J65" s="642">
        <v>0</v>
      </c>
      <c r="K65" s="642">
        <v>0</v>
      </c>
      <c r="L65" s="642">
        <v>0</v>
      </c>
      <c r="M65" s="193">
        <v>0</v>
      </c>
      <c r="N65" s="641">
        <v>40</v>
      </c>
      <c r="O65" s="409">
        <f t="shared" si="15"/>
        <v>102800</v>
      </c>
      <c r="P65" s="409">
        <v>0</v>
      </c>
      <c r="Q65" s="409">
        <v>0</v>
      </c>
      <c r="R65" s="493">
        <v>0</v>
      </c>
      <c r="S65" s="409">
        <v>0</v>
      </c>
      <c r="T65" s="641">
        <v>40</v>
      </c>
      <c r="U65" s="409">
        <f t="shared" si="16"/>
        <v>102800</v>
      </c>
      <c r="V65" s="40"/>
      <c r="W65" s="40"/>
      <c r="X65" s="40"/>
      <c r="Y65" s="52"/>
    </row>
    <row r="66" spans="1:25" ht="21">
      <c r="A66" s="54">
        <v>17</v>
      </c>
      <c r="B66" s="73" t="s">
        <v>93</v>
      </c>
      <c r="C66" s="74" t="s">
        <v>48</v>
      </c>
      <c r="D66" s="641">
        <f>8000*0.7</f>
        <v>5600</v>
      </c>
      <c r="E66" s="410">
        <v>0</v>
      </c>
      <c r="F66" s="410">
        <v>0</v>
      </c>
      <c r="G66" s="410">
        <v>0</v>
      </c>
      <c r="H66" s="410">
        <v>0</v>
      </c>
      <c r="I66" s="410">
        <v>0</v>
      </c>
      <c r="J66" s="642">
        <v>0</v>
      </c>
      <c r="K66" s="642">
        <v>0</v>
      </c>
      <c r="L66" s="642">
        <v>0</v>
      </c>
      <c r="M66" s="193">
        <v>0</v>
      </c>
      <c r="N66" s="641">
        <v>1</v>
      </c>
      <c r="O66" s="409">
        <f t="shared" si="15"/>
        <v>5600</v>
      </c>
      <c r="P66" s="409">
        <v>0</v>
      </c>
      <c r="Q66" s="409">
        <v>0</v>
      </c>
      <c r="R66" s="493">
        <v>0</v>
      </c>
      <c r="S66" s="409">
        <v>0</v>
      </c>
      <c r="T66" s="641">
        <v>1</v>
      </c>
      <c r="U66" s="409">
        <f t="shared" si="16"/>
        <v>5600</v>
      </c>
      <c r="V66" s="40"/>
      <c r="W66" s="40"/>
      <c r="X66" s="40"/>
      <c r="Y66" s="52"/>
    </row>
    <row r="67" spans="1:25" ht="21">
      <c r="A67" s="54">
        <v>18</v>
      </c>
      <c r="B67" s="73" t="s">
        <v>94</v>
      </c>
      <c r="C67" s="74" t="s">
        <v>48</v>
      </c>
      <c r="D67" s="641">
        <v>4600</v>
      </c>
      <c r="E67" s="410">
        <v>0</v>
      </c>
      <c r="F67" s="410">
        <v>0</v>
      </c>
      <c r="G67" s="410">
        <v>0</v>
      </c>
      <c r="H67" s="410">
        <v>0</v>
      </c>
      <c r="I67" s="410">
        <v>0</v>
      </c>
      <c r="J67" s="642">
        <v>0</v>
      </c>
      <c r="K67" s="642">
        <v>0</v>
      </c>
      <c r="L67" s="642">
        <v>0</v>
      </c>
      <c r="M67" s="193">
        <v>0</v>
      </c>
      <c r="N67" s="641">
        <v>1</v>
      </c>
      <c r="O67" s="409">
        <f t="shared" si="15"/>
        <v>4600</v>
      </c>
      <c r="P67" s="409">
        <v>0</v>
      </c>
      <c r="Q67" s="409">
        <v>0</v>
      </c>
      <c r="R67" s="493">
        <v>0</v>
      </c>
      <c r="S67" s="409">
        <v>0</v>
      </c>
      <c r="T67" s="641">
        <v>1</v>
      </c>
      <c r="U67" s="409">
        <f t="shared" si="16"/>
        <v>4600</v>
      </c>
      <c r="V67" s="40"/>
      <c r="W67" s="40"/>
      <c r="X67" s="40"/>
      <c r="Y67" s="52"/>
    </row>
    <row r="68" spans="1:25" ht="21">
      <c r="A68" s="54">
        <v>19</v>
      </c>
      <c r="B68" s="73" t="s">
        <v>95</v>
      </c>
      <c r="C68" s="74" t="s">
        <v>48</v>
      </c>
      <c r="D68" s="641">
        <v>10660</v>
      </c>
      <c r="E68" s="410">
        <v>0</v>
      </c>
      <c r="F68" s="410">
        <v>0</v>
      </c>
      <c r="G68" s="410">
        <v>0</v>
      </c>
      <c r="H68" s="410">
        <v>0</v>
      </c>
      <c r="I68" s="410">
        <v>0</v>
      </c>
      <c r="J68" s="642">
        <v>0</v>
      </c>
      <c r="K68" s="642">
        <v>0</v>
      </c>
      <c r="L68" s="642">
        <v>0</v>
      </c>
      <c r="M68" s="193">
        <v>0</v>
      </c>
      <c r="N68" s="641">
        <v>5</v>
      </c>
      <c r="O68" s="409">
        <f t="shared" si="15"/>
        <v>53300</v>
      </c>
      <c r="P68" s="409">
        <v>0</v>
      </c>
      <c r="Q68" s="409">
        <v>0</v>
      </c>
      <c r="R68" s="493">
        <v>0</v>
      </c>
      <c r="S68" s="409">
        <v>0</v>
      </c>
      <c r="T68" s="641">
        <v>5</v>
      </c>
      <c r="U68" s="409">
        <f t="shared" si="16"/>
        <v>53300</v>
      </c>
      <c r="V68" s="40"/>
      <c r="W68" s="40"/>
      <c r="X68" s="40"/>
      <c r="Y68" s="52"/>
    </row>
    <row r="69" spans="1:25" ht="21">
      <c r="A69" s="54">
        <v>20</v>
      </c>
      <c r="B69" s="73" t="s">
        <v>96</v>
      </c>
      <c r="C69" s="74" t="s">
        <v>48</v>
      </c>
      <c r="D69" s="641">
        <v>2800</v>
      </c>
      <c r="E69" s="410">
        <v>0</v>
      </c>
      <c r="F69" s="410">
        <v>0</v>
      </c>
      <c r="G69" s="410">
        <v>0</v>
      </c>
      <c r="H69" s="410">
        <v>0</v>
      </c>
      <c r="I69" s="410">
        <v>0</v>
      </c>
      <c r="J69" s="642">
        <v>0</v>
      </c>
      <c r="K69" s="642">
        <v>0</v>
      </c>
      <c r="L69" s="642">
        <v>0</v>
      </c>
      <c r="M69" s="193">
        <v>0</v>
      </c>
      <c r="N69" s="641">
        <v>2</v>
      </c>
      <c r="O69" s="409">
        <f t="shared" si="15"/>
        <v>5600</v>
      </c>
      <c r="P69" s="409">
        <v>0</v>
      </c>
      <c r="Q69" s="409">
        <v>0</v>
      </c>
      <c r="R69" s="493">
        <v>0</v>
      </c>
      <c r="S69" s="409">
        <v>0</v>
      </c>
      <c r="T69" s="641">
        <v>2</v>
      </c>
      <c r="U69" s="409">
        <f t="shared" si="16"/>
        <v>5600</v>
      </c>
      <c r="V69" s="40"/>
      <c r="W69" s="40"/>
      <c r="X69" s="40"/>
      <c r="Y69" s="52"/>
    </row>
    <row r="70" spans="1:25" ht="21">
      <c r="A70" s="54"/>
      <c r="B70" s="79" t="s">
        <v>97</v>
      </c>
      <c r="C70" s="101">
        <v>0</v>
      </c>
      <c r="D70" s="643">
        <v>0</v>
      </c>
      <c r="E70" s="410">
        <v>0</v>
      </c>
      <c r="F70" s="410">
        <v>0</v>
      </c>
      <c r="G70" s="410">
        <v>0</v>
      </c>
      <c r="H70" s="410">
        <v>0</v>
      </c>
      <c r="I70" s="410">
        <v>0</v>
      </c>
      <c r="J70" s="642">
        <v>0</v>
      </c>
      <c r="K70" s="642">
        <v>0</v>
      </c>
      <c r="L70" s="642">
        <v>0</v>
      </c>
      <c r="M70" s="193">
        <v>0</v>
      </c>
      <c r="N70" s="641">
        <v>0</v>
      </c>
      <c r="O70" s="641">
        <v>0</v>
      </c>
      <c r="P70" s="409">
        <v>0</v>
      </c>
      <c r="Q70" s="409">
        <v>0</v>
      </c>
      <c r="R70" s="493">
        <v>0</v>
      </c>
      <c r="S70" s="409">
        <v>0</v>
      </c>
      <c r="T70" s="641">
        <v>0</v>
      </c>
      <c r="U70" s="409">
        <f t="shared" si="16"/>
        <v>0</v>
      </c>
      <c r="V70" s="40"/>
      <c r="W70" s="40"/>
      <c r="X70" s="40"/>
      <c r="Y70" s="52"/>
    </row>
    <row r="71" spans="1:25" ht="21">
      <c r="A71" s="54">
        <v>21</v>
      </c>
      <c r="B71" s="73" t="s">
        <v>92</v>
      </c>
      <c r="C71" s="74" t="s">
        <v>48</v>
      </c>
      <c r="D71" s="641">
        <v>2570</v>
      </c>
      <c r="E71" s="410">
        <v>0</v>
      </c>
      <c r="F71" s="410">
        <v>0</v>
      </c>
      <c r="G71" s="410">
        <v>0</v>
      </c>
      <c r="H71" s="410">
        <v>0</v>
      </c>
      <c r="I71" s="410">
        <v>0</v>
      </c>
      <c r="J71" s="642">
        <v>0</v>
      </c>
      <c r="K71" s="642">
        <v>0</v>
      </c>
      <c r="L71" s="642">
        <v>0</v>
      </c>
      <c r="M71" s="193">
        <v>0</v>
      </c>
      <c r="N71" s="641">
        <v>40</v>
      </c>
      <c r="O71" s="409">
        <f t="shared" si="15"/>
        <v>102800</v>
      </c>
      <c r="P71" s="409">
        <v>0</v>
      </c>
      <c r="Q71" s="409">
        <v>0</v>
      </c>
      <c r="R71" s="493">
        <v>0</v>
      </c>
      <c r="S71" s="409">
        <v>0</v>
      </c>
      <c r="T71" s="641">
        <v>40</v>
      </c>
      <c r="U71" s="409">
        <f t="shared" si="16"/>
        <v>102800</v>
      </c>
      <c r="V71" s="40"/>
      <c r="W71" s="40"/>
      <c r="X71" s="40"/>
      <c r="Y71" s="52"/>
    </row>
    <row r="72" spans="1:25" ht="21">
      <c r="A72" s="54">
        <v>22</v>
      </c>
      <c r="B72" s="73" t="s">
        <v>93</v>
      </c>
      <c r="C72" s="74" t="s">
        <v>48</v>
      </c>
      <c r="D72" s="641">
        <f>8000*0.7</f>
        <v>5600</v>
      </c>
      <c r="E72" s="410">
        <v>0</v>
      </c>
      <c r="F72" s="410">
        <v>0</v>
      </c>
      <c r="G72" s="410">
        <v>0</v>
      </c>
      <c r="H72" s="410">
        <v>0</v>
      </c>
      <c r="I72" s="410">
        <v>0</v>
      </c>
      <c r="J72" s="642">
        <v>0</v>
      </c>
      <c r="K72" s="642">
        <v>0</v>
      </c>
      <c r="L72" s="642">
        <v>0</v>
      </c>
      <c r="M72" s="193">
        <v>0</v>
      </c>
      <c r="N72" s="641">
        <v>1</v>
      </c>
      <c r="O72" s="409">
        <f t="shared" si="15"/>
        <v>5600</v>
      </c>
      <c r="P72" s="409">
        <v>0</v>
      </c>
      <c r="Q72" s="409">
        <v>0</v>
      </c>
      <c r="R72" s="493">
        <v>0</v>
      </c>
      <c r="S72" s="409">
        <v>0</v>
      </c>
      <c r="T72" s="641">
        <v>1</v>
      </c>
      <c r="U72" s="409">
        <f t="shared" si="16"/>
        <v>5600</v>
      </c>
      <c r="V72" s="40"/>
      <c r="W72" s="40"/>
      <c r="X72" s="40"/>
      <c r="Y72" s="52"/>
    </row>
    <row r="73" spans="1:25" ht="21">
      <c r="A73" s="54">
        <v>23</v>
      </c>
      <c r="B73" s="73" t="s">
        <v>94</v>
      </c>
      <c r="C73" s="74" t="s">
        <v>48</v>
      </c>
      <c r="D73" s="641">
        <v>4600</v>
      </c>
      <c r="E73" s="410">
        <v>0</v>
      </c>
      <c r="F73" s="410">
        <v>0</v>
      </c>
      <c r="G73" s="410">
        <v>0</v>
      </c>
      <c r="H73" s="410">
        <v>0</v>
      </c>
      <c r="I73" s="410">
        <v>0</v>
      </c>
      <c r="J73" s="642">
        <v>0</v>
      </c>
      <c r="K73" s="642">
        <v>0</v>
      </c>
      <c r="L73" s="642">
        <v>0</v>
      </c>
      <c r="M73" s="193">
        <v>0</v>
      </c>
      <c r="N73" s="641">
        <v>1</v>
      </c>
      <c r="O73" s="409">
        <f t="shared" si="15"/>
        <v>4600</v>
      </c>
      <c r="P73" s="409">
        <v>0</v>
      </c>
      <c r="Q73" s="409">
        <v>0</v>
      </c>
      <c r="R73" s="493">
        <v>0</v>
      </c>
      <c r="S73" s="409">
        <v>0</v>
      </c>
      <c r="T73" s="641">
        <v>1</v>
      </c>
      <c r="U73" s="409">
        <f t="shared" si="16"/>
        <v>4600</v>
      </c>
      <c r="V73" s="40"/>
      <c r="W73" s="40"/>
      <c r="X73" s="40"/>
      <c r="Y73" s="52"/>
    </row>
    <row r="74" spans="1:25" ht="21">
      <c r="A74" s="54">
        <v>24</v>
      </c>
      <c r="B74" s="73" t="s">
        <v>95</v>
      </c>
      <c r="C74" s="74" t="s">
        <v>48</v>
      </c>
      <c r="D74" s="641">
        <v>10660</v>
      </c>
      <c r="E74" s="410">
        <v>0</v>
      </c>
      <c r="F74" s="410">
        <v>0</v>
      </c>
      <c r="G74" s="410">
        <v>0</v>
      </c>
      <c r="H74" s="410">
        <v>0</v>
      </c>
      <c r="I74" s="410">
        <v>0</v>
      </c>
      <c r="J74" s="642">
        <v>0</v>
      </c>
      <c r="K74" s="642">
        <v>0</v>
      </c>
      <c r="L74" s="642">
        <v>0</v>
      </c>
      <c r="M74" s="193">
        <v>0</v>
      </c>
      <c r="N74" s="641">
        <v>5</v>
      </c>
      <c r="O74" s="409">
        <f t="shared" si="15"/>
        <v>53300</v>
      </c>
      <c r="P74" s="409">
        <v>0</v>
      </c>
      <c r="Q74" s="409">
        <v>0</v>
      </c>
      <c r="R74" s="493">
        <v>0</v>
      </c>
      <c r="S74" s="409">
        <v>0</v>
      </c>
      <c r="T74" s="641">
        <v>5</v>
      </c>
      <c r="U74" s="409">
        <f t="shared" si="16"/>
        <v>53300</v>
      </c>
      <c r="V74" s="40"/>
      <c r="W74" s="40"/>
      <c r="X74" s="40"/>
      <c r="Y74" s="52"/>
    </row>
    <row r="75" spans="1:25" ht="21">
      <c r="A75" s="54">
        <v>25</v>
      </c>
      <c r="B75" s="73" t="s">
        <v>96</v>
      </c>
      <c r="C75" s="74" t="s">
        <v>48</v>
      </c>
      <c r="D75" s="641">
        <v>2800</v>
      </c>
      <c r="E75" s="410">
        <v>0</v>
      </c>
      <c r="F75" s="410">
        <v>0</v>
      </c>
      <c r="G75" s="410">
        <v>0</v>
      </c>
      <c r="H75" s="410">
        <v>0</v>
      </c>
      <c r="I75" s="410">
        <v>0</v>
      </c>
      <c r="J75" s="642">
        <v>0</v>
      </c>
      <c r="K75" s="642">
        <v>0</v>
      </c>
      <c r="L75" s="642">
        <v>0</v>
      </c>
      <c r="M75" s="193">
        <v>0</v>
      </c>
      <c r="N75" s="641">
        <v>2</v>
      </c>
      <c r="O75" s="409">
        <f t="shared" si="15"/>
        <v>5600</v>
      </c>
      <c r="P75" s="409">
        <v>0</v>
      </c>
      <c r="Q75" s="409">
        <v>0</v>
      </c>
      <c r="R75" s="493">
        <v>0</v>
      </c>
      <c r="S75" s="409">
        <v>0</v>
      </c>
      <c r="T75" s="641">
        <v>2</v>
      </c>
      <c r="U75" s="409">
        <f t="shared" si="16"/>
        <v>5600</v>
      </c>
      <c r="V75" s="40"/>
      <c r="W75" s="40"/>
      <c r="X75" s="40"/>
      <c r="Y75" s="52"/>
    </row>
    <row r="76" spans="1:25" ht="21">
      <c r="A76" s="54"/>
      <c r="B76" s="79" t="s">
        <v>98</v>
      </c>
      <c r="C76" s="101">
        <v>0</v>
      </c>
      <c r="D76" s="643">
        <v>0</v>
      </c>
      <c r="E76" s="410">
        <v>0</v>
      </c>
      <c r="F76" s="410">
        <v>0</v>
      </c>
      <c r="G76" s="410">
        <v>0</v>
      </c>
      <c r="H76" s="410">
        <v>0</v>
      </c>
      <c r="I76" s="410">
        <v>0</v>
      </c>
      <c r="J76" s="642">
        <v>0</v>
      </c>
      <c r="K76" s="642">
        <v>0</v>
      </c>
      <c r="L76" s="642">
        <v>0</v>
      </c>
      <c r="M76" s="193">
        <v>0</v>
      </c>
      <c r="N76" s="641">
        <v>0</v>
      </c>
      <c r="O76" s="641">
        <v>0</v>
      </c>
      <c r="P76" s="409">
        <v>0</v>
      </c>
      <c r="Q76" s="409">
        <v>0</v>
      </c>
      <c r="R76" s="493">
        <v>0</v>
      </c>
      <c r="S76" s="409">
        <v>0</v>
      </c>
      <c r="T76" s="641">
        <v>0</v>
      </c>
      <c r="U76" s="409">
        <f t="shared" si="16"/>
        <v>0</v>
      </c>
      <c r="V76" s="40"/>
      <c r="W76" s="40"/>
      <c r="X76" s="40"/>
      <c r="Y76" s="52"/>
    </row>
    <row r="77" spans="1:25" ht="21">
      <c r="A77" s="54">
        <v>26</v>
      </c>
      <c r="B77" s="73" t="s">
        <v>92</v>
      </c>
      <c r="C77" s="74" t="s">
        <v>48</v>
      </c>
      <c r="D77" s="641">
        <v>2570</v>
      </c>
      <c r="E77" s="410">
        <v>0</v>
      </c>
      <c r="F77" s="410">
        <v>0</v>
      </c>
      <c r="G77" s="410">
        <v>0</v>
      </c>
      <c r="H77" s="410">
        <v>0</v>
      </c>
      <c r="I77" s="410">
        <v>0</v>
      </c>
      <c r="J77" s="642">
        <v>0</v>
      </c>
      <c r="K77" s="642">
        <v>0</v>
      </c>
      <c r="L77" s="642">
        <v>0</v>
      </c>
      <c r="M77" s="193">
        <v>0</v>
      </c>
      <c r="N77" s="641">
        <v>40</v>
      </c>
      <c r="O77" s="409">
        <f t="shared" si="15"/>
        <v>102800</v>
      </c>
      <c r="P77" s="409">
        <v>0</v>
      </c>
      <c r="Q77" s="409">
        <v>0</v>
      </c>
      <c r="R77" s="493">
        <v>0</v>
      </c>
      <c r="S77" s="409">
        <v>0</v>
      </c>
      <c r="T77" s="641">
        <v>40</v>
      </c>
      <c r="U77" s="409">
        <f t="shared" si="16"/>
        <v>102800</v>
      </c>
      <c r="V77" s="40"/>
      <c r="W77" s="40"/>
      <c r="X77" s="40"/>
      <c r="Y77" s="52"/>
    </row>
    <row r="78" spans="1:25" ht="21">
      <c r="A78" s="54">
        <v>27</v>
      </c>
      <c r="B78" s="73" t="s">
        <v>93</v>
      </c>
      <c r="C78" s="74" t="s">
        <v>48</v>
      </c>
      <c r="D78" s="641">
        <f>8000*0.7</f>
        <v>5600</v>
      </c>
      <c r="E78" s="410">
        <v>0</v>
      </c>
      <c r="F78" s="410">
        <v>0</v>
      </c>
      <c r="G78" s="410">
        <v>0</v>
      </c>
      <c r="H78" s="410">
        <v>0</v>
      </c>
      <c r="I78" s="410">
        <v>0</v>
      </c>
      <c r="J78" s="642">
        <v>0</v>
      </c>
      <c r="K78" s="642">
        <v>0</v>
      </c>
      <c r="L78" s="642">
        <v>0</v>
      </c>
      <c r="M78" s="193">
        <v>0</v>
      </c>
      <c r="N78" s="641">
        <v>1</v>
      </c>
      <c r="O78" s="409">
        <f t="shared" si="15"/>
        <v>5600</v>
      </c>
      <c r="P78" s="409">
        <v>0</v>
      </c>
      <c r="Q78" s="409">
        <v>0</v>
      </c>
      <c r="R78" s="493">
        <v>0</v>
      </c>
      <c r="S78" s="409">
        <v>0</v>
      </c>
      <c r="T78" s="641">
        <v>1</v>
      </c>
      <c r="U78" s="409">
        <f t="shared" si="16"/>
        <v>5600</v>
      </c>
      <c r="V78" s="40"/>
      <c r="W78" s="40"/>
      <c r="X78" s="40"/>
      <c r="Y78" s="52"/>
    </row>
    <row r="79" spans="1:25" ht="21">
      <c r="A79" s="54">
        <v>28</v>
      </c>
      <c r="B79" s="73" t="s">
        <v>94</v>
      </c>
      <c r="C79" s="74" t="s">
        <v>48</v>
      </c>
      <c r="D79" s="641">
        <v>4600</v>
      </c>
      <c r="E79" s="410">
        <v>0</v>
      </c>
      <c r="F79" s="410">
        <v>0</v>
      </c>
      <c r="G79" s="410">
        <v>0</v>
      </c>
      <c r="H79" s="410">
        <v>0</v>
      </c>
      <c r="I79" s="410">
        <v>0</v>
      </c>
      <c r="J79" s="642">
        <v>0</v>
      </c>
      <c r="K79" s="642">
        <v>0</v>
      </c>
      <c r="L79" s="642">
        <v>0</v>
      </c>
      <c r="M79" s="193">
        <v>0</v>
      </c>
      <c r="N79" s="641">
        <v>1</v>
      </c>
      <c r="O79" s="409">
        <f t="shared" si="15"/>
        <v>4600</v>
      </c>
      <c r="P79" s="409">
        <v>0</v>
      </c>
      <c r="Q79" s="409">
        <v>0</v>
      </c>
      <c r="R79" s="493">
        <v>0</v>
      </c>
      <c r="S79" s="409">
        <v>0</v>
      </c>
      <c r="T79" s="641">
        <v>1</v>
      </c>
      <c r="U79" s="409">
        <f t="shared" si="16"/>
        <v>4600</v>
      </c>
      <c r="V79" s="40"/>
      <c r="W79" s="40"/>
      <c r="X79" s="40"/>
      <c r="Y79" s="52"/>
    </row>
    <row r="80" spans="1:25" ht="21">
      <c r="A80" s="54">
        <v>29</v>
      </c>
      <c r="B80" s="73" t="s">
        <v>95</v>
      </c>
      <c r="C80" s="74" t="s">
        <v>48</v>
      </c>
      <c r="D80" s="641">
        <v>10660</v>
      </c>
      <c r="E80" s="410">
        <v>0</v>
      </c>
      <c r="F80" s="410">
        <v>0</v>
      </c>
      <c r="G80" s="410">
        <v>0</v>
      </c>
      <c r="H80" s="410">
        <v>0</v>
      </c>
      <c r="I80" s="410">
        <v>0</v>
      </c>
      <c r="J80" s="642">
        <v>0</v>
      </c>
      <c r="K80" s="642">
        <v>0</v>
      </c>
      <c r="L80" s="642">
        <v>0</v>
      </c>
      <c r="M80" s="193">
        <v>0</v>
      </c>
      <c r="N80" s="641">
        <v>5</v>
      </c>
      <c r="O80" s="409">
        <f t="shared" si="15"/>
        <v>53300</v>
      </c>
      <c r="P80" s="409">
        <v>0</v>
      </c>
      <c r="Q80" s="409">
        <v>0</v>
      </c>
      <c r="R80" s="493">
        <v>0</v>
      </c>
      <c r="S80" s="409">
        <v>0</v>
      </c>
      <c r="T80" s="641">
        <v>5</v>
      </c>
      <c r="U80" s="409">
        <f t="shared" si="16"/>
        <v>53300</v>
      </c>
      <c r="V80" s="40"/>
      <c r="W80" s="40"/>
      <c r="X80" s="40"/>
      <c r="Y80" s="52"/>
    </row>
    <row r="81" spans="1:25" ht="21">
      <c r="A81" s="54">
        <v>30</v>
      </c>
      <c r="B81" s="73" t="s">
        <v>96</v>
      </c>
      <c r="C81" s="74" t="s">
        <v>48</v>
      </c>
      <c r="D81" s="641">
        <v>2800</v>
      </c>
      <c r="E81" s="410">
        <v>0</v>
      </c>
      <c r="F81" s="410">
        <v>0</v>
      </c>
      <c r="G81" s="410">
        <v>0</v>
      </c>
      <c r="H81" s="410">
        <v>0</v>
      </c>
      <c r="I81" s="410">
        <v>0</v>
      </c>
      <c r="J81" s="642">
        <v>0</v>
      </c>
      <c r="K81" s="642">
        <v>0</v>
      </c>
      <c r="L81" s="642">
        <v>0</v>
      </c>
      <c r="M81" s="193">
        <v>0</v>
      </c>
      <c r="N81" s="641">
        <v>2</v>
      </c>
      <c r="O81" s="409">
        <f t="shared" si="15"/>
        <v>5600</v>
      </c>
      <c r="P81" s="409">
        <v>0</v>
      </c>
      <c r="Q81" s="409">
        <v>0</v>
      </c>
      <c r="R81" s="493">
        <v>0</v>
      </c>
      <c r="S81" s="409">
        <v>0</v>
      </c>
      <c r="T81" s="641">
        <v>2</v>
      </c>
      <c r="U81" s="409">
        <f t="shared" si="16"/>
        <v>5600</v>
      </c>
      <c r="V81" s="40"/>
      <c r="W81" s="40"/>
      <c r="X81" s="40"/>
      <c r="Y81" s="52"/>
    </row>
    <row r="82" spans="1:25" ht="21">
      <c r="A82" s="54"/>
      <c r="B82" s="79" t="s">
        <v>99</v>
      </c>
      <c r="C82" s="101">
        <v>0</v>
      </c>
      <c r="D82" s="643">
        <v>0</v>
      </c>
      <c r="E82" s="410">
        <v>0</v>
      </c>
      <c r="F82" s="410">
        <v>0</v>
      </c>
      <c r="G82" s="410">
        <v>0</v>
      </c>
      <c r="H82" s="410">
        <v>0</v>
      </c>
      <c r="I82" s="410">
        <v>0</v>
      </c>
      <c r="J82" s="642">
        <v>0</v>
      </c>
      <c r="K82" s="642">
        <v>0</v>
      </c>
      <c r="L82" s="642">
        <v>0</v>
      </c>
      <c r="M82" s="193">
        <v>0</v>
      </c>
      <c r="N82" s="641">
        <v>0</v>
      </c>
      <c r="O82" s="641">
        <v>0</v>
      </c>
      <c r="P82" s="409">
        <v>0</v>
      </c>
      <c r="Q82" s="409">
        <v>0</v>
      </c>
      <c r="R82" s="493">
        <v>0</v>
      </c>
      <c r="S82" s="409">
        <v>0</v>
      </c>
      <c r="T82" s="641">
        <v>0</v>
      </c>
      <c r="U82" s="409">
        <f t="shared" si="16"/>
        <v>0</v>
      </c>
      <c r="V82" s="40"/>
      <c r="W82" s="40"/>
      <c r="X82" s="40"/>
      <c r="Y82" s="52"/>
    </row>
    <row r="83" spans="1:25" ht="21">
      <c r="A83" s="54">
        <v>31</v>
      </c>
      <c r="B83" s="73" t="s">
        <v>92</v>
      </c>
      <c r="C83" s="74" t="s">
        <v>48</v>
      </c>
      <c r="D83" s="641">
        <v>2570</v>
      </c>
      <c r="E83" s="410">
        <v>0</v>
      </c>
      <c r="F83" s="410">
        <v>0</v>
      </c>
      <c r="G83" s="410">
        <v>0</v>
      </c>
      <c r="H83" s="410">
        <v>0</v>
      </c>
      <c r="I83" s="410">
        <v>0</v>
      </c>
      <c r="J83" s="642">
        <v>0</v>
      </c>
      <c r="K83" s="642">
        <v>0</v>
      </c>
      <c r="L83" s="642">
        <v>0</v>
      </c>
      <c r="M83" s="193">
        <v>0</v>
      </c>
      <c r="N83" s="641">
        <v>40</v>
      </c>
      <c r="O83" s="409">
        <f t="shared" si="15"/>
        <v>102800</v>
      </c>
      <c r="P83" s="409">
        <v>0</v>
      </c>
      <c r="Q83" s="409">
        <v>0</v>
      </c>
      <c r="R83" s="493">
        <v>0</v>
      </c>
      <c r="S83" s="409">
        <v>0</v>
      </c>
      <c r="T83" s="641">
        <v>40</v>
      </c>
      <c r="U83" s="409">
        <f t="shared" si="16"/>
        <v>102800</v>
      </c>
      <c r="V83" s="40"/>
      <c r="W83" s="40"/>
      <c r="X83" s="40"/>
      <c r="Y83" s="52"/>
    </row>
    <row r="84" spans="1:25" ht="21">
      <c r="A84" s="54">
        <v>32</v>
      </c>
      <c r="B84" s="73" t="s">
        <v>93</v>
      </c>
      <c r="C84" s="74" t="s">
        <v>48</v>
      </c>
      <c r="D84" s="641">
        <f>8000*0.7</f>
        <v>5600</v>
      </c>
      <c r="E84" s="410">
        <v>0</v>
      </c>
      <c r="F84" s="410">
        <v>0</v>
      </c>
      <c r="G84" s="410">
        <v>0</v>
      </c>
      <c r="H84" s="410">
        <v>0</v>
      </c>
      <c r="I84" s="410">
        <v>0</v>
      </c>
      <c r="J84" s="642">
        <v>0</v>
      </c>
      <c r="K84" s="642">
        <v>0</v>
      </c>
      <c r="L84" s="642">
        <v>0</v>
      </c>
      <c r="M84" s="193">
        <v>0</v>
      </c>
      <c r="N84" s="641">
        <v>1</v>
      </c>
      <c r="O84" s="409">
        <f t="shared" si="15"/>
        <v>5600</v>
      </c>
      <c r="P84" s="409">
        <v>0</v>
      </c>
      <c r="Q84" s="409">
        <v>0</v>
      </c>
      <c r="R84" s="493">
        <v>0</v>
      </c>
      <c r="S84" s="409">
        <v>0</v>
      </c>
      <c r="T84" s="641">
        <v>1</v>
      </c>
      <c r="U84" s="409">
        <f t="shared" si="16"/>
        <v>5600</v>
      </c>
      <c r="V84" s="40"/>
      <c r="W84" s="40"/>
      <c r="X84" s="40"/>
      <c r="Y84" s="52"/>
    </row>
    <row r="85" spans="1:25" ht="21">
      <c r="A85" s="54">
        <v>33</v>
      </c>
      <c r="B85" s="73" t="s">
        <v>94</v>
      </c>
      <c r="C85" s="74" t="s">
        <v>48</v>
      </c>
      <c r="D85" s="641">
        <v>4600</v>
      </c>
      <c r="E85" s="410">
        <v>0</v>
      </c>
      <c r="F85" s="410">
        <v>0</v>
      </c>
      <c r="G85" s="410">
        <v>0</v>
      </c>
      <c r="H85" s="410">
        <v>0</v>
      </c>
      <c r="I85" s="410">
        <v>0</v>
      </c>
      <c r="J85" s="642">
        <v>0</v>
      </c>
      <c r="K85" s="642">
        <v>0</v>
      </c>
      <c r="L85" s="642">
        <v>0</v>
      </c>
      <c r="M85" s="193">
        <v>0</v>
      </c>
      <c r="N85" s="641">
        <v>1</v>
      </c>
      <c r="O85" s="409">
        <f t="shared" si="15"/>
        <v>4600</v>
      </c>
      <c r="P85" s="409">
        <v>0</v>
      </c>
      <c r="Q85" s="409">
        <v>0</v>
      </c>
      <c r="R85" s="493">
        <v>0</v>
      </c>
      <c r="S85" s="409">
        <v>0</v>
      </c>
      <c r="T85" s="641">
        <v>1</v>
      </c>
      <c r="U85" s="409">
        <f t="shared" si="16"/>
        <v>4600</v>
      </c>
      <c r="V85" s="40"/>
      <c r="W85" s="40"/>
      <c r="X85" s="40"/>
      <c r="Y85" s="52"/>
    </row>
    <row r="86" spans="1:25" ht="21">
      <c r="A86" s="54">
        <v>34</v>
      </c>
      <c r="B86" s="73" t="s">
        <v>95</v>
      </c>
      <c r="C86" s="74" t="s">
        <v>48</v>
      </c>
      <c r="D86" s="641">
        <v>10660</v>
      </c>
      <c r="E86" s="410">
        <v>0</v>
      </c>
      <c r="F86" s="410">
        <v>0</v>
      </c>
      <c r="G86" s="410">
        <v>0</v>
      </c>
      <c r="H86" s="410">
        <v>0</v>
      </c>
      <c r="I86" s="410">
        <v>0</v>
      </c>
      <c r="J86" s="642">
        <v>0</v>
      </c>
      <c r="K86" s="642">
        <v>0</v>
      </c>
      <c r="L86" s="642">
        <v>0</v>
      </c>
      <c r="M86" s="193">
        <v>0</v>
      </c>
      <c r="N86" s="641">
        <v>5</v>
      </c>
      <c r="O86" s="409">
        <f t="shared" si="15"/>
        <v>53300</v>
      </c>
      <c r="P86" s="409">
        <v>0</v>
      </c>
      <c r="Q86" s="409">
        <v>0</v>
      </c>
      <c r="R86" s="493">
        <v>0</v>
      </c>
      <c r="S86" s="409">
        <v>0</v>
      </c>
      <c r="T86" s="641">
        <v>5</v>
      </c>
      <c r="U86" s="409">
        <f t="shared" si="16"/>
        <v>53300</v>
      </c>
      <c r="V86" s="40"/>
      <c r="W86" s="40"/>
      <c r="X86" s="40"/>
      <c r="Y86" s="52"/>
    </row>
    <row r="87" spans="1:25" ht="21">
      <c r="A87" s="54">
        <v>35</v>
      </c>
      <c r="B87" s="73" t="s">
        <v>96</v>
      </c>
      <c r="C87" s="74" t="s">
        <v>48</v>
      </c>
      <c r="D87" s="641">
        <v>2800</v>
      </c>
      <c r="E87" s="410">
        <v>0</v>
      </c>
      <c r="F87" s="410">
        <v>0</v>
      </c>
      <c r="G87" s="410">
        <v>0</v>
      </c>
      <c r="H87" s="410">
        <v>0</v>
      </c>
      <c r="I87" s="410">
        <v>0</v>
      </c>
      <c r="J87" s="642">
        <v>0</v>
      </c>
      <c r="K87" s="642">
        <v>0</v>
      </c>
      <c r="L87" s="642">
        <v>0</v>
      </c>
      <c r="M87" s="193">
        <v>0</v>
      </c>
      <c r="N87" s="641">
        <v>2</v>
      </c>
      <c r="O87" s="409">
        <f t="shared" si="15"/>
        <v>5600</v>
      </c>
      <c r="P87" s="409">
        <v>0</v>
      </c>
      <c r="Q87" s="409">
        <v>0</v>
      </c>
      <c r="R87" s="493">
        <v>0</v>
      </c>
      <c r="S87" s="409">
        <v>0</v>
      </c>
      <c r="T87" s="641">
        <v>2</v>
      </c>
      <c r="U87" s="409">
        <f t="shared" si="16"/>
        <v>5600</v>
      </c>
      <c r="V87" s="40"/>
      <c r="W87" s="40"/>
      <c r="X87" s="40"/>
      <c r="Y87" s="52"/>
    </row>
    <row r="88" spans="1:25" ht="21">
      <c r="A88" s="54"/>
      <c r="B88" s="79" t="s">
        <v>100</v>
      </c>
      <c r="C88" s="101">
        <v>0</v>
      </c>
      <c r="D88" s="643">
        <v>0</v>
      </c>
      <c r="E88" s="410">
        <v>0</v>
      </c>
      <c r="F88" s="410">
        <v>0</v>
      </c>
      <c r="G88" s="410">
        <v>0</v>
      </c>
      <c r="H88" s="410">
        <v>0</v>
      </c>
      <c r="I88" s="410">
        <v>0</v>
      </c>
      <c r="J88" s="642">
        <v>0</v>
      </c>
      <c r="K88" s="642">
        <v>0</v>
      </c>
      <c r="L88" s="642">
        <v>0</v>
      </c>
      <c r="M88" s="193">
        <v>0</v>
      </c>
      <c r="N88" s="641">
        <v>0</v>
      </c>
      <c r="O88" s="641">
        <v>0</v>
      </c>
      <c r="P88" s="409">
        <v>0</v>
      </c>
      <c r="Q88" s="409">
        <v>0</v>
      </c>
      <c r="R88" s="493">
        <v>0</v>
      </c>
      <c r="S88" s="409">
        <v>0</v>
      </c>
      <c r="T88" s="641">
        <v>0</v>
      </c>
      <c r="U88" s="409">
        <f t="shared" si="16"/>
        <v>0</v>
      </c>
      <c r="V88" s="40"/>
      <c r="W88" s="40"/>
      <c r="X88" s="40"/>
      <c r="Y88" s="52"/>
    </row>
    <row r="89" spans="1:25" ht="21">
      <c r="A89" s="54">
        <v>36</v>
      </c>
      <c r="B89" s="73" t="s">
        <v>92</v>
      </c>
      <c r="C89" s="74" t="s">
        <v>48</v>
      </c>
      <c r="D89" s="641">
        <v>2570</v>
      </c>
      <c r="E89" s="410">
        <v>0</v>
      </c>
      <c r="F89" s="410">
        <v>0</v>
      </c>
      <c r="G89" s="410">
        <v>0</v>
      </c>
      <c r="H89" s="410">
        <v>0</v>
      </c>
      <c r="I89" s="410">
        <v>0</v>
      </c>
      <c r="J89" s="642">
        <v>0</v>
      </c>
      <c r="K89" s="642">
        <v>0</v>
      </c>
      <c r="L89" s="642">
        <v>0</v>
      </c>
      <c r="M89" s="193">
        <v>0</v>
      </c>
      <c r="N89" s="641">
        <v>40</v>
      </c>
      <c r="O89" s="409">
        <f t="shared" si="15"/>
        <v>102800</v>
      </c>
      <c r="P89" s="409">
        <v>0</v>
      </c>
      <c r="Q89" s="409">
        <v>0</v>
      </c>
      <c r="R89" s="493">
        <v>0</v>
      </c>
      <c r="S89" s="409">
        <v>0</v>
      </c>
      <c r="T89" s="641">
        <v>40</v>
      </c>
      <c r="U89" s="409">
        <f t="shared" si="16"/>
        <v>102800</v>
      </c>
      <c r="V89" s="40"/>
      <c r="W89" s="40"/>
      <c r="X89" s="40"/>
      <c r="Y89" s="52"/>
    </row>
    <row r="90" spans="1:25" ht="21">
      <c r="A90" s="54">
        <v>37</v>
      </c>
      <c r="B90" s="73" t="s">
        <v>93</v>
      </c>
      <c r="C90" s="74" t="s">
        <v>48</v>
      </c>
      <c r="D90" s="641">
        <f>8000*0.7</f>
        <v>5600</v>
      </c>
      <c r="E90" s="410">
        <v>0</v>
      </c>
      <c r="F90" s="410">
        <v>0</v>
      </c>
      <c r="G90" s="410">
        <v>0</v>
      </c>
      <c r="H90" s="410">
        <v>0</v>
      </c>
      <c r="I90" s="410">
        <v>0</v>
      </c>
      <c r="J90" s="642">
        <v>0</v>
      </c>
      <c r="K90" s="642">
        <v>0</v>
      </c>
      <c r="L90" s="642">
        <v>0</v>
      </c>
      <c r="M90" s="193">
        <v>0</v>
      </c>
      <c r="N90" s="641">
        <v>1</v>
      </c>
      <c r="O90" s="409">
        <f t="shared" si="15"/>
        <v>5600</v>
      </c>
      <c r="P90" s="409">
        <v>0</v>
      </c>
      <c r="Q90" s="409">
        <v>0</v>
      </c>
      <c r="R90" s="493">
        <v>0</v>
      </c>
      <c r="S90" s="409">
        <v>0</v>
      </c>
      <c r="T90" s="641">
        <v>1</v>
      </c>
      <c r="U90" s="409">
        <f t="shared" si="16"/>
        <v>5600</v>
      </c>
      <c r="V90" s="40"/>
      <c r="W90" s="40"/>
      <c r="X90" s="40"/>
      <c r="Y90" s="52"/>
    </row>
    <row r="91" spans="1:25" ht="21">
      <c r="A91" s="54">
        <v>38</v>
      </c>
      <c r="B91" s="73" t="s">
        <v>94</v>
      </c>
      <c r="C91" s="74" t="s">
        <v>48</v>
      </c>
      <c r="D91" s="641">
        <v>4600</v>
      </c>
      <c r="E91" s="410">
        <v>0</v>
      </c>
      <c r="F91" s="410">
        <v>0</v>
      </c>
      <c r="G91" s="410">
        <v>0</v>
      </c>
      <c r="H91" s="410">
        <v>0</v>
      </c>
      <c r="I91" s="410">
        <v>0</v>
      </c>
      <c r="J91" s="642">
        <v>0</v>
      </c>
      <c r="K91" s="642">
        <v>0</v>
      </c>
      <c r="L91" s="642">
        <v>0</v>
      </c>
      <c r="M91" s="193">
        <v>0</v>
      </c>
      <c r="N91" s="641">
        <v>1</v>
      </c>
      <c r="O91" s="409">
        <f t="shared" si="15"/>
        <v>4600</v>
      </c>
      <c r="P91" s="409">
        <v>0</v>
      </c>
      <c r="Q91" s="409">
        <v>0</v>
      </c>
      <c r="R91" s="493">
        <v>0</v>
      </c>
      <c r="S91" s="409">
        <v>0</v>
      </c>
      <c r="T91" s="641">
        <v>1</v>
      </c>
      <c r="U91" s="409">
        <f t="shared" si="16"/>
        <v>4600</v>
      </c>
      <c r="V91" s="40"/>
      <c r="W91" s="40"/>
      <c r="X91" s="40"/>
      <c r="Y91" s="52"/>
    </row>
    <row r="92" spans="1:25" ht="21">
      <c r="A92" s="54">
        <v>39</v>
      </c>
      <c r="B92" s="73" t="s">
        <v>95</v>
      </c>
      <c r="C92" s="74" t="s">
        <v>48</v>
      </c>
      <c r="D92" s="641">
        <v>10660</v>
      </c>
      <c r="E92" s="501">
        <v>0</v>
      </c>
      <c r="F92" s="501">
        <v>0</v>
      </c>
      <c r="G92" s="501">
        <v>0</v>
      </c>
      <c r="H92" s="501">
        <v>0</v>
      </c>
      <c r="I92" s="501">
        <v>0</v>
      </c>
      <c r="J92" s="501">
        <v>0</v>
      </c>
      <c r="K92" s="501">
        <v>0</v>
      </c>
      <c r="L92" s="492">
        <v>0</v>
      </c>
      <c r="M92" s="409">
        <v>0</v>
      </c>
      <c r="N92" s="641">
        <v>5</v>
      </c>
      <c r="O92" s="409">
        <f t="shared" si="15"/>
        <v>53300</v>
      </c>
      <c r="P92" s="409">
        <v>0</v>
      </c>
      <c r="Q92" s="409">
        <v>0</v>
      </c>
      <c r="R92" s="493">
        <v>0</v>
      </c>
      <c r="S92" s="409">
        <v>0</v>
      </c>
      <c r="T92" s="641">
        <v>5</v>
      </c>
      <c r="U92" s="409">
        <f t="shared" si="16"/>
        <v>53300</v>
      </c>
      <c r="V92" s="40"/>
      <c r="W92" s="40"/>
      <c r="X92" s="40"/>
      <c r="Y92" s="52"/>
    </row>
    <row r="93" spans="1:25" ht="21">
      <c r="A93" s="54">
        <v>40</v>
      </c>
      <c r="B93" s="73" t="s">
        <v>96</v>
      </c>
      <c r="C93" s="74" t="s">
        <v>48</v>
      </c>
      <c r="D93" s="641">
        <v>2800</v>
      </c>
      <c r="E93" s="501">
        <v>0</v>
      </c>
      <c r="F93" s="501">
        <v>0</v>
      </c>
      <c r="G93" s="501">
        <v>0</v>
      </c>
      <c r="H93" s="501">
        <v>0</v>
      </c>
      <c r="I93" s="501">
        <v>0</v>
      </c>
      <c r="J93" s="501">
        <v>0</v>
      </c>
      <c r="K93" s="501">
        <v>0</v>
      </c>
      <c r="L93" s="492">
        <v>0</v>
      </c>
      <c r="M93" s="409">
        <v>0</v>
      </c>
      <c r="N93" s="641">
        <v>2</v>
      </c>
      <c r="O93" s="409">
        <f t="shared" si="15"/>
        <v>5600</v>
      </c>
      <c r="P93" s="409">
        <v>0</v>
      </c>
      <c r="Q93" s="409">
        <v>0</v>
      </c>
      <c r="R93" s="493">
        <v>0</v>
      </c>
      <c r="S93" s="409">
        <v>0</v>
      </c>
      <c r="T93" s="641">
        <v>2</v>
      </c>
      <c r="U93" s="409">
        <f t="shared" si="16"/>
        <v>5600</v>
      </c>
      <c r="V93" s="40"/>
      <c r="W93" s="40"/>
      <c r="X93" s="40"/>
      <c r="Y93" s="52"/>
    </row>
    <row r="94" spans="1:25" ht="21">
      <c r="A94" s="54"/>
      <c r="B94" s="79" t="s">
        <v>101</v>
      </c>
      <c r="C94" s="101">
        <v>0</v>
      </c>
      <c r="D94" s="643">
        <v>0</v>
      </c>
      <c r="E94" s="501">
        <v>0</v>
      </c>
      <c r="F94" s="501">
        <v>0</v>
      </c>
      <c r="G94" s="501">
        <v>0</v>
      </c>
      <c r="H94" s="501">
        <v>0</v>
      </c>
      <c r="I94" s="501">
        <v>0</v>
      </c>
      <c r="J94" s="501">
        <v>0</v>
      </c>
      <c r="K94" s="501">
        <v>0</v>
      </c>
      <c r="L94" s="492">
        <v>0</v>
      </c>
      <c r="M94" s="409">
        <v>0</v>
      </c>
      <c r="N94" s="641">
        <v>0</v>
      </c>
      <c r="O94" s="641">
        <v>0</v>
      </c>
      <c r="P94" s="409">
        <v>0</v>
      </c>
      <c r="Q94" s="409">
        <v>0</v>
      </c>
      <c r="R94" s="493">
        <v>0</v>
      </c>
      <c r="S94" s="409">
        <v>0</v>
      </c>
      <c r="T94" s="641">
        <v>0</v>
      </c>
      <c r="U94" s="409">
        <f t="shared" si="16"/>
        <v>0</v>
      </c>
      <c r="V94" s="40"/>
      <c r="W94" s="40"/>
      <c r="X94" s="40"/>
      <c r="Y94" s="52"/>
    </row>
    <row r="95" spans="1:25" ht="21">
      <c r="A95" s="54">
        <v>41</v>
      </c>
      <c r="B95" s="73" t="s">
        <v>92</v>
      </c>
      <c r="C95" s="74" t="s">
        <v>48</v>
      </c>
      <c r="D95" s="641">
        <v>2570</v>
      </c>
      <c r="E95" s="501">
        <v>0</v>
      </c>
      <c r="F95" s="501">
        <v>0</v>
      </c>
      <c r="G95" s="501">
        <v>0</v>
      </c>
      <c r="H95" s="501">
        <v>0</v>
      </c>
      <c r="I95" s="501">
        <v>0</v>
      </c>
      <c r="J95" s="501">
        <v>0</v>
      </c>
      <c r="K95" s="501">
        <v>0</v>
      </c>
      <c r="L95" s="492">
        <v>0</v>
      </c>
      <c r="M95" s="409">
        <v>0</v>
      </c>
      <c r="N95" s="641">
        <v>40</v>
      </c>
      <c r="O95" s="409">
        <f t="shared" si="15"/>
        <v>102800</v>
      </c>
      <c r="P95" s="409">
        <v>0</v>
      </c>
      <c r="Q95" s="409">
        <v>0</v>
      </c>
      <c r="R95" s="493">
        <v>0</v>
      </c>
      <c r="S95" s="409">
        <v>0</v>
      </c>
      <c r="T95" s="641">
        <v>40</v>
      </c>
      <c r="U95" s="409">
        <f t="shared" si="16"/>
        <v>102800</v>
      </c>
      <c r="V95" s="40"/>
      <c r="W95" s="40"/>
      <c r="X95" s="40"/>
      <c r="Y95" s="52"/>
    </row>
    <row r="96" spans="1:25" ht="21">
      <c r="A96" s="54">
        <v>42</v>
      </c>
      <c r="B96" s="73" t="s">
        <v>93</v>
      </c>
      <c r="C96" s="74" t="s">
        <v>48</v>
      </c>
      <c r="D96" s="641">
        <f>8000*0.7</f>
        <v>5600</v>
      </c>
      <c r="E96" s="501">
        <v>0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  <c r="K96" s="501">
        <v>0</v>
      </c>
      <c r="L96" s="492">
        <v>0</v>
      </c>
      <c r="M96" s="409">
        <v>0</v>
      </c>
      <c r="N96" s="641">
        <v>1</v>
      </c>
      <c r="O96" s="409">
        <f t="shared" si="15"/>
        <v>5600</v>
      </c>
      <c r="P96" s="409">
        <v>0</v>
      </c>
      <c r="Q96" s="409">
        <v>0</v>
      </c>
      <c r="R96" s="493">
        <v>0</v>
      </c>
      <c r="S96" s="409">
        <v>0</v>
      </c>
      <c r="T96" s="641">
        <v>1</v>
      </c>
      <c r="U96" s="409">
        <f t="shared" si="16"/>
        <v>5600</v>
      </c>
      <c r="V96" s="40"/>
      <c r="W96" s="40"/>
      <c r="X96" s="40"/>
      <c r="Y96" s="52"/>
    </row>
    <row r="97" spans="1:25" ht="21">
      <c r="A97" s="54">
        <v>43</v>
      </c>
      <c r="B97" s="73" t="s">
        <v>94</v>
      </c>
      <c r="C97" s="74" t="s">
        <v>48</v>
      </c>
      <c r="D97" s="641">
        <v>4600</v>
      </c>
      <c r="E97" s="501">
        <v>0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  <c r="K97" s="501">
        <v>0</v>
      </c>
      <c r="L97" s="492">
        <v>0</v>
      </c>
      <c r="M97" s="409">
        <v>0</v>
      </c>
      <c r="N97" s="641">
        <v>1</v>
      </c>
      <c r="O97" s="409">
        <f t="shared" si="15"/>
        <v>4600</v>
      </c>
      <c r="P97" s="409">
        <v>0</v>
      </c>
      <c r="Q97" s="409">
        <v>0</v>
      </c>
      <c r="R97" s="493">
        <v>0</v>
      </c>
      <c r="S97" s="409">
        <v>0</v>
      </c>
      <c r="T97" s="641">
        <v>1</v>
      </c>
      <c r="U97" s="409">
        <f t="shared" si="16"/>
        <v>4600</v>
      </c>
      <c r="V97" s="40"/>
      <c r="W97" s="40"/>
      <c r="X97" s="40"/>
      <c r="Y97" s="52"/>
    </row>
    <row r="98" spans="1:25" ht="21">
      <c r="A98" s="54">
        <v>44</v>
      </c>
      <c r="B98" s="73" t="s">
        <v>95</v>
      </c>
      <c r="C98" s="74" t="s">
        <v>48</v>
      </c>
      <c r="D98" s="641">
        <v>10660</v>
      </c>
      <c r="E98" s="501">
        <v>0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  <c r="K98" s="501">
        <v>0</v>
      </c>
      <c r="L98" s="492">
        <v>0</v>
      </c>
      <c r="M98" s="409">
        <v>0</v>
      </c>
      <c r="N98" s="641">
        <v>5</v>
      </c>
      <c r="O98" s="409">
        <f t="shared" si="15"/>
        <v>53300</v>
      </c>
      <c r="P98" s="409">
        <v>0</v>
      </c>
      <c r="Q98" s="409">
        <v>0</v>
      </c>
      <c r="R98" s="493">
        <v>0</v>
      </c>
      <c r="S98" s="409">
        <v>0</v>
      </c>
      <c r="T98" s="641">
        <v>5</v>
      </c>
      <c r="U98" s="409">
        <f t="shared" si="16"/>
        <v>53300</v>
      </c>
      <c r="V98" s="40"/>
      <c r="W98" s="40"/>
      <c r="X98" s="40"/>
      <c r="Y98" s="52"/>
    </row>
    <row r="99" spans="1:25" ht="21">
      <c r="A99" s="54">
        <v>45</v>
      </c>
      <c r="B99" s="73" t="s">
        <v>96</v>
      </c>
      <c r="C99" s="74" t="s">
        <v>48</v>
      </c>
      <c r="D99" s="641">
        <v>2800</v>
      </c>
      <c r="E99" s="501">
        <v>0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  <c r="K99" s="501">
        <v>0</v>
      </c>
      <c r="L99" s="492">
        <v>0</v>
      </c>
      <c r="M99" s="409">
        <v>0</v>
      </c>
      <c r="N99" s="641">
        <v>2</v>
      </c>
      <c r="O99" s="409">
        <f t="shared" si="15"/>
        <v>5600</v>
      </c>
      <c r="P99" s="409">
        <v>0</v>
      </c>
      <c r="Q99" s="409">
        <v>0</v>
      </c>
      <c r="R99" s="493">
        <v>0</v>
      </c>
      <c r="S99" s="409">
        <v>0</v>
      </c>
      <c r="T99" s="641">
        <v>2</v>
      </c>
      <c r="U99" s="409">
        <f t="shared" si="16"/>
        <v>5600</v>
      </c>
      <c r="V99" s="40"/>
      <c r="W99" s="40"/>
      <c r="X99" s="40"/>
      <c r="Y99" s="52"/>
    </row>
    <row r="100" spans="1:25" ht="21">
      <c r="A100" s="54"/>
      <c r="B100" s="80" t="s">
        <v>102</v>
      </c>
      <c r="C100" s="101">
        <v>0</v>
      </c>
      <c r="D100" s="643">
        <v>0</v>
      </c>
      <c r="E100" s="501">
        <v>0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  <c r="K100" s="501">
        <v>0</v>
      </c>
      <c r="L100" s="492">
        <v>0</v>
      </c>
      <c r="M100" s="409">
        <v>0</v>
      </c>
      <c r="N100" s="648">
        <v>0</v>
      </c>
      <c r="O100" s="648">
        <v>0</v>
      </c>
      <c r="P100" s="409">
        <v>0</v>
      </c>
      <c r="Q100" s="409">
        <v>0</v>
      </c>
      <c r="R100" s="493">
        <v>0</v>
      </c>
      <c r="S100" s="409">
        <v>0</v>
      </c>
      <c r="T100" s="648">
        <v>0</v>
      </c>
      <c r="U100" s="409">
        <f t="shared" si="16"/>
        <v>0</v>
      </c>
      <c r="V100" s="40"/>
      <c r="W100" s="40"/>
      <c r="X100" s="40"/>
      <c r="Y100" s="52"/>
    </row>
    <row r="101" spans="1:25" ht="21">
      <c r="A101" s="54">
        <v>46</v>
      </c>
      <c r="B101" s="73" t="s">
        <v>103</v>
      </c>
      <c r="C101" s="54" t="s">
        <v>48</v>
      </c>
      <c r="D101" s="641">
        <v>6400</v>
      </c>
      <c r="E101" s="501">
        <v>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  <c r="K101" s="501">
        <v>0</v>
      </c>
      <c r="L101" s="492">
        <v>0</v>
      </c>
      <c r="M101" s="409">
        <v>0</v>
      </c>
      <c r="N101" s="641">
        <v>3</v>
      </c>
      <c r="O101" s="409">
        <f t="shared" si="15"/>
        <v>19200</v>
      </c>
      <c r="P101" s="409">
        <v>0</v>
      </c>
      <c r="Q101" s="409">
        <v>0</v>
      </c>
      <c r="R101" s="493">
        <v>0</v>
      </c>
      <c r="S101" s="409">
        <v>0</v>
      </c>
      <c r="T101" s="641">
        <v>3</v>
      </c>
      <c r="U101" s="409">
        <f t="shared" si="16"/>
        <v>19200</v>
      </c>
      <c r="V101" s="40"/>
      <c r="W101" s="40"/>
      <c r="X101" s="40"/>
      <c r="Y101" s="52"/>
    </row>
    <row r="102" spans="1:25" ht="21">
      <c r="A102" s="54">
        <v>47</v>
      </c>
      <c r="B102" s="73" t="s">
        <v>76</v>
      </c>
      <c r="C102" s="54" t="s">
        <v>48</v>
      </c>
      <c r="D102" s="641">
        <v>2250</v>
      </c>
      <c r="E102" s="501">
        <v>0</v>
      </c>
      <c r="F102" s="501">
        <v>0</v>
      </c>
      <c r="G102" s="501">
        <v>0</v>
      </c>
      <c r="H102" s="501">
        <v>0</v>
      </c>
      <c r="I102" s="501">
        <v>0</v>
      </c>
      <c r="J102" s="501">
        <v>0</v>
      </c>
      <c r="K102" s="501">
        <v>0</v>
      </c>
      <c r="L102" s="492">
        <v>0</v>
      </c>
      <c r="M102" s="409">
        <v>0</v>
      </c>
      <c r="N102" s="641">
        <v>14</v>
      </c>
      <c r="O102" s="409">
        <f t="shared" si="15"/>
        <v>31500</v>
      </c>
      <c r="P102" s="409">
        <v>0</v>
      </c>
      <c r="Q102" s="409">
        <v>0</v>
      </c>
      <c r="R102" s="493">
        <v>0</v>
      </c>
      <c r="S102" s="409">
        <v>0</v>
      </c>
      <c r="T102" s="641">
        <v>14</v>
      </c>
      <c r="U102" s="409">
        <f t="shared" si="16"/>
        <v>31500</v>
      </c>
      <c r="V102" s="40"/>
      <c r="W102" s="40"/>
      <c r="X102" s="40"/>
      <c r="Y102" s="52"/>
    </row>
    <row r="103" spans="1:25" ht="21">
      <c r="A103" s="54">
        <v>48</v>
      </c>
      <c r="B103" s="73" t="s">
        <v>104</v>
      </c>
      <c r="C103" s="54" t="s">
        <v>48</v>
      </c>
      <c r="D103" s="641">
        <v>4985</v>
      </c>
      <c r="E103" s="501">
        <v>0</v>
      </c>
      <c r="F103" s="501">
        <v>0</v>
      </c>
      <c r="G103" s="501">
        <v>0</v>
      </c>
      <c r="H103" s="501">
        <v>0</v>
      </c>
      <c r="I103" s="501">
        <v>0</v>
      </c>
      <c r="J103" s="501">
        <v>0</v>
      </c>
      <c r="K103" s="501">
        <v>0</v>
      </c>
      <c r="L103" s="492">
        <v>0</v>
      </c>
      <c r="M103" s="409">
        <v>0</v>
      </c>
      <c r="N103" s="641">
        <v>2</v>
      </c>
      <c r="O103" s="409">
        <f t="shared" si="15"/>
        <v>9970</v>
      </c>
      <c r="P103" s="409">
        <v>0</v>
      </c>
      <c r="Q103" s="409">
        <v>0</v>
      </c>
      <c r="R103" s="493">
        <v>0</v>
      </c>
      <c r="S103" s="409">
        <v>0</v>
      </c>
      <c r="T103" s="641">
        <v>2</v>
      </c>
      <c r="U103" s="409">
        <f t="shared" si="16"/>
        <v>9970</v>
      </c>
      <c r="V103" s="40"/>
      <c r="W103" s="40"/>
      <c r="X103" s="40"/>
      <c r="Y103" s="52"/>
    </row>
    <row r="104" spans="1:25" ht="21">
      <c r="A104" s="54"/>
      <c r="B104" s="80" t="s">
        <v>105</v>
      </c>
      <c r="C104" s="101">
        <v>0</v>
      </c>
      <c r="D104" s="643">
        <v>0</v>
      </c>
      <c r="E104" s="501">
        <v>0</v>
      </c>
      <c r="F104" s="501">
        <v>0</v>
      </c>
      <c r="G104" s="501">
        <v>0</v>
      </c>
      <c r="H104" s="501">
        <v>0</v>
      </c>
      <c r="I104" s="501">
        <v>0</v>
      </c>
      <c r="J104" s="501">
        <v>0</v>
      </c>
      <c r="K104" s="501">
        <v>0</v>
      </c>
      <c r="L104" s="492">
        <v>0</v>
      </c>
      <c r="M104" s="409">
        <v>0</v>
      </c>
      <c r="N104" s="648">
        <v>0</v>
      </c>
      <c r="O104" s="648">
        <v>0</v>
      </c>
      <c r="P104" s="409">
        <v>0</v>
      </c>
      <c r="Q104" s="409">
        <v>0</v>
      </c>
      <c r="R104" s="493">
        <v>0</v>
      </c>
      <c r="S104" s="409">
        <v>0</v>
      </c>
      <c r="T104" s="648">
        <v>0</v>
      </c>
      <c r="U104" s="409">
        <f t="shared" si="16"/>
        <v>0</v>
      </c>
      <c r="V104" s="40"/>
      <c r="W104" s="40"/>
      <c r="X104" s="40"/>
      <c r="Y104" s="52"/>
    </row>
    <row r="105" spans="1:25" ht="21">
      <c r="A105" s="54">
        <v>49</v>
      </c>
      <c r="B105" s="73" t="s">
        <v>106</v>
      </c>
      <c r="C105" s="54" t="s">
        <v>48</v>
      </c>
      <c r="D105" s="641">
        <v>17910</v>
      </c>
      <c r="E105" s="501">
        <v>0</v>
      </c>
      <c r="F105" s="501">
        <v>0</v>
      </c>
      <c r="G105" s="501">
        <v>0</v>
      </c>
      <c r="H105" s="501">
        <v>0</v>
      </c>
      <c r="I105" s="501">
        <v>0</v>
      </c>
      <c r="J105" s="501">
        <v>0</v>
      </c>
      <c r="K105" s="501">
        <v>0</v>
      </c>
      <c r="L105" s="492">
        <v>0</v>
      </c>
      <c r="M105" s="409">
        <v>0</v>
      </c>
      <c r="N105" s="641">
        <v>8</v>
      </c>
      <c r="O105" s="409">
        <f t="shared" si="15"/>
        <v>143280</v>
      </c>
      <c r="P105" s="409">
        <v>0</v>
      </c>
      <c r="Q105" s="409">
        <v>0</v>
      </c>
      <c r="R105" s="493">
        <v>0</v>
      </c>
      <c r="S105" s="409">
        <v>0</v>
      </c>
      <c r="T105" s="641">
        <v>8</v>
      </c>
      <c r="U105" s="409">
        <f t="shared" si="16"/>
        <v>143280</v>
      </c>
      <c r="V105" s="40"/>
      <c r="W105" s="40"/>
      <c r="X105" s="40"/>
      <c r="Y105" s="52"/>
    </row>
    <row r="106" spans="1:25" ht="21">
      <c r="A106" s="54">
        <v>50</v>
      </c>
      <c r="B106" s="73" t="s">
        <v>107</v>
      </c>
      <c r="C106" s="54" t="s">
        <v>48</v>
      </c>
      <c r="D106" s="641">
        <v>9350</v>
      </c>
      <c r="E106" s="501">
        <v>0</v>
      </c>
      <c r="F106" s="501">
        <v>0</v>
      </c>
      <c r="G106" s="501">
        <v>0</v>
      </c>
      <c r="H106" s="501">
        <v>0</v>
      </c>
      <c r="I106" s="501">
        <v>0</v>
      </c>
      <c r="J106" s="501">
        <v>0</v>
      </c>
      <c r="K106" s="501">
        <v>0</v>
      </c>
      <c r="L106" s="492">
        <v>0</v>
      </c>
      <c r="M106" s="409">
        <v>0</v>
      </c>
      <c r="N106" s="641">
        <v>1</v>
      </c>
      <c r="O106" s="409">
        <f t="shared" si="15"/>
        <v>9350</v>
      </c>
      <c r="P106" s="409">
        <v>0</v>
      </c>
      <c r="Q106" s="409">
        <v>0</v>
      </c>
      <c r="R106" s="493">
        <v>0</v>
      </c>
      <c r="S106" s="409">
        <v>0</v>
      </c>
      <c r="T106" s="641">
        <v>1</v>
      </c>
      <c r="U106" s="409">
        <f t="shared" si="16"/>
        <v>9350</v>
      </c>
      <c r="V106" s="40"/>
      <c r="W106" s="40"/>
      <c r="X106" s="40"/>
      <c r="Y106" s="52"/>
    </row>
    <row r="107" spans="1:25" ht="21">
      <c r="A107" s="54">
        <v>51</v>
      </c>
      <c r="B107" s="73" t="s">
        <v>94</v>
      </c>
      <c r="C107" s="54" t="s">
        <v>48</v>
      </c>
      <c r="D107" s="641">
        <v>4600</v>
      </c>
      <c r="E107" s="501">
        <v>0</v>
      </c>
      <c r="F107" s="501">
        <v>0</v>
      </c>
      <c r="G107" s="501">
        <v>0</v>
      </c>
      <c r="H107" s="501">
        <v>0</v>
      </c>
      <c r="I107" s="501">
        <v>0</v>
      </c>
      <c r="J107" s="501">
        <v>0</v>
      </c>
      <c r="K107" s="501">
        <v>0</v>
      </c>
      <c r="L107" s="492">
        <v>0</v>
      </c>
      <c r="M107" s="409">
        <v>0</v>
      </c>
      <c r="N107" s="641">
        <v>8</v>
      </c>
      <c r="O107" s="409">
        <f t="shared" si="15"/>
        <v>36800</v>
      </c>
      <c r="P107" s="409">
        <v>0</v>
      </c>
      <c r="Q107" s="409">
        <v>0</v>
      </c>
      <c r="R107" s="493">
        <v>0</v>
      </c>
      <c r="S107" s="409">
        <v>0</v>
      </c>
      <c r="T107" s="641">
        <v>8</v>
      </c>
      <c r="U107" s="409">
        <f t="shared" si="16"/>
        <v>36800</v>
      </c>
      <c r="V107" s="40"/>
      <c r="W107" s="40"/>
      <c r="X107" s="40"/>
      <c r="Y107" s="52"/>
    </row>
    <row r="108" spans="1:25" ht="21">
      <c r="A108" s="54">
        <v>52</v>
      </c>
      <c r="B108" s="73" t="s">
        <v>108</v>
      </c>
      <c r="C108" s="54" t="s">
        <v>48</v>
      </c>
      <c r="D108" s="641">
        <v>2670</v>
      </c>
      <c r="E108" s="501">
        <v>0</v>
      </c>
      <c r="F108" s="501">
        <v>0</v>
      </c>
      <c r="G108" s="501">
        <v>0</v>
      </c>
      <c r="H108" s="501">
        <v>0</v>
      </c>
      <c r="I108" s="501">
        <v>0</v>
      </c>
      <c r="J108" s="501">
        <v>0</v>
      </c>
      <c r="K108" s="501">
        <v>0</v>
      </c>
      <c r="L108" s="492">
        <v>0</v>
      </c>
      <c r="M108" s="409">
        <v>0</v>
      </c>
      <c r="N108" s="641">
        <v>4</v>
      </c>
      <c r="O108" s="409">
        <f t="shared" si="15"/>
        <v>10680</v>
      </c>
      <c r="P108" s="409">
        <v>0</v>
      </c>
      <c r="Q108" s="409">
        <v>0</v>
      </c>
      <c r="R108" s="493">
        <v>0</v>
      </c>
      <c r="S108" s="409">
        <v>0</v>
      </c>
      <c r="T108" s="641">
        <v>4</v>
      </c>
      <c r="U108" s="409">
        <f t="shared" si="16"/>
        <v>10680</v>
      </c>
      <c r="V108" s="40"/>
      <c r="W108" s="40"/>
      <c r="X108" s="40"/>
      <c r="Y108" s="52"/>
    </row>
    <row r="109" spans="1:25" ht="21">
      <c r="A109" s="54">
        <v>53</v>
      </c>
      <c r="B109" s="73" t="s">
        <v>109</v>
      </c>
      <c r="C109" s="54" t="s">
        <v>48</v>
      </c>
      <c r="D109" s="641">
        <v>3900</v>
      </c>
      <c r="E109" s="501">
        <v>0</v>
      </c>
      <c r="F109" s="501">
        <v>0</v>
      </c>
      <c r="G109" s="501">
        <v>0</v>
      </c>
      <c r="H109" s="501">
        <v>0</v>
      </c>
      <c r="I109" s="501">
        <v>0</v>
      </c>
      <c r="J109" s="501">
        <v>0</v>
      </c>
      <c r="K109" s="501">
        <v>0</v>
      </c>
      <c r="L109" s="492">
        <v>0</v>
      </c>
      <c r="M109" s="409">
        <v>0</v>
      </c>
      <c r="N109" s="641">
        <v>4</v>
      </c>
      <c r="O109" s="409">
        <f t="shared" si="15"/>
        <v>15600</v>
      </c>
      <c r="P109" s="409">
        <v>0</v>
      </c>
      <c r="Q109" s="409">
        <v>0</v>
      </c>
      <c r="R109" s="493">
        <v>0</v>
      </c>
      <c r="S109" s="409">
        <v>0</v>
      </c>
      <c r="T109" s="641">
        <v>4</v>
      </c>
      <c r="U109" s="409">
        <f t="shared" si="16"/>
        <v>15600</v>
      </c>
      <c r="V109" s="40"/>
      <c r="W109" s="40"/>
      <c r="X109" s="40"/>
      <c r="Y109" s="52"/>
    </row>
    <row r="110" spans="1:25" ht="21">
      <c r="A110" s="54">
        <v>54</v>
      </c>
      <c r="B110" s="73" t="s">
        <v>110</v>
      </c>
      <c r="C110" s="54" t="s">
        <v>48</v>
      </c>
      <c r="D110" s="641">
        <f>5390*0.7</f>
        <v>3772.9999999999995</v>
      </c>
      <c r="E110" s="501">
        <v>0</v>
      </c>
      <c r="F110" s="501">
        <v>0</v>
      </c>
      <c r="G110" s="501">
        <v>0</v>
      </c>
      <c r="H110" s="501">
        <v>0</v>
      </c>
      <c r="I110" s="501">
        <v>0</v>
      </c>
      <c r="J110" s="501">
        <v>0</v>
      </c>
      <c r="K110" s="501">
        <v>0</v>
      </c>
      <c r="L110" s="492">
        <v>0</v>
      </c>
      <c r="M110" s="409">
        <v>0</v>
      </c>
      <c r="N110" s="641">
        <v>8</v>
      </c>
      <c r="O110" s="409">
        <f t="shared" ref="O110:O173" si="17">D110*N110</f>
        <v>30183.999999999996</v>
      </c>
      <c r="P110" s="409">
        <v>0</v>
      </c>
      <c r="Q110" s="409">
        <v>0</v>
      </c>
      <c r="R110" s="493">
        <v>0</v>
      </c>
      <c r="S110" s="409">
        <v>0</v>
      </c>
      <c r="T110" s="641">
        <v>8</v>
      </c>
      <c r="U110" s="409">
        <f t="shared" ref="U110:U173" si="18">O110</f>
        <v>30183.999999999996</v>
      </c>
      <c r="V110" s="40"/>
      <c r="W110" s="40"/>
      <c r="X110" s="40"/>
      <c r="Y110" s="52"/>
    </row>
    <row r="111" spans="1:25" ht="21">
      <c r="A111" s="54">
        <v>55</v>
      </c>
      <c r="B111" s="73" t="s">
        <v>111</v>
      </c>
      <c r="C111" s="54" t="s">
        <v>48</v>
      </c>
      <c r="D111" s="641">
        <f>5850*0.7</f>
        <v>4094.9999999999995</v>
      </c>
      <c r="E111" s="501">
        <v>0</v>
      </c>
      <c r="F111" s="501">
        <v>0</v>
      </c>
      <c r="G111" s="501">
        <v>0</v>
      </c>
      <c r="H111" s="501">
        <v>0</v>
      </c>
      <c r="I111" s="501">
        <v>0</v>
      </c>
      <c r="J111" s="501">
        <v>0</v>
      </c>
      <c r="K111" s="501">
        <v>0</v>
      </c>
      <c r="L111" s="492">
        <v>0</v>
      </c>
      <c r="M111" s="409">
        <v>0</v>
      </c>
      <c r="N111" s="641">
        <v>8</v>
      </c>
      <c r="O111" s="409">
        <f t="shared" si="17"/>
        <v>32759.999999999996</v>
      </c>
      <c r="P111" s="409">
        <v>0</v>
      </c>
      <c r="Q111" s="409">
        <v>0</v>
      </c>
      <c r="R111" s="493">
        <v>0</v>
      </c>
      <c r="S111" s="409">
        <v>0</v>
      </c>
      <c r="T111" s="641">
        <v>8</v>
      </c>
      <c r="U111" s="409">
        <f t="shared" si="18"/>
        <v>32759.999999999996</v>
      </c>
      <c r="V111" s="40"/>
      <c r="W111" s="40"/>
      <c r="X111" s="40"/>
      <c r="Y111" s="52"/>
    </row>
    <row r="112" spans="1:25" ht="21">
      <c r="A112" s="54"/>
      <c r="B112" s="80" t="s">
        <v>112</v>
      </c>
      <c r="C112" s="101">
        <v>0</v>
      </c>
      <c r="D112" s="643">
        <v>0</v>
      </c>
      <c r="E112" s="501">
        <v>0</v>
      </c>
      <c r="F112" s="501">
        <v>0</v>
      </c>
      <c r="G112" s="501">
        <v>0</v>
      </c>
      <c r="H112" s="501">
        <v>0</v>
      </c>
      <c r="I112" s="501">
        <v>0</v>
      </c>
      <c r="J112" s="501">
        <v>0</v>
      </c>
      <c r="K112" s="501">
        <v>0</v>
      </c>
      <c r="L112" s="492">
        <v>0</v>
      </c>
      <c r="M112" s="409">
        <v>0</v>
      </c>
      <c r="N112" s="648">
        <v>0</v>
      </c>
      <c r="O112" s="648">
        <v>0</v>
      </c>
      <c r="P112" s="409">
        <v>0</v>
      </c>
      <c r="Q112" s="409">
        <v>0</v>
      </c>
      <c r="R112" s="493">
        <v>0</v>
      </c>
      <c r="S112" s="409">
        <v>0</v>
      </c>
      <c r="T112" s="648">
        <v>0</v>
      </c>
      <c r="U112" s="409">
        <f t="shared" si="18"/>
        <v>0</v>
      </c>
      <c r="V112" s="40"/>
      <c r="W112" s="40"/>
      <c r="X112" s="40"/>
      <c r="Y112" s="52"/>
    </row>
    <row r="113" spans="1:25" ht="21">
      <c r="A113" s="54">
        <v>56</v>
      </c>
      <c r="B113" s="73" t="s">
        <v>106</v>
      </c>
      <c r="C113" s="54" t="s">
        <v>48</v>
      </c>
      <c r="D113" s="641">
        <v>17910</v>
      </c>
      <c r="E113" s="501">
        <v>0</v>
      </c>
      <c r="F113" s="501">
        <v>0</v>
      </c>
      <c r="G113" s="501">
        <v>0</v>
      </c>
      <c r="H113" s="501">
        <v>0</v>
      </c>
      <c r="I113" s="501">
        <v>0</v>
      </c>
      <c r="J113" s="501">
        <v>0</v>
      </c>
      <c r="K113" s="501">
        <v>0</v>
      </c>
      <c r="L113" s="492">
        <v>0</v>
      </c>
      <c r="M113" s="409">
        <v>0</v>
      </c>
      <c r="N113" s="641">
        <v>8</v>
      </c>
      <c r="O113" s="409">
        <f t="shared" si="17"/>
        <v>143280</v>
      </c>
      <c r="P113" s="409">
        <v>0</v>
      </c>
      <c r="Q113" s="409">
        <v>0</v>
      </c>
      <c r="R113" s="493">
        <v>0</v>
      </c>
      <c r="S113" s="409">
        <v>0</v>
      </c>
      <c r="T113" s="641">
        <v>8</v>
      </c>
      <c r="U113" s="409">
        <f t="shared" si="18"/>
        <v>143280</v>
      </c>
      <c r="V113" s="40"/>
      <c r="W113" s="40"/>
      <c r="X113" s="40"/>
      <c r="Y113" s="52"/>
    </row>
    <row r="114" spans="1:25" ht="21">
      <c r="A114" s="54">
        <v>57</v>
      </c>
      <c r="B114" s="73" t="s">
        <v>107</v>
      </c>
      <c r="C114" s="54" t="s">
        <v>48</v>
      </c>
      <c r="D114" s="641">
        <v>9350</v>
      </c>
      <c r="E114" s="501">
        <v>0</v>
      </c>
      <c r="F114" s="501">
        <v>0</v>
      </c>
      <c r="G114" s="501">
        <v>0</v>
      </c>
      <c r="H114" s="501">
        <v>0</v>
      </c>
      <c r="I114" s="501">
        <v>0</v>
      </c>
      <c r="J114" s="501">
        <v>0</v>
      </c>
      <c r="K114" s="501">
        <v>0</v>
      </c>
      <c r="L114" s="492">
        <v>0</v>
      </c>
      <c r="M114" s="409">
        <v>0</v>
      </c>
      <c r="N114" s="641">
        <v>1</v>
      </c>
      <c r="O114" s="409">
        <f t="shared" si="17"/>
        <v>9350</v>
      </c>
      <c r="P114" s="409">
        <v>0</v>
      </c>
      <c r="Q114" s="409">
        <v>0</v>
      </c>
      <c r="R114" s="493">
        <v>0</v>
      </c>
      <c r="S114" s="409">
        <v>0</v>
      </c>
      <c r="T114" s="641">
        <v>1</v>
      </c>
      <c r="U114" s="409">
        <f t="shared" si="18"/>
        <v>9350</v>
      </c>
      <c r="V114" s="40"/>
      <c r="W114" s="40"/>
      <c r="X114" s="40"/>
      <c r="Y114" s="52"/>
    </row>
    <row r="115" spans="1:25" ht="21">
      <c r="A115" s="54">
        <v>58</v>
      </c>
      <c r="B115" s="73" t="s">
        <v>94</v>
      </c>
      <c r="C115" s="54" t="s">
        <v>48</v>
      </c>
      <c r="D115" s="641">
        <v>4600</v>
      </c>
      <c r="E115" s="501">
        <v>0</v>
      </c>
      <c r="F115" s="501">
        <v>0</v>
      </c>
      <c r="G115" s="501">
        <v>0</v>
      </c>
      <c r="H115" s="501">
        <v>0</v>
      </c>
      <c r="I115" s="501">
        <v>0</v>
      </c>
      <c r="J115" s="501">
        <v>0</v>
      </c>
      <c r="K115" s="501">
        <v>0</v>
      </c>
      <c r="L115" s="492">
        <v>0</v>
      </c>
      <c r="M115" s="409">
        <v>0</v>
      </c>
      <c r="N115" s="641">
        <v>8</v>
      </c>
      <c r="O115" s="409">
        <f t="shared" si="17"/>
        <v>36800</v>
      </c>
      <c r="P115" s="409">
        <v>0</v>
      </c>
      <c r="Q115" s="409">
        <v>0</v>
      </c>
      <c r="R115" s="493">
        <v>0</v>
      </c>
      <c r="S115" s="409">
        <v>0</v>
      </c>
      <c r="T115" s="641">
        <v>8</v>
      </c>
      <c r="U115" s="409">
        <f t="shared" si="18"/>
        <v>36800</v>
      </c>
      <c r="V115" s="40"/>
      <c r="W115" s="40"/>
      <c r="X115" s="40"/>
      <c r="Y115" s="52"/>
    </row>
    <row r="116" spans="1:25" ht="21">
      <c r="A116" s="54">
        <v>59</v>
      </c>
      <c r="B116" s="73" t="s">
        <v>108</v>
      </c>
      <c r="C116" s="54" t="s">
        <v>48</v>
      </c>
      <c r="D116" s="641">
        <v>2670</v>
      </c>
      <c r="E116" s="501">
        <v>0</v>
      </c>
      <c r="F116" s="501">
        <v>0</v>
      </c>
      <c r="G116" s="501">
        <v>0</v>
      </c>
      <c r="H116" s="501">
        <v>0</v>
      </c>
      <c r="I116" s="501">
        <v>0</v>
      </c>
      <c r="J116" s="501">
        <v>0</v>
      </c>
      <c r="K116" s="501">
        <v>0</v>
      </c>
      <c r="L116" s="492">
        <v>0</v>
      </c>
      <c r="M116" s="409">
        <v>0</v>
      </c>
      <c r="N116" s="641">
        <v>4</v>
      </c>
      <c r="O116" s="409">
        <f t="shared" si="17"/>
        <v>10680</v>
      </c>
      <c r="P116" s="409">
        <v>0</v>
      </c>
      <c r="Q116" s="409">
        <v>0</v>
      </c>
      <c r="R116" s="493">
        <v>0</v>
      </c>
      <c r="S116" s="409">
        <v>0</v>
      </c>
      <c r="T116" s="641">
        <v>4</v>
      </c>
      <c r="U116" s="409">
        <f t="shared" si="18"/>
        <v>10680</v>
      </c>
      <c r="V116" s="40"/>
      <c r="W116" s="40"/>
      <c r="X116" s="40"/>
      <c r="Y116" s="52"/>
    </row>
    <row r="117" spans="1:25" ht="21">
      <c r="A117" s="54">
        <v>60</v>
      </c>
      <c r="B117" s="73" t="s">
        <v>109</v>
      </c>
      <c r="C117" s="54" t="s">
        <v>48</v>
      </c>
      <c r="D117" s="641">
        <v>3900</v>
      </c>
      <c r="E117" s="501">
        <v>0</v>
      </c>
      <c r="F117" s="501">
        <v>0</v>
      </c>
      <c r="G117" s="501">
        <v>0</v>
      </c>
      <c r="H117" s="501">
        <v>0</v>
      </c>
      <c r="I117" s="501">
        <v>0</v>
      </c>
      <c r="J117" s="501">
        <v>0</v>
      </c>
      <c r="K117" s="501">
        <v>0</v>
      </c>
      <c r="L117" s="492">
        <v>0</v>
      </c>
      <c r="M117" s="409">
        <v>0</v>
      </c>
      <c r="N117" s="641">
        <v>4</v>
      </c>
      <c r="O117" s="409">
        <f t="shared" si="17"/>
        <v>15600</v>
      </c>
      <c r="P117" s="409">
        <v>0</v>
      </c>
      <c r="Q117" s="409">
        <v>0</v>
      </c>
      <c r="R117" s="493">
        <v>0</v>
      </c>
      <c r="S117" s="409">
        <v>0</v>
      </c>
      <c r="T117" s="641">
        <v>4</v>
      </c>
      <c r="U117" s="409">
        <f t="shared" si="18"/>
        <v>15600</v>
      </c>
      <c r="V117" s="40"/>
      <c r="W117" s="40"/>
      <c r="X117" s="40"/>
      <c r="Y117" s="52"/>
    </row>
    <row r="118" spans="1:25" ht="21">
      <c r="A118" s="54">
        <v>61</v>
      </c>
      <c r="B118" s="73" t="s">
        <v>110</v>
      </c>
      <c r="C118" s="54" t="s">
        <v>48</v>
      </c>
      <c r="D118" s="641">
        <f>5390*0.7</f>
        <v>3772.9999999999995</v>
      </c>
      <c r="E118" s="501">
        <v>0</v>
      </c>
      <c r="F118" s="501">
        <v>0</v>
      </c>
      <c r="G118" s="501">
        <v>0</v>
      </c>
      <c r="H118" s="501">
        <v>0</v>
      </c>
      <c r="I118" s="501">
        <v>0</v>
      </c>
      <c r="J118" s="501">
        <v>0</v>
      </c>
      <c r="K118" s="501">
        <v>0</v>
      </c>
      <c r="L118" s="492">
        <v>0</v>
      </c>
      <c r="M118" s="409">
        <v>0</v>
      </c>
      <c r="N118" s="641">
        <v>8</v>
      </c>
      <c r="O118" s="409">
        <f t="shared" si="17"/>
        <v>30183.999999999996</v>
      </c>
      <c r="P118" s="409">
        <v>0</v>
      </c>
      <c r="Q118" s="409">
        <v>0</v>
      </c>
      <c r="R118" s="493">
        <v>0</v>
      </c>
      <c r="S118" s="409">
        <v>0</v>
      </c>
      <c r="T118" s="641">
        <v>8</v>
      </c>
      <c r="U118" s="409">
        <f t="shared" si="18"/>
        <v>30183.999999999996</v>
      </c>
      <c r="V118" s="40"/>
      <c r="W118" s="40"/>
      <c r="X118" s="40"/>
      <c r="Y118" s="52"/>
    </row>
    <row r="119" spans="1:25" ht="21">
      <c r="A119" s="54">
        <v>62</v>
      </c>
      <c r="B119" s="73" t="s">
        <v>111</v>
      </c>
      <c r="C119" s="54" t="s">
        <v>48</v>
      </c>
      <c r="D119" s="641">
        <f>5850*0.7</f>
        <v>4094.9999999999995</v>
      </c>
      <c r="E119" s="501">
        <v>0</v>
      </c>
      <c r="F119" s="501">
        <v>0</v>
      </c>
      <c r="G119" s="501">
        <v>0</v>
      </c>
      <c r="H119" s="501">
        <v>0</v>
      </c>
      <c r="I119" s="501">
        <v>0</v>
      </c>
      <c r="J119" s="501">
        <v>0</v>
      </c>
      <c r="K119" s="501">
        <v>0</v>
      </c>
      <c r="L119" s="492">
        <v>0</v>
      </c>
      <c r="M119" s="409">
        <v>0</v>
      </c>
      <c r="N119" s="641">
        <v>8</v>
      </c>
      <c r="O119" s="409">
        <f t="shared" si="17"/>
        <v>32759.999999999996</v>
      </c>
      <c r="P119" s="409">
        <v>0</v>
      </c>
      <c r="Q119" s="409">
        <v>0</v>
      </c>
      <c r="R119" s="493">
        <v>0</v>
      </c>
      <c r="S119" s="409">
        <v>0</v>
      </c>
      <c r="T119" s="641">
        <v>8</v>
      </c>
      <c r="U119" s="409">
        <f t="shared" si="18"/>
        <v>32759.999999999996</v>
      </c>
      <c r="V119" s="40"/>
      <c r="W119" s="40"/>
      <c r="X119" s="40"/>
      <c r="Y119" s="52"/>
    </row>
    <row r="120" spans="1:25" ht="21">
      <c r="A120" s="54"/>
      <c r="B120" s="80" t="s">
        <v>113</v>
      </c>
      <c r="C120" s="101">
        <v>0</v>
      </c>
      <c r="D120" s="643">
        <v>0</v>
      </c>
      <c r="E120" s="501">
        <v>0</v>
      </c>
      <c r="F120" s="501">
        <v>0</v>
      </c>
      <c r="G120" s="501">
        <v>0</v>
      </c>
      <c r="H120" s="501">
        <v>0</v>
      </c>
      <c r="I120" s="501">
        <v>0</v>
      </c>
      <c r="J120" s="501">
        <v>0</v>
      </c>
      <c r="K120" s="501">
        <v>0</v>
      </c>
      <c r="L120" s="492">
        <v>0</v>
      </c>
      <c r="M120" s="409">
        <v>0</v>
      </c>
      <c r="N120" s="648">
        <v>0</v>
      </c>
      <c r="O120" s="648">
        <v>0</v>
      </c>
      <c r="P120" s="409">
        <v>0</v>
      </c>
      <c r="Q120" s="409">
        <v>0</v>
      </c>
      <c r="R120" s="493">
        <v>0</v>
      </c>
      <c r="S120" s="409">
        <v>0</v>
      </c>
      <c r="T120" s="648">
        <v>0</v>
      </c>
      <c r="U120" s="409">
        <f t="shared" si="18"/>
        <v>0</v>
      </c>
      <c r="V120" s="40"/>
      <c r="W120" s="40"/>
      <c r="X120" s="40"/>
      <c r="Y120" s="52"/>
    </row>
    <row r="121" spans="1:25" ht="21">
      <c r="A121" s="54">
        <v>63</v>
      </c>
      <c r="B121" s="73" t="s">
        <v>106</v>
      </c>
      <c r="C121" s="54" t="s">
        <v>48</v>
      </c>
      <c r="D121" s="641">
        <v>17910</v>
      </c>
      <c r="E121" s="501">
        <v>0</v>
      </c>
      <c r="F121" s="501">
        <v>0</v>
      </c>
      <c r="G121" s="501">
        <v>0</v>
      </c>
      <c r="H121" s="501">
        <v>0</v>
      </c>
      <c r="I121" s="501">
        <v>0</v>
      </c>
      <c r="J121" s="501">
        <v>0</v>
      </c>
      <c r="K121" s="501">
        <v>0</v>
      </c>
      <c r="L121" s="492">
        <v>0</v>
      </c>
      <c r="M121" s="409">
        <v>0</v>
      </c>
      <c r="N121" s="641">
        <v>8</v>
      </c>
      <c r="O121" s="409">
        <f t="shared" si="17"/>
        <v>143280</v>
      </c>
      <c r="P121" s="409">
        <v>0</v>
      </c>
      <c r="Q121" s="409">
        <v>0</v>
      </c>
      <c r="R121" s="493">
        <v>0</v>
      </c>
      <c r="S121" s="409">
        <v>0</v>
      </c>
      <c r="T121" s="641">
        <v>8</v>
      </c>
      <c r="U121" s="409">
        <f t="shared" si="18"/>
        <v>143280</v>
      </c>
      <c r="V121" s="40"/>
      <c r="W121" s="40"/>
      <c r="X121" s="40"/>
      <c r="Y121" s="52"/>
    </row>
    <row r="122" spans="1:25" ht="21">
      <c r="A122" s="54">
        <v>64</v>
      </c>
      <c r="B122" s="73" t="s">
        <v>107</v>
      </c>
      <c r="C122" s="54" t="s">
        <v>48</v>
      </c>
      <c r="D122" s="641">
        <v>9350</v>
      </c>
      <c r="E122" s="501">
        <v>0</v>
      </c>
      <c r="F122" s="501">
        <v>0</v>
      </c>
      <c r="G122" s="501">
        <v>0</v>
      </c>
      <c r="H122" s="501">
        <v>0</v>
      </c>
      <c r="I122" s="501">
        <v>0</v>
      </c>
      <c r="J122" s="501">
        <v>0</v>
      </c>
      <c r="K122" s="501">
        <v>0</v>
      </c>
      <c r="L122" s="492">
        <v>0</v>
      </c>
      <c r="M122" s="409">
        <v>0</v>
      </c>
      <c r="N122" s="641">
        <v>1</v>
      </c>
      <c r="O122" s="409">
        <f t="shared" si="17"/>
        <v>9350</v>
      </c>
      <c r="P122" s="409">
        <v>0</v>
      </c>
      <c r="Q122" s="409">
        <v>0</v>
      </c>
      <c r="R122" s="493">
        <v>0</v>
      </c>
      <c r="S122" s="409">
        <v>0</v>
      </c>
      <c r="T122" s="641">
        <v>1</v>
      </c>
      <c r="U122" s="409">
        <f t="shared" si="18"/>
        <v>9350</v>
      </c>
      <c r="V122" s="40"/>
      <c r="W122" s="40"/>
      <c r="X122" s="40"/>
      <c r="Y122" s="52"/>
    </row>
    <row r="123" spans="1:25" ht="21">
      <c r="A123" s="54">
        <v>65</v>
      </c>
      <c r="B123" s="73" t="s">
        <v>94</v>
      </c>
      <c r="C123" s="54" t="s">
        <v>48</v>
      </c>
      <c r="D123" s="641">
        <v>4600</v>
      </c>
      <c r="E123" s="501">
        <v>0</v>
      </c>
      <c r="F123" s="501">
        <v>0</v>
      </c>
      <c r="G123" s="501">
        <v>0</v>
      </c>
      <c r="H123" s="501">
        <v>0</v>
      </c>
      <c r="I123" s="501">
        <v>0</v>
      </c>
      <c r="J123" s="501">
        <v>0</v>
      </c>
      <c r="K123" s="501">
        <v>0</v>
      </c>
      <c r="L123" s="492">
        <v>0</v>
      </c>
      <c r="M123" s="409">
        <v>0</v>
      </c>
      <c r="N123" s="641">
        <v>8</v>
      </c>
      <c r="O123" s="409">
        <f t="shared" si="17"/>
        <v>36800</v>
      </c>
      <c r="P123" s="409">
        <v>0</v>
      </c>
      <c r="Q123" s="409">
        <v>0</v>
      </c>
      <c r="R123" s="493">
        <v>0</v>
      </c>
      <c r="S123" s="409">
        <v>0</v>
      </c>
      <c r="T123" s="641">
        <v>8</v>
      </c>
      <c r="U123" s="409">
        <f t="shared" si="18"/>
        <v>36800</v>
      </c>
      <c r="V123" s="40"/>
      <c r="W123" s="40"/>
      <c r="X123" s="40"/>
      <c r="Y123" s="52"/>
    </row>
    <row r="124" spans="1:25" ht="21">
      <c r="A124" s="54">
        <v>66</v>
      </c>
      <c r="B124" s="73" t="s">
        <v>108</v>
      </c>
      <c r="C124" s="54" t="s">
        <v>48</v>
      </c>
      <c r="D124" s="641">
        <v>2670</v>
      </c>
      <c r="E124" s="501">
        <v>0</v>
      </c>
      <c r="F124" s="501">
        <v>0</v>
      </c>
      <c r="G124" s="501">
        <v>0</v>
      </c>
      <c r="H124" s="501">
        <v>0</v>
      </c>
      <c r="I124" s="501">
        <v>0</v>
      </c>
      <c r="J124" s="501">
        <v>0</v>
      </c>
      <c r="K124" s="501">
        <v>0</v>
      </c>
      <c r="L124" s="492">
        <v>0</v>
      </c>
      <c r="M124" s="409">
        <v>0</v>
      </c>
      <c r="N124" s="641">
        <v>4</v>
      </c>
      <c r="O124" s="409">
        <f t="shared" si="17"/>
        <v>10680</v>
      </c>
      <c r="P124" s="409">
        <v>0</v>
      </c>
      <c r="Q124" s="409">
        <v>0</v>
      </c>
      <c r="R124" s="493">
        <v>0</v>
      </c>
      <c r="S124" s="409">
        <v>0</v>
      </c>
      <c r="T124" s="641">
        <v>4</v>
      </c>
      <c r="U124" s="409">
        <f t="shared" si="18"/>
        <v>10680</v>
      </c>
      <c r="V124" s="40"/>
      <c r="W124" s="40"/>
      <c r="X124" s="40"/>
      <c r="Y124" s="52"/>
    </row>
    <row r="125" spans="1:25" ht="21">
      <c r="A125" s="54">
        <v>67</v>
      </c>
      <c r="B125" s="73" t="s">
        <v>109</v>
      </c>
      <c r="C125" s="54" t="s">
        <v>48</v>
      </c>
      <c r="D125" s="641">
        <v>3900</v>
      </c>
      <c r="E125" s="501">
        <v>0</v>
      </c>
      <c r="F125" s="501">
        <v>0</v>
      </c>
      <c r="G125" s="501">
        <v>0</v>
      </c>
      <c r="H125" s="501">
        <v>0</v>
      </c>
      <c r="I125" s="501">
        <v>0</v>
      </c>
      <c r="J125" s="501">
        <v>0</v>
      </c>
      <c r="K125" s="501">
        <v>0</v>
      </c>
      <c r="L125" s="492">
        <v>0</v>
      </c>
      <c r="M125" s="409">
        <v>0</v>
      </c>
      <c r="N125" s="641">
        <v>4</v>
      </c>
      <c r="O125" s="409">
        <f t="shared" si="17"/>
        <v>15600</v>
      </c>
      <c r="P125" s="409">
        <v>0</v>
      </c>
      <c r="Q125" s="409">
        <v>0</v>
      </c>
      <c r="R125" s="493">
        <v>0</v>
      </c>
      <c r="S125" s="409">
        <v>0</v>
      </c>
      <c r="T125" s="641">
        <v>4</v>
      </c>
      <c r="U125" s="409">
        <f t="shared" si="18"/>
        <v>15600</v>
      </c>
      <c r="V125" s="40"/>
      <c r="W125" s="40"/>
      <c r="X125" s="40"/>
      <c r="Y125" s="52"/>
    </row>
    <row r="126" spans="1:25" ht="21">
      <c r="A126" s="54">
        <v>68</v>
      </c>
      <c r="B126" s="73" t="s">
        <v>110</v>
      </c>
      <c r="C126" s="54" t="s">
        <v>48</v>
      </c>
      <c r="D126" s="641">
        <f>5390*0.7</f>
        <v>3772.9999999999995</v>
      </c>
      <c r="E126" s="501">
        <v>0</v>
      </c>
      <c r="F126" s="501">
        <v>0</v>
      </c>
      <c r="G126" s="501">
        <v>0</v>
      </c>
      <c r="H126" s="501">
        <v>0</v>
      </c>
      <c r="I126" s="501">
        <v>0</v>
      </c>
      <c r="J126" s="501">
        <v>0</v>
      </c>
      <c r="K126" s="501">
        <v>0</v>
      </c>
      <c r="L126" s="492">
        <v>0</v>
      </c>
      <c r="M126" s="409">
        <v>0</v>
      </c>
      <c r="N126" s="641">
        <v>8</v>
      </c>
      <c r="O126" s="409">
        <f t="shared" si="17"/>
        <v>30183.999999999996</v>
      </c>
      <c r="P126" s="409">
        <v>0</v>
      </c>
      <c r="Q126" s="409">
        <v>0</v>
      </c>
      <c r="R126" s="493">
        <v>0</v>
      </c>
      <c r="S126" s="409">
        <v>0</v>
      </c>
      <c r="T126" s="641">
        <v>8</v>
      </c>
      <c r="U126" s="409">
        <f t="shared" si="18"/>
        <v>30183.999999999996</v>
      </c>
      <c r="V126" s="40"/>
      <c r="W126" s="40"/>
      <c r="X126" s="40"/>
      <c r="Y126" s="52"/>
    </row>
    <row r="127" spans="1:25" ht="21">
      <c r="A127" s="54">
        <v>69</v>
      </c>
      <c r="B127" s="73" t="s">
        <v>111</v>
      </c>
      <c r="C127" s="54" t="s">
        <v>48</v>
      </c>
      <c r="D127" s="641">
        <f>5850*0.7</f>
        <v>4094.9999999999995</v>
      </c>
      <c r="E127" s="501">
        <v>0</v>
      </c>
      <c r="F127" s="501">
        <v>0</v>
      </c>
      <c r="G127" s="501">
        <v>0</v>
      </c>
      <c r="H127" s="501">
        <v>0</v>
      </c>
      <c r="I127" s="501">
        <v>0</v>
      </c>
      <c r="J127" s="501">
        <v>0</v>
      </c>
      <c r="K127" s="501">
        <v>0</v>
      </c>
      <c r="L127" s="492">
        <v>0</v>
      </c>
      <c r="M127" s="409">
        <v>0</v>
      </c>
      <c r="N127" s="641">
        <v>8</v>
      </c>
      <c r="O127" s="409">
        <f t="shared" si="17"/>
        <v>32759.999999999996</v>
      </c>
      <c r="P127" s="409">
        <v>0</v>
      </c>
      <c r="Q127" s="409">
        <v>0</v>
      </c>
      <c r="R127" s="493">
        <v>0</v>
      </c>
      <c r="S127" s="409">
        <v>0</v>
      </c>
      <c r="T127" s="641">
        <v>8</v>
      </c>
      <c r="U127" s="409">
        <f t="shared" si="18"/>
        <v>32759.999999999996</v>
      </c>
      <c r="V127" s="40"/>
      <c r="W127" s="40"/>
      <c r="X127" s="40"/>
      <c r="Y127" s="52"/>
    </row>
    <row r="128" spans="1:25" ht="21">
      <c r="A128" s="54"/>
      <c r="B128" s="80" t="s">
        <v>114</v>
      </c>
      <c r="C128" s="101">
        <v>0</v>
      </c>
      <c r="D128" s="643">
        <v>0</v>
      </c>
      <c r="E128" s="501">
        <v>0</v>
      </c>
      <c r="F128" s="501">
        <v>0</v>
      </c>
      <c r="G128" s="501">
        <v>0</v>
      </c>
      <c r="H128" s="501">
        <v>0</v>
      </c>
      <c r="I128" s="501">
        <v>0</v>
      </c>
      <c r="J128" s="501">
        <v>0</v>
      </c>
      <c r="K128" s="501">
        <v>0</v>
      </c>
      <c r="L128" s="492">
        <v>0</v>
      </c>
      <c r="M128" s="409">
        <v>0</v>
      </c>
      <c r="N128" s="648">
        <v>0</v>
      </c>
      <c r="O128" s="648">
        <v>0</v>
      </c>
      <c r="P128" s="409">
        <v>0</v>
      </c>
      <c r="Q128" s="409">
        <v>0</v>
      </c>
      <c r="R128" s="493">
        <v>0</v>
      </c>
      <c r="S128" s="409">
        <v>0</v>
      </c>
      <c r="T128" s="648">
        <v>0</v>
      </c>
      <c r="U128" s="409">
        <f t="shared" si="18"/>
        <v>0</v>
      </c>
      <c r="V128" s="40"/>
      <c r="W128" s="40"/>
      <c r="X128" s="40"/>
      <c r="Y128" s="52"/>
    </row>
    <row r="129" spans="1:25" ht="21">
      <c r="A129" s="54">
        <v>70</v>
      </c>
      <c r="B129" s="73" t="s">
        <v>104</v>
      </c>
      <c r="C129" s="54" t="s">
        <v>48</v>
      </c>
      <c r="D129" s="641">
        <v>4985</v>
      </c>
      <c r="E129" s="501">
        <v>0</v>
      </c>
      <c r="F129" s="501">
        <v>0</v>
      </c>
      <c r="G129" s="501">
        <v>0</v>
      </c>
      <c r="H129" s="501">
        <v>0</v>
      </c>
      <c r="I129" s="501">
        <v>0</v>
      </c>
      <c r="J129" s="501">
        <v>0</v>
      </c>
      <c r="K129" s="501">
        <v>0</v>
      </c>
      <c r="L129" s="492">
        <v>0</v>
      </c>
      <c r="M129" s="409">
        <v>0</v>
      </c>
      <c r="N129" s="641">
        <v>2</v>
      </c>
      <c r="O129" s="409">
        <f t="shared" si="17"/>
        <v>9970</v>
      </c>
      <c r="P129" s="409">
        <v>0</v>
      </c>
      <c r="Q129" s="409">
        <v>0</v>
      </c>
      <c r="R129" s="493">
        <v>0</v>
      </c>
      <c r="S129" s="409">
        <v>0</v>
      </c>
      <c r="T129" s="641">
        <v>2</v>
      </c>
      <c r="U129" s="409">
        <f t="shared" si="18"/>
        <v>9970</v>
      </c>
      <c r="V129" s="40"/>
      <c r="W129" s="40"/>
      <c r="X129" s="40"/>
      <c r="Y129" s="52"/>
    </row>
    <row r="130" spans="1:25" ht="21">
      <c r="A130" s="54">
        <v>71</v>
      </c>
      <c r="B130" s="73" t="s">
        <v>115</v>
      </c>
      <c r="C130" s="54" t="s">
        <v>48</v>
      </c>
      <c r="D130" s="641">
        <v>2250</v>
      </c>
      <c r="E130" s="501">
        <v>0</v>
      </c>
      <c r="F130" s="501">
        <v>0</v>
      </c>
      <c r="G130" s="501">
        <v>0</v>
      </c>
      <c r="H130" s="501">
        <v>0</v>
      </c>
      <c r="I130" s="501">
        <v>0</v>
      </c>
      <c r="J130" s="501">
        <v>0</v>
      </c>
      <c r="K130" s="501">
        <v>0</v>
      </c>
      <c r="L130" s="492">
        <v>0</v>
      </c>
      <c r="M130" s="409">
        <v>0</v>
      </c>
      <c r="N130" s="641">
        <v>2</v>
      </c>
      <c r="O130" s="409">
        <f t="shared" si="17"/>
        <v>4500</v>
      </c>
      <c r="P130" s="409">
        <v>0</v>
      </c>
      <c r="Q130" s="409">
        <v>0</v>
      </c>
      <c r="R130" s="493">
        <v>0</v>
      </c>
      <c r="S130" s="409">
        <v>0</v>
      </c>
      <c r="T130" s="641">
        <v>2</v>
      </c>
      <c r="U130" s="409">
        <f t="shared" si="18"/>
        <v>4500</v>
      </c>
      <c r="V130" s="40"/>
      <c r="W130" s="40"/>
      <c r="X130" s="40"/>
      <c r="Y130" s="52"/>
    </row>
    <row r="131" spans="1:25" ht="21">
      <c r="A131" s="54">
        <v>72</v>
      </c>
      <c r="B131" s="73" t="s">
        <v>116</v>
      </c>
      <c r="C131" s="54" t="s">
        <v>48</v>
      </c>
      <c r="D131" s="641">
        <v>6300</v>
      </c>
      <c r="E131" s="501">
        <v>0</v>
      </c>
      <c r="F131" s="501">
        <v>0</v>
      </c>
      <c r="G131" s="501">
        <v>0</v>
      </c>
      <c r="H131" s="501">
        <v>0</v>
      </c>
      <c r="I131" s="501">
        <v>0</v>
      </c>
      <c r="J131" s="501">
        <v>0</v>
      </c>
      <c r="K131" s="501">
        <v>0</v>
      </c>
      <c r="L131" s="492">
        <v>0</v>
      </c>
      <c r="M131" s="409">
        <v>0</v>
      </c>
      <c r="N131" s="641">
        <v>8</v>
      </c>
      <c r="O131" s="409">
        <f t="shared" si="17"/>
        <v>50400</v>
      </c>
      <c r="P131" s="409">
        <v>0</v>
      </c>
      <c r="Q131" s="409">
        <v>0</v>
      </c>
      <c r="R131" s="493">
        <v>0</v>
      </c>
      <c r="S131" s="409">
        <v>0</v>
      </c>
      <c r="T131" s="641">
        <v>8</v>
      </c>
      <c r="U131" s="409">
        <f t="shared" si="18"/>
        <v>50400</v>
      </c>
      <c r="V131" s="40"/>
      <c r="W131" s="40"/>
      <c r="X131" s="40"/>
      <c r="Y131" s="52"/>
    </row>
    <row r="132" spans="1:25" ht="21">
      <c r="A132" s="54"/>
      <c r="B132" s="80" t="s">
        <v>117</v>
      </c>
      <c r="C132" s="101">
        <v>0</v>
      </c>
      <c r="D132" s="643">
        <v>0</v>
      </c>
      <c r="E132" s="501">
        <v>0</v>
      </c>
      <c r="F132" s="501">
        <v>0</v>
      </c>
      <c r="G132" s="501">
        <v>0</v>
      </c>
      <c r="H132" s="501">
        <v>0</v>
      </c>
      <c r="I132" s="501">
        <v>0</v>
      </c>
      <c r="J132" s="501">
        <v>0</v>
      </c>
      <c r="K132" s="501">
        <v>0</v>
      </c>
      <c r="L132" s="492">
        <v>0</v>
      </c>
      <c r="M132" s="409">
        <v>0</v>
      </c>
      <c r="N132" s="648">
        <v>0</v>
      </c>
      <c r="O132" s="648">
        <v>0</v>
      </c>
      <c r="P132" s="409">
        <v>0</v>
      </c>
      <c r="Q132" s="409">
        <v>0</v>
      </c>
      <c r="R132" s="493">
        <v>0</v>
      </c>
      <c r="S132" s="409">
        <v>0</v>
      </c>
      <c r="T132" s="648">
        <v>0</v>
      </c>
      <c r="U132" s="409">
        <f t="shared" si="18"/>
        <v>0</v>
      </c>
      <c r="V132" s="40"/>
      <c r="W132" s="40"/>
      <c r="X132" s="40"/>
      <c r="Y132" s="52"/>
    </row>
    <row r="133" spans="1:25" ht="21">
      <c r="A133" s="54">
        <v>73</v>
      </c>
      <c r="B133" s="73" t="s">
        <v>118</v>
      </c>
      <c r="C133" s="54" t="s">
        <v>48</v>
      </c>
      <c r="D133" s="646">
        <v>21240</v>
      </c>
      <c r="E133" s="501">
        <v>0</v>
      </c>
      <c r="F133" s="501">
        <v>0</v>
      </c>
      <c r="G133" s="501">
        <v>0</v>
      </c>
      <c r="H133" s="501">
        <v>0</v>
      </c>
      <c r="I133" s="501">
        <v>0</v>
      </c>
      <c r="J133" s="501">
        <v>0</v>
      </c>
      <c r="K133" s="501">
        <v>0</v>
      </c>
      <c r="L133" s="492">
        <v>0</v>
      </c>
      <c r="M133" s="409">
        <v>0</v>
      </c>
      <c r="N133" s="641">
        <v>1</v>
      </c>
      <c r="O133" s="409">
        <f t="shared" si="17"/>
        <v>21240</v>
      </c>
      <c r="P133" s="409">
        <v>0</v>
      </c>
      <c r="Q133" s="409">
        <v>0</v>
      </c>
      <c r="R133" s="493">
        <v>0</v>
      </c>
      <c r="S133" s="409">
        <v>0</v>
      </c>
      <c r="T133" s="641">
        <v>1</v>
      </c>
      <c r="U133" s="409">
        <f t="shared" si="18"/>
        <v>21240</v>
      </c>
      <c r="V133" s="40"/>
      <c r="W133" s="40"/>
      <c r="X133" s="40"/>
      <c r="Y133" s="52"/>
    </row>
    <row r="134" spans="1:25" ht="21">
      <c r="A134" s="54">
        <v>74</v>
      </c>
      <c r="B134" s="73" t="s">
        <v>119</v>
      </c>
      <c r="C134" s="54" t="s">
        <v>48</v>
      </c>
      <c r="D134" s="647">
        <v>4600</v>
      </c>
      <c r="E134" s="501">
        <v>0</v>
      </c>
      <c r="F134" s="501">
        <v>0</v>
      </c>
      <c r="G134" s="501">
        <v>0</v>
      </c>
      <c r="H134" s="501">
        <v>0</v>
      </c>
      <c r="I134" s="501">
        <v>0</v>
      </c>
      <c r="J134" s="501">
        <v>0</v>
      </c>
      <c r="K134" s="501">
        <v>0</v>
      </c>
      <c r="L134" s="492">
        <v>0</v>
      </c>
      <c r="M134" s="409">
        <v>0</v>
      </c>
      <c r="N134" s="641">
        <v>8</v>
      </c>
      <c r="O134" s="409">
        <f t="shared" si="17"/>
        <v>36800</v>
      </c>
      <c r="P134" s="409">
        <v>0</v>
      </c>
      <c r="Q134" s="409">
        <v>0</v>
      </c>
      <c r="R134" s="493">
        <v>0</v>
      </c>
      <c r="S134" s="409">
        <v>0</v>
      </c>
      <c r="T134" s="641">
        <v>8</v>
      </c>
      <c r="U134" s="409">
        <f t="shared" si="18"/>
        <v>36800</v>
      </c>
      <c r="V134" s="40"/>
      <c r="W134" s="40"/>
      <c r="X134" s="40"/>
      <c r="Y134" s="52"/>
    </row>
    <row r="135" spans="1:25" ht="21">
      <c r="A135" s="54"/>
      <c r="B135" s="80" t="s">
        <v>120</v>
      </c>
      <c r="C135" s="101">
        <v>0</v>
      </c>
      <c r="D135" s="645">
        <v>0</v>
      </c>
      <c r="E135" s="501">
        <v>0</v>
      </c>
      <c r="F135" s="501">
        <v>0</v>
      </c>
      <c r="G135" s="501">
        <v>0</v>
      </c>
      <c r="H135" s="501">
        <v>0</v>
      </c>
      <c r="I135" s="501">
        <v>0</v>
      </c>
      <c r="J135" s="501">
        <v>0</v>
      </c>
      <c r="K135" s="501">
        <v>0</v>
      </c>
      <c r="L135" s="492">
        <v>0</v>
      </c>
      <c r="M135" s="409">
        <v>0</v>
      </c>
      <c r="N135" s="648">
        <v>0</v>
      </c>
      <c r="O135" s="648">
        <v>0</v>
      </c>
      <c r="P135" s="409">
        <v>0</v>
      </c>
      <c r="Q135" s="409">
        <v>0</v>
      </c>
      <c r="R135" s="493">
        <v>0</v>
      </c>
      <c r="S135" s="409">
        <v>0</v>
      </c>
      <c r="T135" s="648">
        <v>0</v>
      </c>
      <c r="U135" s="409">
        <f t="shared" si="18"/>
        <v>0</v>
      </c>
      <c r="V135" s="40"/>
      <c r="W135" s="40"/>
      <c r="X135" s="40"/>
      <c r="Y135" s="52"/>
    </row>
    <row r="136" spans="1:25" ht="21">
      <c r="A136" s="54">
        <v>75</v>
      </c>
      <c r="B136" s="73" t="s">
        <v>88</v>
      </c>
      <c r="C136" s="54" t="s">
        <v>48</v>
      </c>
      <c r="D136" s="641">
        <f>31880*0.7</f>
        <v>22316</v>
      </c>
      <c r="E136" s="501">
        <v>0</v>
      </c>
      <c r="F136" s="501">
        <v>0</v>
      </c>
      <c r="G136" s="501">
        <v>0</v>
      </c>
      <c r="H136" s="501">
        <v>0</v>
      </c>
      <c r="I136" s="501">
        <v>0</v>
      </c>
      <c r="J136" s="501">
        <v>0</v>
      </c>
      <c r="K136" s="501">
        <v>0</v>
      </c>
      <c r="L136" s="492">
        <v>0</v>
      </c>
      <c r="M136" s="409">
        <v>0</v>
      </c>
      <c r="N136" s="641">
        <v>1</v>
      </c>
      <c r="O136" s="409">
        <f t="shared" si="17"/>
        <v>22316</v>
      </c>
      <c r="P136" s="409">
        <v>0</v>
      </c>
      <c r="Q136" s="409">
        <v>0</v>
      </c>
      <c r="R136" s="493">
        <v>0</v>
      </c>
      <c r="S136" s="409">
        <v>0</v>
      </c>
      <c r="T136" s="641">
        <v>1</v>
      </c>
      <c r="U136" s="409">
        <f t="shared" si="18"/>
        <v>22316</v>
      </c>
      <c r="V136" s="40"/>
      <c r="W136" s="40"/>
      <c r="X136" s="40"/>
      <c r="Y136" s="52"/>
    </row>
    <row r="137" spans="1:25" ht="21">
      <c r="A137" s="54">
        <v>76</v>
      </c>
      <c r="B137" s="73" t="s">
        <v>89</v>
      </c>
      <c r="C137" s="54" t="s">
        <v>48</v>
      </c>
      <c r="D137" s="641">
        <f>16880*0.7</f>
        <v>11816</v>
      </c>
      <c r="E137" s="501">
        <v>0</v>
      </c>
      <c r="F137" s="501">
        <v>0</v>
      </c>
      <c r="G137" s="501">
        <v>0</v>
      </c>
      <c r="H137" s="501">
        <v>0</v>
      </c>
      <c r="I137" s="501">
        <v>0</v>
      </c>
      <c r="J137" s="501">
        <v>0</v>
      </c>
      <c r="K137" s="501">
        <v>0</v>
      </c>
      <c r="L137" s="492">
        <v>0</v>
      </c>
      <c r="M137" s="409">
        <v>0</v>
      </c>
      <c r="N137" s="641">
        <v>2</v>
      </c>
      <c r="O137" s="409">
        <f t="shared" si="17"/>
        <v>23632</v>
      </c>
      <c r="P137" s="409">
        <v>0</v>
      </c>
      <c r="Q137" s="409">
        <v>0</v>
      </c>
      <c r="R137" s="493">
        <v>0</v>
      </c>
      <c r="S137" s="409">
        <v>0</v>
      </c>
      <c r="T137" s="641">
        <v>2</v>
      </c>
      <c r="U137" s="409">
        <f t="shared" si="18"/>
        <v>23632</v>
      </c>
      <c r="V137" s="40"/>
      <c r="W137" s="40"/>
      <c r="X137" s="40"/>
      <c r="Y137" s="52"/>
    </row>
    <row r="138" spans="1:25" ht="21">
      <c r="A138" s="54">
        <v>77</v>
      </c>
      <c r="B138" s="73" t="s">
        <v>90</v>
      </c>
      <c r="C138" s="54" t="s">
        <v>48</v>
      </c>
      <c r="D138" s="641">
        <v>4500</v>
      </c>
      <c r="E138" s="501">
        <v>0</v>
      </c>
      <c r="F138" s="501">
        <v>0</v>
      </c>
      <c r="G138" s="501">
        <v>0</v>
      </c>
      <c r="H138" s="501">
        <v>0</v>
      </c>
      <c r="I138" s="501">
        <v>0</v>
      </c>
      <c r="J138" s="501">
        <v>0</v>
      </c>
      <c r="K138" s="501">
        <v>0</v>
      </c>
      <c r="L138" s="492">
        <v>0</v>
      </c>
      <c r="M138" s="409">
        <v>0</v>
      </c>
      <c r="N138" s="641">
        <v>1</v>
      </c>
      <c r="O138" s="409">
        <f t="shared" si="17"/>
        <v>4500</v>
      </c>
      <c r="P138" s="409">
        <v>0</v>
      </c>
      <c r="Q138" s="409">
        <v>0</v>
      </c>
      <c r="R138" s="493">
        <v>0</v>
      </c>
      <c r="S138" s="409">
        <v>0</v>
      </c>
      <c r="T138" s="641">
        <v>1</v>
      </c>
      <c r="U138" s="409">
        <f t="shared" si="18"/>
        <v>4500</v>
      </c>
      <c r="V138" s="40"/>
      <c r="W138" s="40"/>
      <c r="X138" s="40"/>
      <c r="Y138" s="52"/>
    </row>
    <row r="139" spans="1:25" ht="21">
      <c r="A139" s="54"/>
      <c r="B139" s="80" t="s">
        <v>121</v>
      </c>
      <c r="C139" s="101">
        <v>0</v>
      </c>
      <c r="D139" s="645">
        <v>0</v>
      </c>
      <c r="E139" s="501">
        <v>0</v>
      </c>
      <c r="F139" s="501">
        <v>0</v>
      </c>
      <c r="G139" s="501">
        <v>0</v>
      </c>
      <c r="H139" s="501">
        <v>0</v>
      </c>
      <c r="I139" s="501">
        <v>0</v>
      </c>
      <c r="J139" s="501">
        <v>0</v>
      </c>
      <c r="K139" s="501">
        <v>0</v>
      </c>
      <c r="L139" s="492">
        <v>0</v>
      </c>
      <c r="M139" s="409">
        <v>0</v>
      </c>
      <c r="N139" s="648">
        <v>0</v>
      </c>
      <c r="O139" s="648">
        <v>0</v>
      </c>
      <c r="P139" s="409">
        <v>0</v>
      </c>
      <c r="Q139" s="409">
        <v>0</v>
      </c>
      <c r="R139" s="493">
        <v>0</v>
      </c>
      <c r="S139" s="409">
        <v>0</v>
      </c>
      <c r="T139" s="648">
        <v>0</v>
      </c>
      <c r="U139" s="409">
        <f t="shared" si="18"/>
        <v>0</v>
      </c>
      <c r="V139" s="40"/>
      <c r="W139" s="40"/>
      <c r="X139" s="40"/>
      <c r="Y139" s="52"/>
    </row>
    <row r="140" spans="1:25" ht="21">
      <c r="A140" s="54">
        <v>78</v>
      </c>
      <c r="B140" s="73" t="s">
        <v>122</v>
      </c>
      <c r="C140" s="54" t="s">
        <v>48</v>
      </c>
      <c r="D140" s="641">
        <f>39700*0.6</f>
        <v>23820</v>
      </c>
      <c r="E140" s="501">
        <v>0</v>
      </c>
      <c r="F140" s="501">
        <v>0</v>
      </c>
      <c r="G140" s="501">
        <v>0</v>
      </c>
      <c r="H140" s="501">
        <v>0</v>
      </c>
      <c r="I140" s="501">
        <v>0</v>
      </c>
      <c r="J140" s="501">
        <v>0</v>
      </c>
      <c r="K140" s="501">
        <v>0</v>
      </c>
      <c r="L140" s="492">
        <v>0</v>
      </c>
      <c r="M140" s="409">
        <v>0</v>
      </c>
      <c r="N140" s="641">
        <v>1</v>
      </c>
      <c r="O140" s="409">
        <f t="shared" si="17"/>
        <v>23820</v>
      </c>
      <c r="P140" s="409">
        <v>0</v>
      </c>
      <c r="Q140" s="409">
        <v>0</v>
      </c>
      <c r="R140" s="493">
        <v>0</v>
      </c>
      <c r="S140" s="409">
        <v>0</v>
      </c>
      <c r="T140" s="641">
        <v>1</v>
      </c>
      <c r="U140" s="409">
        <f t="shared" si="18"/>
        <v>23820</v>
      </c>
      <c r="V140" s="40"/>
      <c r="W140" s="40"/>
      <c r="X140" s="40"/>
      <c r="Y140" s="52"/>
    </row>
    <row r="141" spans="1:25" ht="21">
      <c r="A141" s="54">
        <v>79</v>
      </c>
      <c r="B141" s="73" t="s">
        <v>123</v>
      </c>
      <c r="C141" s="54" t="s">
        <v>48</v>
      </c>
      <c r="D141" s="641">
        <f>33700*0.6</f>
        <v>20220</v>
      </c>
      <c r="E141" s="501">
        <v>0</v>
      </c>
      <c r="F141" s="501">
        <v>0</v>
      </c>
      <c r="G141" s="501">
        <v>0</v>
      </c>
      <c r="H141" s="501">
        <v>0</v>
      </c>
      <c r="I141" s="501">
        <v>0</v>
      </c>
      <c r="J141" s="501">
        <v>0</v>
      </c>
      <c r="K141" s="501">
        <v>0</v>
      </c>
      <c r="L141" s="492">
        <v>0</v>
      </c>
      <c r="M141" s="409">
        <v>0</v>
      </c>
      <c r="N141" s="641">
        <v>1</v>
      </c>
      <c r="O141" s="409">
        <f t="shared" si="17"/>
        <v>20220</v>
      </c>
      <c r="P141" s="409">
        <v>0</v>
      </c>
      <c r="Q141" s="409">
        <v>0</v>
      </c>
      <c r="R141" s="493">
        <v>0</v>
      </c>
      <c r="S141" s="409">
        <v>0</v>
      </c>
      <c r="T141" s="641">
        <v>1</v>
      </c>
      <c r="U141" s="409">
        <f t="shared" si="18"/>
        <v>20220</v>
      </c>
      <c r="V141" s="40"/>
      <c r="W141" s="40"/>
      <c r="X141" s="40"/>
      <c r="Y141" s="52"/>
    </row>
    <row r="142" spans="1:25" ht="21">
      <c r="A142" s="54">
        <v>80</v>
      </c>
      <c r="B142" s="73" t="s">
        <v>124</v>
      </c>
      <c r="C142" s="54" t="s">
        <v>48</v>
      </c>
      <c r="D142" s="641">
        <v>5830</v>
      </c>
      <c r="E142" s="501">
        <v>0</v>
      </c>
      <c r="F142" s="501">
        <v>0</v>
      </c>
      <c r="G142" s="501">
        <v>0</v>
      </c>
      <c r="H142" s="501">
        <v>0</v>
      </c>
      <c r="I142" s="501">
        <v>0</v>
      </c>
      <c r="J142" s="501">
        <v>0</v>
      </c>
      <c r="K142" s="501">
        <v>0</v>
      </c>
      <c r="L142" s="492">
        <v>0</v>
      </c>
      <c r="M142" s="409">
        <v>0</v>
      </c>
      <c r="N142" s="641">
        <v>8</v>
      </c>
      <c r="O142" s="409">
        <f t="shared" si="17"/>
        <v>46640</v>
      </c>
      <c r="P142" s="409">
        <v>0</v>
      </c>
      <c r="Q142" s="409">
        <v>0</v>
      </c>
      <c r="R142" s="493">
        <v>0</v>
      </c>
      <c r="S142" s="409">
        <v>0</v>
      </c>
      <c r="T142" s="641">
        <v>8</v>
      </c>
      <c r="U142" s="409">
        <f t="shared" si="18"/>
        <v>46640</v>
      </c>
      <c r="V142" s="40"/>
      <c r="W142" s="40"/>
      <c r="X142" s="40"/>
      <c r="Y142" s="52"/>
    </row>
    <row r="143" spans="1:25" ht="21">
      <c r="A143" s="54">
        <v>81</v>
      </c>
      <c r="B143" s="73" t="s">
        <v>125</v>
      </c>
      <c r="C143" s="54" t="s">
        <v>48</v>
      </c>
      <c r="D143" s="641">
        <v>5570</v>
      </c>
      <c r="E143" s="501">
        <v>0</v>
      </c>
      <c r="F143" s="501">
        <v>0</v>
      </c>
      <c r="G143" s="501">
        <v>0</v>
      </c>
      <c r="H143" s="501">
        <v>0</v>
      </c>
      <c r="I143" s="501">
        <v>0</v>
      </c>
      <c r="J143" s="501">
        <v>0</v>
      </c>
      <c r="K143" s="501">
        <v>0</v>
      </c>
      <c r="L143" s="492">
        <v>0</v>
      </c>
      <c r="M143" s="409">
        <v>0</v>
      </c>
      <c r="N143" s="641">
        <v>2</v>
      </c>
      <c r="O143" s="409">
        <f t="shared" si="17"/>
        <v>11140</v>
      </c>
      <c r="P143" s="409">
        <v>0</v>
      </c>
      <c r="Q143" s="409">
        <v>0</v>
      </c>
      <c r="R143" s="493">
        <v>0</v>
      </c>
      <c r="S143" s="409">
        <v>0</v>
      </c>
      <c r="T143" s="641">
        <v>2</v>
      </c>
      <c r="U143" s="409">
        <f t="shared" si="18"/>
        <v>11140</v>
      </c>
      <c r="V143" s="40"/>
      <c r="W143" s="40"/>
      <c r="X143" s="40"/>
      <c r="Y143" s="52"/>
    </row>
    <row r="144" spans="1:25" ht="21">
      <c r="A144" s="54">
        <v>82</v>
      </c>
      <c r="B144" s="73" t="s">
        <v>126</v>
      </c>
      <c r="C144" s="54" t="s">
        <v>48</v>
      </c>
      <c r="D144" s="641">
        <v>5445</v>
      </c>
      <c r="E144" s="501">
        <v>0</v>
      </c>
      <c r="F144" s="501">
        <v>0</v>
      </c>
      <c r="G144" s="501">
        <v>0</v>
      </c>
      <c r="H144" s="501">
        <v>0</v>
      </c>
      <c r="I144" s="501">
        <v>0</v>
      </c>
      <c r="J144" s="501">
        <v>0</v>
      </c>
      <c r="K144" s="501">
        <v>0</v>
      </c>
      <c r="L144" s="492">
        <v>0</v>
      </c>
      <c r="M144" s="409">
        <v>0</v>
      </c>
      <c r="N144" s="641">
        <v>8</v>
      </c>
      <c r="O144" s="409">
        <f t="shared" si="17"/>
        <v>43560</v>
      </c>
      <c r="P144" s="409">
        <v>0</v>
      </c>
      <c r="Q144" s="409">
        <v>0</v>
      </c>
      <c r="R144" s="493">
        <v>0</v>
      </c>
      <c r="S144" s="409">
        <v>0</v>
      </c>
      <c r="T144" s="641">
        <v>8</v>
      </c>
      <c r="U144" s="409">
        <f t="shared" si="18"/>
        <v>43560</v>
      </c>
      <c r="V144" s="40"/>
      <c r="W144" s="40"/>
      <c r="X144" s="40"/>
      <c r="Y144" s="52"/>
    </row>
    <row r="145" spans="1:25" ht="21">
      <c r="A145" s="54">
        <v>83</v>
      </c>
      <c r="B145" s="73" t="s">
        <v>127</v>
      </c>
      <c r="C145" s="54" t="s">
        <v>48</v>
      </c>
      <c r="D145" s="641">
        <f>66600*0.7</f>
        <v>46620</v>
      </c>
      <c r="E145" s="501">
        <v>0</v>
      </c>
      <c r="F145" s="501">
        <v>0</v>
      </c>
      <c r="G145" s="501">
        <v>0</v>
      </c>
      <c r="H145" s="501">
        <v>0</v>
      </c>
      <c r="I145" s="501">
        <v>0</v>
      </c>
      <c r="J145" s="501">
        <v>0</v>
      </c>
      <c r="K145" s="501">
        <v>0</v>
      </c>
      <c r="L145" s="492">
        <v>0</v>
      </c>
      <c r="M145" s="409">
        <v>0</v>
      </c>
      <c r="N145" s="641">
        <v>1</v>
      </c>
      <c r="O145" s="409">
        <f t="shared" si="17"/>
        <v>46620</v>
      </c>
      <c r="P145" s="409">
        <v>0</v>
      </c>
      <c r="Q145" s="409">
        <v>0</v>
      </c>
      <c r="R145" s="493">
        <v>0</v>
      </c>
      <c r="S145" s="409">
        <v>0</v>
      </c>
      <c r="T145" s="641">
        <v>1</v>
      </c>
      <c r="U145" s="409">
        <f t="shared" si="18"/>
        <v>46620</v>
      </c>
      <c r="V145" s="40"/>
      <c r="W145" s="40"/>
      <c r="X145" s="40"/>
      <c r="Y145" s="52"/>
    </row>
    <row r="146" spans="1:25" ht="21">
      <c r="A146" s="54">
        <v>84</v>
      </c>
      <c r="B146" s="73" t="s">
        <v>128</v>
      </c>
      <c r="C146" s="54" t="s">
        <v>48</v>
      </c>
      <c r="D146" s="641">
        <f>42900*0.7</f>
        <v>30029.999999999996</v>
      </c>
      <c r="E146" s="501">
        <v>0</v>
      </c>
      <c r="F146" s="501">
        <v>0</v>
      </c>
      <c r="G146" s="501">
        <v>0</v>
      </c>
      <c r="H146" s="501">
        <v>0</v>
      </c>
      <c r="I146" s="501">
        <v>0</v>
      </c>
      <c r="J146" s="501">
        <v>0</v>
      </c>
      <c r="K146" s="501">
        <v>0</v>
      </c>
      <c r="L146" s="492">
        <v>0</v>
      </c>
      <c r="M146" s="409">
        <v>0</v>
      </c>
      <c r="N146" s="641">
        <v>2</v>
      </c>
      <c r="O146" s="409">
        <f t="shared" si="17"/>
        <v>60059.999999999993</v>
      </c>
      <c r="P146" s="409">
        <v>0</v>
      </c>
      <c r="Q146" s="409">
        <v>0</v>
      </c>
      <c r="R146" s="493">
        <v>0</v>
      </c>
      <c r="S146" s="409">
        <v>0</v>
      </c>
      <c r="T146" s="641">
        <v>2</v>
      </c>
      <c r="U146" s="409">
        <f t="shared" si="18"/>
        <v>60059.999999999993</v>
      </c>
      <c r="V146" s="40"/>
      <c r="W146" s="40"/>
      <c r="X146" s="40"/>
      <c r="Y146" s="52"/>
    </row>
    <row r="147" spans="1:25" ht="21">
      <c r="A147" s="54">
        <v>85</v>
      </c>
      <c r="B147" s="73" t="s">
        <v>90</v>
      </c>
      <c r="C147" s="54" t="s">
        <v>48</v>
      </c>
      <c r="D147" s="641">
        <v>4500</v>
      </c>
      <c r="E147" s="501">
        <v>0</v>
      </c>
      <c r="F147" s="501">
        <v>0</v>
      </c>
      <c r="G147" s="501">
        <v>0</v>
      </c>
      <c r="H147" s="501">
        <v>0</v>
      </c>
      <c r="I147" s="501">
        <v>0</v>
      </c>
      <c r="J147" s="501">
        <v>0</v>
      </c>
      <c r="K147" s="501">
        <v>0</v>
      </c>
      <c r="L147" s="492">
        <v>0</v>
      </c>
      <c r="M147" s="409">
        <v>0</v>
      </c>
      <c r="N147" s="641">
        <v>1</v>
      </c>
      <c r="O147" s="409">
        <f t="shared" si="17"/>
        <v>4500</v>
      </c>
      <c r="P147" s="409">
        <v>0</v>
      </c>
      <c r="Q147" s="409">
        <v>0</v>
      </c>
      <c r="R147" s="493">
        <v>0</v>
      </c>
      <c r="S147" s="409">
        <v>0</v>
      </c>
      <c r="T147" s="641">
        <v>1</v>
      </c>
      <c r="U147" s="409">
        <f t="shared" si="18"/>
        <v>4500</v>
      </c>
      <c r="V147" s="40"/>
      <c r="W147" s="40"/>
      <c r="X147" s="40"/>
      <c r="Y147" s="52"/>
    </row>
    <row r="148" spans="1:25" ht="21">
      <c r="A148" s="54"/>
      <c r="B148" s="80" t="s">
        <v>129</v>
      </c>
      <c r="C148" s="101">
        <v>0</v>
      </c>
      <c r="D148" s="645">
        <v>0</v>
      </c>
      <c r="E148" s="501">
        <v>0</v>
      </c>
      <c r="F148" s="501">
        <v>0</v>
      </c>
      <c r="G148" s="501">
        <v>0</v>
      </c>
      <c r="H148" s="501">
        <v>0</v>
      </c>
      <c r="I148" s="501">
        <v>0</v>
      </c>
      <c r="J148" s="501">
        <v>0</v>
      </c>
      <c r="K148" s="501">
        <v>0</v>
      </c>
      <c r="L148" s="492">
        <v>0</v>
      </c>
      <c r="M148" s="409">
        <v>0</v>
      </c>
      <c r="N148" s="648">
        <v>0</v>
      </c>
      <c r="O148" s="648">
        <v>0</v>
      </c>
      <c r="P148" s="409">
        <v>0</v>
      </c>
      <c r="Q148" s="409">
        <v>0</v>
      </c>
      <c r="R148" s="493">
        <v>0</v>
      </c>
      <c r="S148" s="409">
        <v>0</v>
      </c>
      <c r="T148" s="648">
        <v>0</v>
      </c>
      <c r="U148" s="409">
        <f t="shared" si="18"/>
        <v>0</v>
      </c>
      <c r="V148" s="40"/>
      <c r="W148" s="40"/>
      <c r="X148" s="40"/>
      <c r="Y148" s="52"/>
    </row>
    <row r="149" spans="1:25" ht="21">
      <c r="A149" s="54">
        <v>86</v>
      </c>
      <c r="B149" s="73" t="s">
        <v>130</v>
      </c>
      <c r="C149" s="54" t="s">
        <v>48</v>
      </c>
      <c r="D149" s="641">
        <f>38500*0.6</f>
        <v>23100</v>
      </c>
      <c r="E149" s="501">
        <v>0</v>
      </c>
      <c r="F149" s="501">
        <v>0</v>
      </c>
      <c r="G149" s="501">
        <v>0</v>
      </c>
      <c r="H149" s="501">
        <v>0</v>
      </c>
      <c r="I149" s="501">
        <v>0</v>
      </c>
      <c r="J149" s="501">
        <v>0</v>
      </c>
      <c r="K149" s="501">
        <v>0</v>
      </c>
      <c r="L149" s="492">
        <v>0</v>
      </c>
      <c r="M149" s="409">
        <v>0</v>
      </c>
      <c r="N149" s="641">
        <v>1</v>
      </c>
      <c r="O149" s="409">
        <f t="shared" si="17"/>
        <v>23100</v>
      </c>
      <c r="P149" s="409">
        <v>0</v>
      </c>
      <c r="Q149" s="409">
        <v>0</v>
      </c>
      <c r="R149" s="493">
        <v>0</v>
      </c>
      <c r="S149" s="409">
        <v>0</v>
      </c>
      <c r="T149" s="641">
        <v>1</v>
      </c>
      <c r="U149" s="409">
        <f t="shared" si="18"/>
        <v>23100</v>
      </c>
      <c r="V149" s="40"/>
      <c r="W149" s="40"/>
      <c r="X149" s="40"/>
      <c r="Y149" s="52"/>
    </row>
    <row r="150" spans="1:25" ht="21">
      <c r="A150" s="54">
        <v>87</v>
      </c>
      <c r="B150" s="73" t="s">
        <v>131</v>
      </c>
      <c r="C150" s="54" t="s">
        <v>48</v>
      </c>
      <c r="D150" s="641">
        <v>5570</v>
      </c>
      <c r="E150" s="501">
        <v>0</v>
      </c>
      <c r="F150" s="501">
        <v>0</v>
      </c>
      <c r="G150" s="501">
        <v>0</v>
      </c>
      <c r="H150" s="501">
        <v>0</v>
      </c>
      <c r="I150" s="501">
        <v>0</v>
      </c>
      <c r="J150" s="501">
        <v>0</v>
      </c>
      <c r="K150" s="501">
        <v>0</v>
      </c>
      <c r="L150" s="492">
        <v>0</v>
      </c>
      <c r="M150" s="409">
        <v>0</v>
      </c>
      <c r="N150" s="641">
        <v>1</v>
      </c>
      <c r="O150" s="409">
        <f t="shared" si="17"/>
        <v>5570</v>
      </c>
      <c r="P150" s="409">
        <v>0</v>
      </c>
      <c r="Q150" s="409">
        <v>0</v>
      </c>
      <c r="R150" s="493">
        <v>0</v>
      </c>
      <c r="S150" s="409">
        <v>0</v>
      </c>
      <c r="T150" s="641">
        <v>1</v>
      </c>
      <c r="U150" s="409">
        <f t="shared" si="18"/>
        <v>5570</v>
      </c>
      <c r="V150" s="40"/>
      <c r="W150" s="40"/>
      <c r="X150" s="40"/>
      <c r="Y150" s="52"/>
    </row>
    <row r="151" spans="1:25" ht="21">
      <c r="A151" s="54">
        <v>88</v>
      </c>
      <c r="B151" s="73" t="s">
        <v>132</v>
      </c>
      <c r="C151" s="54" t="s">
        <v>48</v>
      </c>
      <c r="D151" s="641">
        <v>5445</v>
      </c>
      <c r="E151" s="501">
        <v>0</v>
      </c>
      <c r="F151" s="501">
        <v>0</v>
      </c>
      <c r="G151" s="501">
        <v>0</v>
      </c>
      <c r="H151" s="501">
        <v>0</v>
      </c>
      <c r="I151" s="501">
        <v>0</v>
      </c>
      <c r="J151" s="501">
        <v>0</v>
      </c>
      <c r="K151" s="501">
        <v>0</v>
      </c>
      <c r="L151" s="492">
        <v>0</v>
      </c>
      <c r="M151" s="409">
        <v>0</v>
      </c>
      <c r="N151" s="641">
        <v>2</v>
      </c>
      <c r="O151" s="409">
        <f t="shared" si="17"/>
        <v>10890</v>
      </c>
      <c r="P151" s="409">
        <v>0</v>
      </c>
      <c r="Q151" s="409">
        <v>0</v>
      </c>
      <c r="R151" s="493">
        <v>0</v>
      </c>
      <c r="S151" s="409">
        <v>0</v>
      </c>
      <c r="T151" s="641">
        <v>2</v>
      </c>
      <c r="U151" s="409">
        <f t="shared" si="18"/>
        <v>10890</v>
      </c>
      <c r="V151" s="40"/>
      <c r="W151" s="40"/>
      <c r="X151" s="40"/>
      <c r="Y151" s="52"/>
    </row>
    <row r="152" spans="1:25" ht="21">
      <c r="A152" s="54">
        <v>89</v>
      </c>
      <c r="B152" s="73" t="s">
        <v>128</v>
      </c>
      <c r="C152" s="54" t="s">
        <v>48</v>
      </c>
      <c r="D152" s="641">
        <f>42900*0.7</f>
        <v>30029.999999999996</v>
      </c>
      <c r="E152" s="501">
        <v>0</v>
      </c>
      <c r="F152" s="501">
        <v>0</v>
      </c>
      <c r="G152" s="501">
        <v>0</v>
      </c>
      <c r="H152" s="501">
        <v>0</v>
      </c>
      <c r="I152" s="501">
        <v>0</v>
      </c>
      <c r="J152" s="501">
        <v>0</v>
      </c>
      <c r="K152" s="501">
        <v>0</v>
      </c>
      <c r="L152" s="492">
        <v>0</v>
      </c>
      <c r="M152" s="409">
        <v>0</v>
      </c>
      <c r="N152" s="641">
        <v>2</v>
      </c>
      <c r="O152" s="409">
        <f t="shared" si="17"/>
        <v>60059.999999999993</v>
      </c>
      <c r="P152" s="409">
        <v>0</v>
      </c>
      <c r="Q152" s="409">
        <v>0</v>
      </c>
      <c r="R152" s="493">
        <v>0</v>
      </c>
      <c r="S152" s="409">
        <v>0</v>
      </c>
      <c r="T152" s="641">
        <v>2</v>
      </c>
      <c r="U152" s="409">
        <f t="shared" si="18"/>
        <v>60059.999999999993</v>
      </c>
      <c r="V152" s="40"/>
      <c r="W152" s="40"/>
      <c r="X152" s="40"/>
      <c r="Y152" s="52"/>
    </row>
    <row r="153" spans="1:25" ht="21">
      <c r="A153" s="54">
        <v>90</v>
      </c>
      <c r="B153" s="73" t="s">
        <v>133</v>
      </c>
      <c r="C153" s="54" t="s">
        <v>48</v>
      </c>
      <c r="D153" s="641">
        <v>2820</v>
      </c>
      <c r="E153" s="501">
        <v>0</v>
      </c>
      <c r="F153" s="501">
        <v>0</v>
      </c>
      <c r="G153" s="501">
        <v>0</v>
      </c>
      <c r="H153" s="501">
        <v>0</v>
      </c>
      <c r="I153" s="501">
        <v>0</v>
      </c>
      <c r="J153" s="501">
        <v>0</v>
      </c>
      <c r="K153" s="501">
        <v>0</v>
      </c>
      <c r="L153" s="492">
        <v>0</v>
      </c>
      <c r="M153" s="409">
        <v>0</v>
      </c>
      <c r="N153" s="641">
        <v>1</v>
      </c>
      <c r="O153" s="409">
        <f t="shared" si="17"/>
        <v>2820</v>
      </c>
      <c r="P153" s="409">
        <v>0</v>
      </c>
      <c r="Q153" s="409">
        <v>0</v>
      </c>
      <c r="R153" s="493">
        <v>0</v>
      </c>
      <c r="S153" s="409">
        <v>0</v>
      </c>
      <c r="T153" s="641">
        <v>1</v>
      </c>
      <c r="U153" s="409">
        <f t="shared" si="18"/>
        <v>2820</v>
      </c>
      <c r="V153" s="40"/>
      <c r="W153" s="40"/>
      <c r="X153" s="40"/>
      <c r="Y153" s="52"/>
    </row>
    <row r="154" spans="1:25" ht="21">
      <c r="A154" s="54"/>
      <c r="B154" s="80" t="s">
        <v>134</v>
      </c>
      <c r="C154" s="101">
        <v>0</v>
      </c>
      <c r="D154" s="645">
        <v>0</v>
      </c>
      <c r="E154" s="501">
        <v>0</v>
      </c>
      <c r="F154" s="501">
        <v>0</v>
      </c>
      <c r="G154" s="501">
        <v>0</v>
      </c>
      <c r="H154" s="501">
        <v>0</v>
      </c>
      <c r="I154" s="501">
        <v>0</v>
      </c>
      <c r="J154" s="501">
        <v>0</v>
      </c>
      <c r="K154" s="501">
        <v>0</v>
      </c>
      <c r="L154" s="492">
        <v>0</v>
      </c>
      <c r="M154" s="409">
        <v>0</v>
      </c>
      <c r="N154" s="648">
        <v>0</v>
      </c>
      <c r="O154" s="648">
        <v>0</v>
      </c>
      <c r="P154" s="409">
        <v>0</v>
      </c>
      <c r="Q154" s="409">
        <v>0</v>
      </c>
      <c r="R154" s="493">
        <v>0</v>
      </c>
      <c r="S154" s="409">
        <v>0</v>
      </c>
      <c r="T154" s="648">
        <v>0</v>
      </c>
      <c r="U154" s="409">
        <f t="shared" si="18"/>
        <v>0</v>
      </c>
      <c r="V154" s="40"/>
      <c r="W154" s="40"/>
      <c r="X154" s="40"/>
      <c r="Y154" s="52"/>
    </row>
    <row r="155" spans="1:25" ht="21">
      <c r="A155" s="54">
        <v>91</v>
      </c>
      <c r="B155" s="73" t="s">
        <v>130</v>
      </c>
      <c r="C155" s="54" t="s">
        <v>48</v>
      </c>
      <c r="D155" s="641">
        <f>38500*0.6</f>
        <v>23100</v>
      </c>
      <c r="E155" s="501">
        <v>0</v>
      </c>
      <c r="F155" s="501">
        <v>0</v>
      </c>
      <c r="G155" s="501">
        <v>0</v>
      </c>
      <c r="H155" s="501">
        <v>0</v>
      </c>
      <c r="I155" s="501">
        <v>0</v>
      </c>
      <c r="J155" s="501">
        <v>0</v>
      </c>
      <c r="K155" s="501">
        <v>0</v>
      </c>
      <c r="L155" s="492">
        <v>0</v>
      </c>
      <c r="M155" s="409">
        <v>0</v>
      </c>
      <c r="N155" s="641">
        <v>1</v>
      </c>
      <c r="O155" s="409">
        <f t="shared" si="17"/>
        <v>23100</v>
      </c>
      <c r="P155" s="409">
        <v>0</v>
      </c>
      <c r="Q155" s="409">
        <v>0</v>
      </c>
      <c r="R155" s="493">
        <v>0</v>
      </c>
      <c r="S155" s="409">
        <v>0</v>
      </c>
      <c r="T155" s="641">
        <v>1</v>
      </c>
      <c r="U155" s="409">
        <f t="shared" si="18"/>
        <v>23100</v>
      </c>
      <c r="V155" s="40"/>
      <c r="W155" s="40"/>
      <c r="X155" s="40"/>
      <c r="Y155" s="52"/>
    </row>
    <row r="156" spans="1:25" ht="21">
      <c r="A156" s="54">
        <v>92</v>
      </c>
      <c r="B156" s="73" t="s">
        <v>131</v>
      </c>
      <c r="C156" s="54" t="s">
        <v>48</v>
      </c>
      <c r="D156" s="641">
        <v>5570</v>
      </c>
      <c r="E156" s="501">
        <v>0</v>
      </c>
      <c r="F156" s="501">
        <v>0</v>
      </c>
      <c r="G156" s="501">
        <v>0</v>
      </c>
      <c r="H156" s="501">
        <v>0</v>
      </c>
      <c r="I156" s="501">
        <v>0</v>
      </c>
      <c r="J156" s="501">
        <v>0</v>
      </c>
      <c r="K156" s="501">
        <v>0</v>
      </c>
      <c r="L156" s="492">
        <v>0</v>
      </c>
      <c r="M156" s="409">
        <v>0</v>
      </c>
      <c r="N156" s="641">
        <v>1</v>
      </c>
      <c r="O156" s="409">
        <f t="shared" si="17"/>
        <v>5570</v>
      </c>
      <c r="P156" s="409">
        <v>0</v>
      </c>
      <c r="Q156" s="409">
        <v>0</v>
      </c>
      <c r="R156" s="493">
        <v>0</v>
      </c>
      <c r="S156" s="409">
        <v>0</v>
      </c>
      <c r="T156" s="641">
        <v>1</v>
      </c>
      <c r="U156" s="409">
        <f t="shared" si="18"/>
        <v>5570</v>
      </c>
      <c r="V156" s="40"/>
      <c r="W156" s="40"/>
      <c r="X156" s="40"/>
      <c r="Y156" s="52"/>
    </row>
    <row r="157" spans="1:25" ht="21">
      <c r="A157" s="54">
        <v>93</v>
      </c>
      <c r="B157" s="73" t="s">
        <v>132</v>
      </c>
      <c r="C157" s="54" t="s">
        <v>48</v>
      </c>
      <c r="D157" s="641">
        <v>5445</v>
      </c>
      <c r="E157" s="501">
        <v>0</v>
      </c>
      <c r="F157" s="501">
        <v>0</v>
      </c>
      <c r="G157" s="501">
        <v>0</v>
      </c>
      <c r="H157" s="501">
        <v>0</v>
      </c>
      <c r="I157" s="501">
        <v>0</v>
      </c>
      <c r="J157" s="501">
        <v>0</v>
      </c>
      <c r="K157" s="501">
        <v>0</v>
      </c>
      <c r="L157" s="492">
        <v>0</v>
      </c>
      <c r="M157" s="409">
        <v>0</v>
      </c>
      <c r="N157" s="641">
        <v>2</v>
      </c>
      <c r="O157" s="409">
        <f t="shared" si="17"/>
        <v>10890</v>
      </c>
      <c r="P157" s="409">
        <v>0</v>
      </c>
      <c r="Q157" s="409">
        <v>0</v>
      </c>
      <c r="R157" s="493">
        <v>0</v>
      </c>
      <c r="S157" s="409">
        <v>0</v>
      </c>
      <c r="T157" s="641">
        <v>2</v>
      </c>
      <c r="U157" s="409">
        <f t="shared" si="18"/>
        <v>10890</v>
      </c>
      <c r="V157" s="40"/>
      <c r="W157" s="40"/>
      <c r="X157" s="40"/>
      <c r="Y157" s="52"/>
    </row>
    <row r="158" spans="1:25" ht="21">
      <c r="A158" s="54">
        <v>94</v>
      </c>
      <c r="B158" s="73" t="s">
        <v>128</v>
      </c>
      <c r="C158" s="54" t="s">
        <v>48</v>
      </c>
      <c r="D158" s="641">
        <f>42900*0.7</f>
        <v>30029.999999999996</v>
      </c>
      <c r="E158" s="501">
        <v>0</v>
      </c>
      <c r="F158" s="501">
        <v>0</v>
      </c>
      <c r="G158" s="501">
        <v>0</v>
      </c>
      <c r="H158" s="501">
        <v>0</v>
      </c>
      <c r="I158" s="501">
        <v>0</v>
      </c>
      <c r="J158" s="501">
        <v>0</v>
      </c>
      <c r="K158" s="501">
        <v>0</v>
      </c>
      <c r="L158" s="492">
        <v>0</v>
      </c>
      <c r="M158" s="409">
        <v>0</v>
      </c>
      <c r="N158" s="641">
        <v>2</v>
      </c>
      <c r="O158" s="409">
        <f t="shared" si="17"/>
        <v>60059.999999999993</v>
      </c>
      <c r="P158" s="409">
        <v>0</v>
      </c>
      <c r="Q158" s="409">
        <v>0</v>
      </c>
      <c r="R158" s="493">
        <v>0</v>
      </c>
      <c r="S158" s="409">
        <v>0</v>
      </c>
      <c r="T158" s="641">
        <v>2</v>
      </c>
      <c r="U158" s="409">
        <f t="shared" si="18"/>
        <v>60059.999999999993</v>
      </c>
      <c r="V158" s="40"/>
      <c r="W158" s="40"/>
      <c r="X158" s="40"/>
      <c r="Y158" s="52"/>
    </row>
    <row r="159" spans="1:25" ht="21">
      <c r="A159" s="54">
        <v>95</v>
      </c>
      <c r="B159" s="73" t="s">
        <v>133</v>
      </c>
      <c r="C159" s="54" t="s">
        <v>48</v>
      </c>
      <c r="D159" s="641">
        <v>2820</v>
      </c>
      <c r="E159" s="501">
        <v>0</v>
      </c>
      <c r="F159" s="501">
        <v>0</v>
      </c>
      <c r="G159" s="501">
        <v>0</v>
      </c>
      <c r="H159" s="501">
        <v>0</v>
      </c>
      <c r="I159" s="501">
        <v>0</v>
      </c>
      <c r="J159" s="501">
        <v>0</v>
      </c>
      <c r="K159" s="501">
        <v>0</v>
      </c>
      <c r="L159" s="492">
        <v>0</v>
      </c>
      <c r="M159" s="409">
        <v>0</v>
      </c>
      <c r="N159" s="641">
        <v>1</v>
      </c>
      <c r="O159" s="409">
        <f t="shared" si="17"/>
        <v>2820</v>
      </c>
      <c r="P159" s="409">
        <v>0</v>
      </c>
      <c r="Q159" s="409">
        <v>0</v>
      </c>
      <c r="R159" s="493">
        <v>0</v>
      </c>
      <c r="S159" s="409">
        <v>0</v>
      </c>
      <c r="T159" s="641">
        <v>1</v>
      </c>
      <c r="U159" s="409">
        <f t="shared" si="18"/>
        <v>2820</v>
      </c>
      <c r="V159" s="40"/>
      <c r="W159" s="40"/>
      <c r="X159" s="40"/>
      <c r="Y159" s="52"/>
    </row>
    <row r="160" spans="1:25" ht="21">
      <c r="A160" s="54"/>
      <c r="B160" s="80" t="s">
        <v>135</v>
      </c>
      <c r="C160" s="101">
        <v>0</v>
      </c>
      <c r="D160" s="645">
        <v>0</v>
      </c>
      <c r="E160" s="501">
        <v>0</v>
      </c>
      <c r="F160" s="501">
        <v>0</v>
      </c>
      <c r="G160" s="501">
        <v>0</v>
      </c>
      <c r="H160" s="501">
        <v>0</v>
      </c>
      <c r="I160" s="501">
        <v>0</v>
      </c>
      <c r="J160" s="501">
        <v>0</v>
      </c>
      <c r="K160" s="501">
        <v>0</v>
      </c>
      <c r="L160" s="492">
        <v>0</v>
      </c>
      <c r="M160" s="409">
        <v>0</v>
      </c>
      <c r="N160" s="648">
        <v>0</v>
      </c>
      <c r="O160" s="648">
        <v>0</v>
      </c>
      <c r="P160" s="409">
        <v>0</v>
      </c>
      <c r="Q160" s="409">
        <v>0</v>
      </c>
      <c r="R160" s="493">
        <v>0</v>
      </c>
      <c r="S160" s="409">
        <v>0</v>
      </c>
      <c r="T160" s="648">
        <v>0</v>
      </c>
      <c r="U160" s="409">
        <f t="shared" si="18"/>
        <v>0</v>
      </c>
      <c r="V160" s="40"/>
      <c r="W160" s="40"/>
      <c r="X160" s="40"/>
      <c r="Y160" s="52"/>
    </row>
    <row r="161" spans="1:25" ht="21">
      <c r="A161" s="54">
        <v>96</v>
      </c>
      <c r="B161" s="73" t="s">
        <v>130</v>
      </c>
      <c r="C161" s="54" t="s">
        <v>48</v>
      </c>
      <c r="D161" s="641">
        <f>38500*0.6</f>
        <v>23100</v>
      </c>
      <c r="E161" s="501">
        <v>0</v>
      </c>
      <c r="F161" s="501">
        <v>0</v>
      </c>
      <c r="G161" s="501">
        <v>0</v>
      </c>
      <c r="H161" s="501">
        <v>0</v>
      </c>
      <c r="I161" s="501">
        <v>0</v>
      </c>
      <c r="J161" s="501">
        <v>0</v>
      </c>
      <c r="K161" s="501">
        <v>0</v>
      </c>
      <c r="L161" s="492">
        <v>0</v>
      </c>
      <c r="M161" s="409">
        <v>0</v>
      </c>
      <c r="N161" s="641">
        <v>1</v>
      </c>
      <c r="O161" s="409">
        <f t="shared" si="17"/>
        <v>23100</v>
      </c>
      <c r="P161" s="409">
        <v>0</v>
      </c>
      <c r="Q161" s="409">
        <v>0</v>
      </c>
      <c r="R161" s="493">
        <v>0</v>
      </c>
      <c r="S161" s="409">
        <v>0</v>
      </c>
      <c r="T161" s="641">
        <v>1</v>
      </c>
      <c r="U161" s="409">
        <f t="shared" si="18"/>
        <v>23100</v>
      </c>
      <c r="V161" s="40"/>
      <c r="W161" s="40"/>
      <c r="X161" s="40"/>
      <c r="Y161" s="52"/>
    </row>
    <row r="162" spans="1:25" ht="21">
      <c r="A162" s="54">
        <v>97</v>
      </c>
      <c r="B162" s="73" t="s">
        <v>131</v>
      </c>
      <c r="C162" s="54" t="s">
        <v>48</v>
      </c>
      <c r="D162" s="641">
        <v>5570</v>
      </c>
      <c r="E162" s="501">
        <v>0</v>
      </c>
      <c r="F162" s="501">
        <v>0</v>
      </c>
      <c r="G162" s="501">
        <v>0</v>
      </c>
      <c r="H162" s="501">
        <v>0</v>
      </c>
      <c r="I162" s="501">
        <v>0</v>
      </c>
      <c r="J162" s="501">
        <v>0</v>
      </c>
      <c r="K162" s="501">
        <v>0</v>
      </c>
      <c r="L162" s="492">
        <v>0</v>
      </c>
      <c r="M162" s="409">
        <v>0</v>
      </c>
      <c r="N162" s="641">
        <v>1</v>
      </c>
      <c r="O162" s="409">
        <f t="shared" si="17"/>
        <v>5570</v>
      </c>
      <c r="P162" s="409">
        <v>0</v>
      </c>
      <c r="Q162" s="409">
        <v>0</v>
      </c>
      <c r="R162" s="493">
        <v>0</v>
      </c>
      <c r="S162" s="409">
        <v>0</v>
      </c>
      <c r="T162" s="641">
        <v>1</v>
      </c>
      <c r="U162" s="409">
        <f t="shared" si="18"/>
        <v>5570</v>
      </c>
      <c r="V162" s="40"/>
      <c r="W162" s="40"/>
      <c r="X162" s="40"/>
      <c r="Y162" s="52"/>
    </row>
    <row r="163" spans="1:25" ht="21">
      <c r="A163" s="54">
        <v>98</v>
      </c>
      <c r="B163" s="73" t="s">
        <v>132</v>
      </c>
      <c r="C163" s="54" t="s">
        <v>48</v>
      </c>
      <c r="D163" s="641">
        <v>5445</v>
      </c>
      <c r="E163" s="501">
        <v>0</v>
      </c>
      <c r="F163" s="501">
        <v>0</v>
      </c>
      <c r="G163" s="501">
        <v>0</v>
      </c>
      <c r="H163" s="501">
        <v>0</v>
      </c>
      <c r="I163" s="501">
        <v>0</v>
      </c>
      <c r="J163" s="501">
        <v>0</v>
      </c>
      <c r="K163" s="501">
        <v>0</v>
      </c>
      <c r="L163" s="492">
        <v>0</v>
      </c>
      <c r="M163" s="409">
        <v>0</v>
      </c>
      <c r="N163" s="641">
        <v>2</v>
      </c>
      <c r="O163" s="409">
        <f t="shared" si="17"/>
        <v>10890</v>
      </c>
      <c r="P163" s="409">
        <v>0</v>
      </c>
      <c r="Q163" s="409">
        <v>0</v>
      </c>
      <c r="R163" s="493">
        <v>0</v>
      </c>
      <c r="S163" s="409">
        <v>0</v>
      </c>
      <c r="T163" s="641">
        <v>2</v>
      </c>
      <c r="U163" s="409">
        <f t="shared" si="18"/>
        <v>10890</v>
      </c>
      <c r="V163" s="40"/>
      <c r="W163" s="40"/>
      <c r="X163" s="40"/>
      <c r="Y163" s="52"/>
    </row>
    <row r="164" spans="1:25" ht="21">
      <c r="A164" s="54">
        <v>99</v>
      </c>
      <c r="B164" s="73" t="s">
        <v>128</v>
      </c>
      <c r="C164" s="54" t="s">
        <v>48</v>
      </c>
      <c r="D164" s="641">
        <f>42900*0.7</f>
        <v>30029.999999999996</v>
      </c>
      <c r="E164" s="501">
        <v>0</v>
      </c>
      <c r="F164" s="501">
        <v>0</v>
      </c>
      <c r="G164" s="501">
        <v>0</v>
      </c>
      <c r="H164" s="501">
        <v>0</v>
      </c>
      <c r="I164" s="501">
        <v>0</v>
      </c>
      <c r="J164" s="501">
        <v>0</v>
      </c>
      <c r="K164" s="501">
        <v>0</v>
      </c>
      <c r="L164" s="492">
        <v>0</v>
      </c>
      <c r="M164" s="409">
        <v>0</v>
      </c>
      <c r="N164" s="641">
        <v>2</v>
      </c>
      <c r="O164" s="409">
        <f t="shared" si="17"/>
        <v>60059.999999999993</v>
      </c>
      <c r="P164" s="409">
        <v>0</v>
      </c>
      <c r="Q164" s="409">
        <v>0</v>
      </c>
      <c r="R164" s="493">
        <v>0</v>
      </c>
      <c r="S164" s="409">
        <v>0</v>
      </c>
      <c r="T164" s="641">
        <v>2</v>
      </c>
      <c r="U164" s="409">
        <f t="shared" si="18"/>
        <v>60059.999999999993</v>
      </c>
      <c r="V164" s="40"/>
      <c r="W164" s="40"/>
      <c r="X164" s="40"/>
      <c r="Y164" s="52"/>
    </row>
    <row r="165" spans="1:25" ht="21">
      <c r="A165" s="54">
        <v>100</v>
      </c>
      <c r="B165" s="73" t="s">
        <v>133</v>
      </c>
      <c r="C165" s="54" t="s">
        <v>48</v>
      </c>
      <c r="D165" s="641">
        <v>2820</v>
      </c>
      <c r="E165" s="501">
        <v>0</v>
      </c>
      <c r="F165" s="501">
        <v>0</v>
      </c>
      <c r="G165" s="501">
        <v>0</v>
      </c>
      <c r="H165" s="501">
        <v>0</v>
      </c>
      <c r="I165" s="501">
        <v>0</v>
      </c>
      <c r="J165" s="501">
        <v>0</v>
      </c>
      <c r="K165" s="501">
        <v>0</v>
      </c>
      <c r="L165" s="492">
        <v>0</v>
      </c>
      <c r="M165" s="409">
        <v>0</v>
      </c>
      <c r="N165" s="641">
        <v>1</v>
      </c>
      <c r="O165" s="409">
        <f t="shared" si="17"/>
        <v>2820</v>
      </c>
      <c r="P165" s="409">
        <v>0</v>
      </c>
      <c r="Q165" s="409">
        <v>0</v>
      </c>
      <c r="R165" s="493">
        <v>0</v>
      </c>
      <c r="S165" s="409">
        <v>0</v>
      </c>
      <c r="T165" s="641">
        <v>1</v>
      </c>
      <c r="U165" s="409">
        <f t="shared" si="18"/>
        <v>2820</v>
      </c>
      <c r="V165" s="40"/>
      <c r="W165" s="40"/>
      <c r="X165" s="40"/>
      <c r="Y165" s="52"/>
    </row>
    <row r="166" spans="1:25" ht="21">
      <c r="A166" s="54"/>
      <c r="B166" s="80" t="s">
        <v>136</v>
      </c>
      <c r="C166" s="101">
        <v>0</v>
      </c>
      <c r="D166" s="645">
        <v>0</v>
      </c>
      <c r="E166" s="501">
        <v>0</v>
      </c>
      <c r="F166" s="501">
        <v>0</v>
      </c>
      <c r="G166" s="501">
        <v>0</v>
      </c>
      <c r="H166" s="501">
        <v>0</v>
      </c>
      <c r="I166" s="501">
        <v>0</v>
      </c>
      <c r="J166" s="501">
        <v>0</v>
      </c>
      <c r="K166" s="501">
        <v>0</v>
      </c>
      <c r="L166" s="492">
        <v>0</v>
      </c>
      <c r="M166" s="409">
        <v>0</v>
      </c>
      <c r="N166" s="648">
        <v>0</v>
      </c>
      <c r="O166" s="648">
        <v>0</v>
      </c>
      <c r="P166" s="409">
        <v>0</v>
      </c>
      <c r="Q166" s="409">
        <v>0</v>
      </c>
      <c r="R166" s="493">
        <v>0</v>
      </c>
      <c r="S166" s="409">
        <v>0</v>
      </c>
      <c r="T166" s="648">
        <v>0</v>
      </c>
      <c r="U166" s="409">
        <f t="shared" si="18"/>
        <v>0</v>
      </c>
      <c r="V166" s="40"/>
      <c r="W166" s="40"/>
      <c r="X166" s="40"/>
      <c r="Y166" s="52"/>
    </row>
    <row r="167" spans="1:25" ht="21">
      <c r="A167" s="54">
        <v>101</v>
      </c>
      <c r="B167" s="73" t="s">
        <v>106</v>
      </c>
      <c r="C167" s="54" t="s">
        <v>48</v>
      </c>
      <c r="D167" s="641">
        <v>17910</v>
      </c>
      <c r="E167" s="501">
        <v>0</v>
      </c>
      <c r="F167" s="501">
        <v>0</v>
      </c>
      <c r="G167" s="501">
        <v>0</v>
      </c>
      <c r="H167" s="501">
        <v>0</v>
      </c>
      <c r="I167" s="501">
        <v>0</v>
      </c>
      <c r="J167" s="501">
        <v>0</v>
      </c>
      <c r="K167" s="501">
        <v>0</v>
      </c>
      <c r="L167" s="492">
        <v>0</v>
      </c>
      <c r="M167" s="409">
        <v>0</v>
      </c>
      <c r="N167" s="641">
        <v>11</v>
      </c>
      <c r="O167" s="409">
        <f t="shared" si="17"/>
        <v>197010</v>
      </c>
      <c r="P167" s="409">
        <v>0</v>
      </c>
      <c r="Q167" s="409">
        <v>0</v>
      </c>
      <c r="R167" s="493">
        <v>0</v>
      </c>
      <c r="S167" s="409">
        <v>0</v>
      </c>
      <c r="T167" s="641">
        <v>11</v>
      </c>
      <c r="U167" s="409">
        <f t="shared" si="18"/>
        <v>197010</v>
      </c>
      <c r="V167" s="40"/>
      <c r="W167" s="40"/>
      <c r="X167" s="40"/>
      <c r="Y167" s="52"/>
    </row>
    <row r="168" spans="1:25" ht="21">
      <c r="A168" s="54">
        <v>102</v>
      </c>
      <c r="B168" s="73" t="s">
        <v>137</v>
      </c>
      <c r="C168" s="54" t="s">
        <v>48</v>
      </c>
      <c r="D168" s="641">
        <v>4600</v>
      </c>
      <c r="E168" s="501">
        <v>0</v>
      </c>
      <c r="F168" s="501">
        <v>0</v>
      </c>
      <c r="G168" s="501">
        <v>0</v>
      </c>
      <c r="H168" s="501">
        <v>0</v>
      </c>
      <c r="I168" s="501">
        <v>0</v>
      </c>
      <c r="J168" s="501">
        <v>0</v>
      </c>
      <c r="K168" s="501">
        <v>0</v>
      </c>
      <c r="L168" s="492">
        <v>0</v>
      </c>
      <c r="M168" s="409">
        <v>0</v>
      </c>
      <c r="N168" s="641">
        <v>11</v>
      </c>
      <c r="O168" s="409">
        <f t="shared" si="17"/>
        <v>50600</v>
      </c>
      <c r="P168" s="409">
        <v>0</v>
      </c>
      <c r="Q168" s="409">
        <v>0</v>
      </c>
      <c r="R168" s="493">
        <v>0</v>
      </c>
      <c r="S168" s="409">
        <v>0</v>
      </c>
      <c r="T168" s="641">
        <v>11</v>
      </c>
      <c r="U168" s="409">
        <f t="shared" si="18"/>
        <v>50600</v>
      </c>
      <c r="V168" s="40"/>
      <c r="W168" s="40"/>
      <c r="X168" s="40"/>
      <c r="Y168" s="52"/>
    </row>
    <row r="169" spans="1:25" ht="21">
      <c r="A169" s="54">
        <v>103</v>
      </c>
      <c r="B169" s="73" t="s">
        <v>109</v>
      </c>
      <c r="C169" s="54" t="s">
        <v>48</v>
      </c>
      <c r="D169" s="641">
        <v>3900</v>
      </c>
      <c r="E169" s="501">
        <v>0</v>
      </c>
      <c r="F169" s="501">
        <v>0</v>
      </c>
      <c r="G169" s="501">
        <v>0</v>
      </c>
      <c r="H169" s="501">
        <v>0</v>
      </c>
      <c r="I169" s="501">
        <v>0</v>
      </c>
      <c r="J169" s="501">
        <v>0</v>
      </c>
      <c r="K169" s="501">
        <v>0</v>
      </c>
      <c r="L169" s="492">
        <v>0</v>
      </c>
      <c r="M169" s="409">
        <v>0</v>
      </c>
      <c r="N169" s="641">
        <v>11</v>
      </c>
      <c r="O169" s="409">
        <f t="shared" si="17"/>
        <v>42900</v>
      </c>
      <c r="P169" s="409">
        <v>0</v>
      </c>
      <c r="Q169" s="409">
        <v>0</v>
      </c>
      <c r="R169" s="493">
        <v>0</v>
      </c>
      <c r="S169" s="409">
        <v>0</v>
      </c>
      <c r="T169" s="641">
        <v>11</v>
      </c>
      <c r="U169" s="409">
        <f t="shared" si="18"/>
        <v>42900</v>
      </c>
      <c r="V169" s="40"/>
      <c r="W169" s="40"/>
      <c r="X169" s="40"/>
      <c r="Y169" s="52"/>
    </row>
    <row r="170" spans="1:25" ht="21">
      <c r="A170" s="54">
        <v>104</v>
      </c>
      <c r="B170" s="73" t="s">
        <v>138</v>
      </c>
      <c r="C170" s="54" t="s">
        <v>48</v>
      </c>
      <c r="D170" s="641">
        <v>6940</v>
      </c>
      <c r="E170" s="501">
        <v>0</v>
      </c>
      <c r="F170" s="501">
        <v>0</v>
      </c>
      <c r="G170" s="501">
        <v>0</v>
      </c>
      <c r="H170" s="501">
        <v>0</v>
      </c>
      <c r="I170" s="501">
        <v>0</v>
      </c>
      <c r="J170" s="501">
        <v>0</v>
      </c>
      <c r="K170" s="501">
        <v>0</v>
      </c>
      <c r="L170" s="492">
        <v>0</v>
      </c>
      <c r="M170" s="409">
        <v>0</v>
      </c>
      <c r="N170" s="641">
        <v>7</v>
      </c>
      <c r="O170" s="409">
        <f t="shared" si="17"/>
        <v>48580</v>
      </c>
      <c r="P170" s="409">
        <v>0</v>
      </c>
      <c r="Q170" s="409">
        <v>0</v>
      </c>
      <c r="R170" s="493">
        <v>0</v>
      </c>
      <c r="S170" s="409">
        <v>0</v>
      </c>
      <c r="T170" s="641">
        <v>7</v>
      </c>
      <c r="U170" s="409">
        <f t="shared" si="18"/>
        <v>48580</v>
      </c>
      <c r="V170" s="40"/>
      <c r="W170" s="40"/>
      <c r="X170" s="40"/>
      <c r="Y170" s="52"/>
    </row>
    <row r="171" spans="1:25" ht="21">
      <c r="A171" s="54">
        <v>105</v>
      </c>
      <c r="B171" s="73" t="s">
        <v>139</v>
      </c>
      <c r="C171" s="54" t="s">
        <v>48</v>
      </c>
      <c r="D171" s="641">
        <f>16300*0.7</f>
        <v>11410</v>
      </c>
      <c r="E171" s="501">
        <v>0</v>
      </c>
      <c r="F171" s="501">
        <v>0</v>
      </c>
      <c r="G171" s="501">
        <v>0</v>
      </c>
      <c r="H171" s="501">
        <v>0</v>
      </c>
      <c r="I171" s="501">
        <v>0</v>
      </c>
      <c r="J171" s="501">
        <v>0</v>
      </c>
      <c r="K171" s="501">
        <v>0</v>
      </c>
      <c r="L171" s="492">
        <v>0</v>
      </c>
      <c r="M171" s="409">
        <v>0</v>
      </c>
      <c r="N171" s="641">
        <v>10</v>
      </c>
      <c r="O171" s="409">
        <f t="shared" si="17"/>
        <v>114100</v>
      </c>
      <c r="P171" s="409">
        <v>0</v>
      </c>
      <c r="Q171" s="409">
        <v>0</v>
      </c>
      <c r="R171" s="493">
        <v>0</v>
      </c>
      <c r="S171" s="409">
        <v>0</v>
      </c>
      <c r="T171" s="641">
        <v>10</v>
      </c>
      <c r="U171" s="409">
        <f t="shared" si="18"/>
        <v>114100</v>
      </c>
      <c r="V171" s="40"/>
      <c r="W171" s="40"/>
      <c r="X171" s="40"/>
      <c r="Y171" s="52"/>
    </row>
    <row r="172" spans="1:25" ht="21">
      <c r="A172" s="54">
        <v>106</v>
      </c>
      <c r="B172" s="73" t="s">
        <v>110</v>
      </c>
      <c r="C172" s="54" t="s">
        <v>48</v>
      </c>
      <c r="D172" s="641">
        <f>5390*0.7</f>
        <v>3772.9999999999995</v>
      </c>
      <c r="E172" s="501">
        <v>0</v>
      </c>
      <c r="F172" s="501">
        <v>0</v>
      </c>
      <c r="G172" s="501">
        <v>0</v>
      </c>
      <c r="H172" s="501">
        <v>0</v>
      </c>
      <c r="I172" s="501">
        <v>0</v>
      </c>
      <c r="J172" s="501">
        <v>0</v>
      </c>
      <c r="K172" s="501">
        <v>0</v>
      </c>
      <c r="L172" s="492">
        <v>0</v>
      </c>
      <c r="M172" s="409">
        <v>0</v>
      </c>
      <c r="N172" s="641">
        <v>22</v>
      </c>
      <c r="O172" s="409">
        <f t="shared" si="17"/>
        <v>83005.999999999985</v>
      </c>
      <c r="P172" s="409">
        <v>0</v>
      </c>
      <c r="Q172" s="409">
        <v>0</v>
      </c>
      <c r="R172" s="493">
        <v>0</v>
      </c>
      <c r="S172" s="409">
        <v>0</v>
      </c>
      <c r="T172" s="641">
        <v>22</v>
      </c>
      <c r="U172" s="409">
        <f t="shared" si="18"/>
        <v>83005.999999999985</v>
      </c>
      <c r="V172" s="40"/>
      <c r="W172" s="40"/>
      <c r="X172" s="40"/>
      <c r="Y172" s="52"/>
    </row>
    <row r="173" spans="1:25" ht="21">
      <c r="A173" s="54">
        <v>107</v>
      </c>
      <c r="B173" s="73" t="s">
        <v>111</v>
      </c>
      <c r="C173" s="54" t="s">
        <v>48</v>
      </c>
      <c r="D173" s="641">
        <f>5850*0.7</f>
        <v>4094.9999999999995</v>
      </c>
      <c r="E173" s="501">
        <v>0</v>
      </c>
      <c r="F173" s="501">
        <v>0</v>
      </c>
      <c r="G173" s="501">
        <v>0</v>
      </c>
      <c r="H173" s="501">
        <v>0</v>
      </c>
      <c r="I173" s="501">
        <v>0</v>
      </c>
      <c r="J173" s="501">
        <v>0</v>
      </c>
      <c r="K173" s="501">
        <v>0</v>
      </c>
      <c r="L173" s="492">
        <v>0</v>
      </c>
      <c r="M173" s="409">
        <v>0</v>
      </c>
      <c r="N173" s="641">
        <v>22</v>
      </c>
      <c r="O173" s="409">
        <f t="shared" si="17"/>
        <v>90089.999999999985</v>
      </c>
      <c r="P173" s="409">
        <v>0</v>
      </c>
      <c r="Q173" s="409">
        <v>0</v>
      </c>
      <c r="R173" s="493">
        <v>0</v>
      </c>
      <c r="S173" s="409">
        <v>0</v>
      </c>
      <c r="T173" s="641">
        <v>22</v>
      </c>
      <c r="U173" s="409">
        <f t="shared" si="18"/>
        <v>90089.999999999985</v>
      </c>
      <c r="V173" s="40"/>
      <c r="W173" s="40"/>
      <c r="X173" s="40"/>
      <c r="Y173" s="52"/>
    </row>
    <row r="174" spans="1:25" ht="21">
      <c r="A174" s="54">
        <v>108</v>
      </c>
      <c r="B174" s="73" t="s">
        <v>140</v>
      </c>
      <c r="C174" s="54" t="s">
        <v>48</v>
      </c>
      <c r="D174" s="641">
        <f>6790*0.7</f>
        <v>4753</v>
      </c>
      <c r="E174" s="501">
        <v>0</v>
      </c>
      <c r="F174" s="501">
        <v>0</v>
      </c>
      <c r="G174" s="501">
        <v>0</v>
      </c>
      <c r="H174" s="501">
        <v>0</v>
      </c>
      <c r="I174" s="501">
        <v>0</v>
      </c>
      <c r="J174" s="501">
        <v>0</v>
      </c>
      <c r="K174" s="501">
        <v>0</v>
      </c>
      <c r="L174" s="492">
        <v>0</v>
      </c>
      <c r="M174" s="409">
        <v>0</v>
      </c>
      <c r="N174" s="641">
        <v>8</v>
      </c>
      <c r="O174" s="409">
        <f t="shared" ref="O174:O237" si="19">D174*N174</f>
        <v>38024</v>
      </c>
      <c r="P174" s="409">
        <v>0</v>
      </c>
      <c r="Q174" s="409">
        <v>0</v>
      </c>
      <c r="R174" s="493">
        <v>0</v>
      </c>
      <c r="S174" s="409">
        <v>0</v>
      </c>
      <c r="T174" s="641">
        <v>8</v>
      </c>
      <c r="U174" s="409">
        <f t="shared" ref="U174:U237" si="20">O174</f>
        <v>38024</v>
      </c>
      <c r="V174" s="40"/>
      <c r="W174" s="40"/>
      <c r="X174" s="40"/>
      <c r="Y174" s="52"/>
    </row>
    <row r="175" spans="1:25" ht="21">
      <c r="A175" s="54"/>
      <c r="B175" s="80" t="s">
        <v>141</v>
      </c>
      <c r="C175" s="101">
        <v>0</v>
      </c>
      <c r="D175" s="645">
        <v>0</v>
      </c>
      <c r="E175" s="501">
        <v>0</v>
      </c>
      <c r="F175" s="501">
        <v>0</v>
      </c>
      <c r="G175" s="501">
        <v>0</v>
      </c>
      <c r="H175" s="501">
        <v>0</v>
      </c>
      <c r="I175" s="501">
        <v>0</v>
      </c>
      <c r="J175" s="501">
        <v>0</v>
      </c>
      <c r="K175" s="501">
        <v>0</v>
      </c>
      <c r="L175" s="492">
        <v>0</v>
      </c>
      <c r="M175" s="409">
        <v>0</v>
      </c>
      <c r="N175" s="648">
        <v>0</v>
      </c>
      <c r="O175" s="648">
        <v>0</v>
      </c>
      <c r="P175" s="409">
        <v>0</v>
      </c>
      <c r="Q175" s="409">
        <v>0</v>
      </c>
      <c r="R175" s="493">
        <v>0</v>
      </c>
      <c r="S175" s="409">
        <v>0</v>
      </c>
      <c r="T175" s="648">
        <v>0</v>
      </c>
      <c r="U175" s="409">
        <f t="shared" si="20"/>
        <v>0</v>
      </c>
      <c r="V175" s="40"/>
      <c r="W175" s="40"/>
      <c r="X175" s="40"/>
      <c r="Y175" s="52"/>
    </row>
    <row r="176" spans="1:25" ht="21">
      <c r="A176" s="54">
        <v>109</v>
      </c>
      <c r="B176" s="73" t="s">
        <v>142</v>
      </c>
      <c r="C176" s="54" t="s">
        <v>48</v>
      </c>
      <c r="D176" s="641">
        <f>17200*0.7</f>
        <v>12040</v>
      </c>
      <c r="E176" s="501">
        <v>0</v>
      </c>
      <c r="F176" s="501">
        <v>0</v>
      </c>
      <c r="G176" s="501">
        <v>0</v>
      </c>
      <c r="H176" s="501">
        <v>0</v>
      </c>
      <c r="I176" s="501">
        <v>0</v>
      </c>
      <c r="J176" s="501">
        <v>0</v>
      </c>
      <c r="K176" s="501">
        <v>0</v>
      </c>
      <c r="L176" s="492">
        <v>0</v>
      </c>
      <c r="M176" s="409">
        <v>0</v>
      </c>
      <c r="N176" s="641">
        <v>1</v>
      </c>
      <c r="O176" s="409">
        <f t="shared" si="19"/>
        <v>12040</v>
      </c>
      <c r="P176" s="409">
        <v>0</v>
      </c>
      <c r="Q176" s="409">
        <v>0</v>
      </c>
      <c r="R176" s="493">
        <v>0</v>
      </c>
      <c r="S176" s="409">
        <v>0</v>
      </c>
      <c r="T176" s="641">
        <v>1</v>
      </c>
      <c r="U176" s="409">
        <f t="shared" si="20"/>
        <v>12040</v>
      </c>
      <c r="V176" s="40"/>
      <c r="W176" s="40"/>
      <c r="X176" s="40"/>
      <c r="Y176" s="52"/>
    </row>
    <row r="177" spans="1:25" ht="21">
      <c r="A177" s="54">
        <v>110</v>
      </c>
      <c r="B177" s="73" t="s">
        <v>143</v>
      </c>
      <c r="C177" s="54" t="s">
        <v>48</v>
      </c>
      <c r="D177" s="641">
        <v>2670</v>
      </c>
      <c r="E177" s="501">
        <v>0</v>
      </c>
      <c r="F177" s="501">
        <v>0</v>
      </c>
      <c r="G177" s="501">
        <v>0</v>
      </c>
      <c r="H177" s="501">
        <v>0</v>
      </c>
      <c r="I177" s="501">
        <v>0</v>
      </c>
      <c r="J177" s="501">
        <v>0</v>
      </c>
      <c r="K177" s="501">
        <v>0</v>
      </c>
      <c r="L177" s="492">
        <v>0</v>
      </c>
      <c r="M177" s="409">
        <v>0</v>
      </c>
      <c r="N177" s="641">
        <v>6</v>
      </c>
      <c r="O177" s="409">
        <f t="shared" si="19"/>
        <v>16020</v>
      </c>
      <c r="P177" s="409">
        <v>0</v>
      </c>
      <c r="Q177" s="409">
        <v>0</v>
      </c>
      <c r="R177" s="493">
        <v>0</v>
      </c>
      <c r="S177" s="409">
        <v>0</v>
      </c>
      <c r="T177" s="641">
        <v>6</v>
      </c>
      <c r="U177" s="409">
        <f t="shared" si="20"/>
        <v>16020</v>
      </c>
      <c r="V177" s="40"/>
      <c r="W177" s="40"/>
      <c r="X177" s="40"/>
      <c r="Y177" s="52"/>
    </row>
    <row r="178" spans="1:25" ht="21">
      <c r="A178" s="54">
        <v>111</v>
      </c>
      <c r="B178" s="73" t="s">
        <v>88</v>
      </c>
      <c r="C178" s="54" t="s">
        <v>48</v>
      </c>
      <c r="D178" s="641">
        <f>31880*0.7</f>
        <v>22316</v>
      </c>
      <c r="E178" s="501">
        <v>0</v>
      </c>
      <c r="F178" s="501">
        <v>0</v>
      </c>
      <c r="G178" s="501">
        <v>0</v>
      </c>
      <c r="H178" s="501">
        <v>0</v>
      </c>
      <c r="I178" s="501">
        <v>0</v>
      </c>
      <c r="J178" s="501">
        <v>0</v>
      </c>
      <c r="K178" s="501">
        <v>0</v>
      </c>
      <c r="L178" s="492">
        <v>0</v>
      </c>
      <c r="M178" s="409">
        <v>0</v>
      </c>
      <c r="N178" s="641">
        <v>1</v>
      </c>
      <c r="O178" s="409">
        <f t="shared" si="19"/>
        <v>22316</v>
      </c>
      <c r="P178" s="409">
        <v>0</v>
      </c>
      <c r="Q178" s="409">
        <v>0</v>
      </c>
      <c r="R178" s="493">
        <v>0</v>
      </c>
      <c r="S178" s="409">
        <v>0</v>
      </c>
      <c r="T178" s="641">
        <v>1</v>
      </c>
      <c r="U178" s="409">
        <f t="shared" si="20"/>
        <v>22316</v>
      </c>
      <c r="V178" s="40"/>
      <c r="W178" s="40"/>
      <c r="X178" s="40"/>
      <c r="Y178" s="52"/>
    </row>
    <row r="179" spans="1:25" ht="21">
      <c r="A179" s="54">
        <v>112</v>
      </c>
      <c r="B179" s="73" t="s">
        <v>89</v>
      </c>
      <c r="C179" s="54" t="s">
        <v>48</v>
      </c>
      <c r="D179" s="641">
        <f>16880*0.7</f>
        <v>11816</v>
      </c>
      <c r="E179" s="501">
        <v>0</v>
      </c>
      <c r="F179" s="501">
        <v>0</v>
      </c>
      <c r="G179" s="501">
        <v>0</v>
      </c>
      <c r="H179" s="501">
        <v>0</v>
      </c>
      <c r="I179" s="501">
        <v>0</v>
      </c>
      <c r="J179" s="501">
        <v>0</v>
      </c>
      <c r="K179" s="501">
        <v>0</v>
      </c>
      <c r="L179" s="492">
        <v>0</v>
      </c>
      <c r="M179" s="409">
        <v>0</v>
      </c>
      <c r="N179" s="641">
        <v>2</v>
      </c>
      <c r="O179" s="409">
        <f t="shared" si="19"/>
        <v>23632</v>
      </c>
      <c r="P179" s="409">
        <v>0</v>
      </c>
      <c r="Q179" s="409">
        <v>0</v>
      </c>
      <c r="R179" s="493">
        <v>0</v>
      </c>
      <c r="S179" s="409">
        <v>0</v>
      </c>
      <c r="T179" s="641">
        <v>2</v>
      </c>
      <c r="U179" s="409">
        <f t="shared" si="20"/>
        <v>23632</v>
      </c>
      <c r="V179" s="40"/>
      <c r="W179" s="40"/>
      <c r="X179" s="40"/>
      <c r="Y179" s="52"/>
    </row>
    <row r="180" spans="1:25" ht="21">
      <c r="A180" s="54">
        <v>113</v>
      </c>
      <c r="B180" s="73" t="s">
        <v>90</v>
      </c>
      <c r="C180" s="54" t="s">
        <v>48</v>
      </c>
      <c r="D180" s="641">
        <v>4500</v>
      </c>
      <c r="E180" s="501">
        <v>0</v>
      </c>
      <c r="F180" s="501">
        <v>0</v>
      </c>
      <c r="G180" s="501">
        <v>0</v>
      </c>
      <c r="H180" s="501">
        <v>0</v>
      </c>
      <c r="I180" s="501">
        <v>0</v>
      </c>
      <c r="J180" s="501">
        <v>0</v>
      </c>
      <c r="K180" s="501">
        <v>0</v>
      </c>
      <c r="L180" s="492">
        <v>0</v>
      </c>
      <c r="M180" s="409">
        <v>0</v>
      </c>
      <c r="N180" s="641">
        <v>1</v>
      </c>
      <c r="O180" s="409">
        <f t="shared" si="19"/>
        <v>4500</v>
      </c>
      <c r="P180" s="409">
        <v>0</v>
      </c>
      <c r="Q180" s="409">
        <v>0</v>
      </c>
      <c r="R180" s="493">
        <v>0</v>
      </c>
      <c r="S180" s="409">
        <v>0</v>
      </c>
      <c r="T180" s="641">
        <v>1</v>
      </c>
      <c r="U180" s="409">
        <f t="shared" si="20"/>
        <v>4500</v>
      </c>
      <c r="V180" s="40"/>
      <c r="W180" s="40"/>
      <c r="X180" s="40"/>
      <c r="Y180" s="52"/>
    </row>
    <row r="181" spans="1:25" ht="21">
      <c r="A181" s="54"/>
      <c r="B181" s="84" t="s">
        <v>144</v>
      </c>
      <c r="C181" s="545">
        <v>0</v>
      </c>
      <c r="D181" s="644">
        <v>0</v>
      </c>
      <c r="E181" s="501">
        <v>0</v>
      </c>
      <c r="F181" s="501">
        <v>0</v>
      </c>
      <c r="G181" s="501">
        <v>0</v>
      </c>
      <c r="H181" s="501">
        <v>0</v>
      </c>
      <c r="I181" s="501">
        <v>0</v>
      </c>
      <c r="J181" s="501">
        <v>0</v>
      </c>
      <c r="K181" s="501">
        <v>0</v>
      </c>
      <c r="L181" s="492">
        <v>0</v>
      </c>
      <c r="M181" s="409">
        <v>0</v>
      </c>
      <c r="N181" s="641">
        <v>0</v>
      </c>
      <c r="O181" s="641">
        <v>0</v>
      </c>
      <c r="P181" s="409">
        <v>0</v>
      </c>
      <c r="Q181" s="409">
        <v>0</v>
      </c>
      <c r="R181" s="493">
        <v>0</v>
      </c>
      <c r="S181" s="409">
        <v>0</v>
      </c>
      <c r="T181" s="641">
        <v>0</v>
      </c>
      <c r="U181" s="409">
        <f t="shared" si="20"/>
        <v>0</v>
      </c>
      <c r="V181" s="40"/>
      <c r="W181" s="40"/>
      <c r="X181" s="40"/>
      <c r="Y181" s="52"/>
    </row>
    <row r="182" spans="1:25" ht="21">
      <c r="A182" s="54"/>
      <c r="B182" s="80" t="s">
        <v>145</v>
      </c>
      <c r="C182" s="101">
        <v>0</v>
      </c>
      <c r="D182" s="643">
        <v>0</v>
      </c>
      <c r="E182" s="501">
        <v>0</v>
      </c>
      <c r="F182" s="501">
        <v>0</v>
      </c>
      <c r="G182" s="501">
        <v>0</v>
      </c>
      <c r="H182" s="501">
        <v>0</v>
      </c>
      <c r="I182" s="501">
        <v>0</v>
      </c>
      <c r="J182" s="501">
        <v>0</v>
      </c>
      <c r="K182" s="501">
        <v>0</v>
      </c>
      <c r="L182" s="492">
        <v>0</v>
      </c>
      <c r="M182" s="409">
        <v>0</v>
      </c>
      <c r="N182" s="641">
        <v>0</v>
      </c>
      <c r="O182" s="641">
        <v>0</v>
      </c>
      <c r="P182" s="409">
        <v>0</v>
      </c>
      <c r="Q182" s="409">
        <v>0</v>
      </c>
      <c r="R182" s="493">
        <v>0</v>
      </c>
      <c r="S182" s="409">
        <v>0</v>
      </c>
      <c r="T182" s="641">
        <v>0</v>
      </c>
      <c r="U182" s="409">
        <f t="shared" si="20"/>
        <v>0</v>
      </c>
      <c r="V182" s="40"/>
      <c r="W182" s="40"/>
      <c r="X182" s="40"/>
      <c r="Y182" s="52"/>
    </row>
    <row r="183" spans="1:25" ht="21">
      <c r="A183" s="54">
        <v>114</v>
      </c>
      <c r="B183" s="73" t="s">
        <v>146</v>
      </c>
      <c r="C183" s="54" t="s">
        <v>48</v>
      </c>
      <c r="D183" s="641">
        <v>12950</v>
      </c>
      <c r="E183" s="501">
        <v>0</v>
      </c>
      <c r="F183" s="501">
        <v>0</v>
      </c>
      <c r="G183" s="501">
        <v>0</v>
      </c>
      <c r="H183" s="501">
        <v>0</v>
      </c>
      <c r="I183" s="501">
        <v>0</v>
      </c>
      <c r="J183" s="501">
        <v>0</v>
      </c>
      <c r="K183" s="501">
        <v>0</v>
      </c>
      <c r="L183" s="492">
        <v>0</v>
      </c>
      <c r="M183" s="409">
        <v>0</v>
      </c>
      <c r="N183" s="641">
        <v>4</v>
      </c>
      <c r="O183" s="409">
        <f t="shared" si="19"/>
        <v>51800</v>
      </c>
      <c r="P183" s="409">
        <v>0</v>
      </c>
      <c r="Q183" s="409">
        <v>0</v>
      </c>
      <c r="R183" s="493">
        <v>0</v>
      </c>
      <c r="S183" s="409">
        <v>0</v>
      </c>
      <c r="T183" s="641">
        <v>4</v>
      </c>
      <c r="U183" s="409">
        <f t="shared" si="20"/>
        <v>51800</v>
      </c>
      <c r="V183" s="40"/>
      <c r="W183" s="40"/>
      <c r="X183" s="40"/>
      <c r="Y183" s="52"/>
    </row>
    <row r="184" spans="1:25" ht="21">
      <c r="A184" s="54">
        <v>115</v>
      </c>
      <c r="B184" s="73" t="s">
        <v>147</v>
      </c>
      <c r="C184" s="54" t="s">
        <v>48</v>
      </c>
      <c r="D184" s="641">
        <v>3700</v>
      </c>
      <c r="E184" s="501">
        <v>0</v>
      </c>
      <c r="F184" s="501">
        <v>0</v>
      </c>
      <c r="G184" s="501">
        <v>0</v>
      </c>
      <c r="H184" s="501">
        <v>0</v>
      </c>
      <c r="I184" s="501">
        <v>0</v>
      </c>
      <c r="J184" s="501">
        <v>0</v>
      </c>
      <c r="K184" s="501">
        <v>0</v>
      </c>
      <c r="L184" s="492">
        <v>0</v>
      </c>
      <c r="M184" s="409">
        <v>0</v>
      </c>
      <c r="N184" s="641">
        <v>24</v>
      </c>
      <c r="O184" s="409">
        <f t="shared" si="19"/>
        <v>88800</v>
      </c>
      <c r="P184" s="409">
        <v>0</v>
      </c>
      <c r="Q184" s="409">
        <v>0</v>
      </c>
      <c r="R184" s="493">
        <v>0</v>
      </c>
      <c r="S184" s="409">
        <v>0</v>
      </c>
      <c r="T184" s="641">
        <v>24</v>
      </c>
      <c r="U184" s="409">
        <f t="shared" si="20"/>
        <v>88800</v>
      </c>
      <c r="V184" s="40"/>
      <c r="W184" s="40"/>
      <c r="X184" s="40"/>
      <c r="Y184" s="52"/>
    </row>
    <row r="185" spans="1:25" ht="21">
      <c r="A185" s="54">
        <v>116</v>
      </c>
      <c r="B185" s="73" t="s">
        <v>148</v>
      </c>
      <c r="C185" s="54" t="s">
        <v>48</v>
      </c>
      <c r="D185" s="641">
        <v>2820</v>
      </c>
      <c r="E185" s="501">
        <v>0</v>
      </c>
      <c r="F185" s="501">
        <v>0</v>
      </c>
      <c r="G185" s="501">
        <v>0</v>
      </c>
      <c r="H185" s="501">
        <v>0</v>
      </c>
      <c r="I185" s="501">
        <v>0</v>
      </c>
      <c r="J185" s="501">
        <v>0</v>
      </c>
      <c r="K185" s="501">
        <v>0</v>
      </c>
      <c r="L185" s="492">
        <v>0</v>
      </c>
      <c r="M185" s="409">
        <v>0</v>
      </c>
      <c r="N185" s="641">
        <v>1</v>
      </c>
      <c r="O185" s="409">
        <f t="shared" si="19"/>
        <v>2820</v>
      </c>
      <c r="P185" s="409">
        <v>0</v>
      </c>
      <c r="Q185" s="409">
        <v>0</v>
      </c>
      <c r="R185" s="493">
        <v>0</v>
      </c>
      <c r="S185" s="409">
        <v>0</v>
      </c>
      <c r="T185" s="641">
        <v>1</v>
      </c>
      <c r="U185" s="409">
        <f t="shared" si="20"/>
        <v>2820</v>
      </c>
      <c r="V185" s="40"/>
      <c r="W185" s="40"/>
      <c r="X185" s="40"/>
      <c r="Y185" s="52"/>
    </row>
    <row r="186" spans="1:25" ht="21">
      <c r="A186" s="54">
        <v>117</v>
      </c>
      <c r="B186" s="73" t="s">
        <v>149</v>
      </c>
      <c r="C186" s="54" t="s">
        <v>48</v>
      </c>
      <c r="D186" s="641">
        <v>13000</v>
      </c>
      <c r="E186" s="501">
        <v>0</v>
      </c>
      <c r="F186" s="501">
        <v>0</v>
      </c>
      <c r="G186" s="501">
        <v>0</v>
      </c>
      <c r="H186" s="501">
        <v>0</v>
      </c>
      <c r="I186" s="501">
        <v>0</v>
      </c>
      <c r="J186" s="501">
        <v>0</v>
      </c>
      <c r="K186" s="501">
        <v>0</v>
      </c>
      <c r="L186" s="492">
        <v>0</v>
      </c>
      <c r="M186" s="409">
        <v>0</v>
      </c>
      <c r="N186" s="641">
        <v>4</v>
      </c>
      <c r="O186" s="409">
        <f t="shared" si="19"/>
        <v>52000</v>
      </c>
      <c r="P186" s="409">
        <v>0</v>
      </c>
      <c r="Q186" s="409">
        <v>0</v>
      </c>
      <c r="R186" s="493">
        <v>0</v>
      </c>
      <c r="S186" s="409">
        <v>0</v>
      </c>
      <c r="T186" s="641">
        <v>4</v>
      </c>
      <c r="U186" s="409">
        <f t="shared" si="20"/>
        <v>52000</v>
      </c>
      <c r="V186" s="40"/>
      <c r="W186" s="40"/>
      <c r="X186" s="40"/>
      <c r="Y186" s="52"/>
    </row>
    <row r="187" spans="1:25" ht="21">
      <c r="A187" s="54">
        <v>118</v>
      </c>
      <c r="B187" s="73" t="s">
        <v>150</v>
      </c>
      <c r="C187" s="54" t="s">
        <v>48</v>
      </c>
      <c r="D187" s="641">
        <v>5000</v>
      </c>
      <c r="E187" s="501">
        <v>0</v>
      </c>
      <c r="F187" s="501">
        <v>0</v>
      </c>
      <c r="G187" s="501">
        <v>0</v>
      </c>
      <c r="H187" s="501">
        <v>0</v>
      </c>
      <c r="I187" s="501">
        <v>0</v>
      </c>
      <c r="J187" s="501">
        <v>0</v>
      </c>
      <c r="K187" s="501">
        <v>0</v>
      </c>
      <c r="L187" s="492">
        <v>0</v>
      </c>
      <c r="M187" s="409">
        <v>0</v>
      </c>
      <c r="N187" s="641">
        <v>4</v>
      </c>
      <c r="O187" s="409">
        <f t="shared" si="19"/>
        <v>20000</v>
      </c>
      <c r="P187" s="409">
        <v>0</v>
      </c>
      <c r="Q187" s="409">
        <v>0</v>
      </c>
      <c r="R187" s="493">
        <v>0</v>
      </c>
      <c r="S187" s="409">
        <v>0</v>
      </c>
      <c r="T187" s="641">
        <v>4</v>
      </c>
      <c r="U187" s="409">
        <f t="shared" si="20"/>
        <v>20000</v>
      </c>
      <c r="V187" s="40"/>
      <c r="W187" s="40"/>
      <c r="X187" s="40"/>
      <c r="Y187" s="52"/>
    </row>
    <row r="188" spans="1:25" ht="21">
      <c r="A188" s="54">
        <v>119</v>
      </c>
      <c r="B188" s="73" t="s">
        <v>151</v>
      </c>
      <c r="C188" s="54" t="s">
        <v>48</v>
      </c>
      <c r="D188" s="641">
        <v>4600</v>
      </c>
      <c r="E188" s="501">
        <v>0</v>
      </c>
      <c r="F188" s="501">
        <v>0</v>
      </c>
      <c r="G188" s="501">
        <v>0</v>
      </c>
      <c r="H188" s="501">
        <v>0</v>
      </c>
      <c r="I188" s="501">
        <v>0</v>
      </c>
      <c r="J188" s="501">
        <v>0</v>
      </c>
      <c r="K188" s="501">
        <v>0</v>
      </c>
      <c r="L188" s="492">
        <v>0</v>
      </c>
      <c r="M188" s="409">
        <v>0</v>
      </c>
      <c r="N188" s="641">
        <v>2</v>
      </c>
      <c r="O188" s="409">
        <f t="shared" si="19"/>
        <v>9200</v>
      </c>
      <c r="P188" s="409">
        <v>0</v>
      </c>
      <c r="Q188" s="409">
        <v>0</v>
      </c>
      <c r="R188" s="493">
        <v>0</v>
      </c>
      <c r="S188" s="409">
        <v>0</v>
      </c>
      <c r="T188" s="641">
        <v>2</v>
      </c>
      <c r="U188" s="409">
        <f t="shared" si="20"/>
        <v>9200</v>
      </c>
      <c r="V188" s="40"/>
      <c r="W188" s="40"/>
      <c r="X188" s="40"/>
      <c r="Y188" s="52"/>
    </row>
    <row r="189" spans="1:25" ht="21">
      <c r="A189" s="54"/>
      <c r="B189" s="85" t="s">
        <v>152</v>
      </c>
      <c r="C189" s="546">
        <v>0</v>
      </c>
      <c r="D189" s="648">
        <v>0</v>
      </c>
      <c r="E189" s="501">
        <v>0</v>
      </c>
      <c r="F189" s="501">
        <v>0</v>
      </c>
      <c r="G189" s="501">
        <v>0</v>
      </c>
      <c r="H189" s="501">
        <v>0</v>
      </c>
      <c r="I189" s="501">
        <v>0</v>
      </c>
      <c r="J189" s="501">
        <v>0</v>
      </c>
      <c r="K189" s="501">
        <v>0</v>
      </c>
      <c r="L189" s="492">
        <v>0</v>
      </c>
      <c r="M189" s="409">
        <v>0</v>
      </c>
      <c r="N189" s="648">
        <v>0</v>
      </c>
      <c r="O189" s="409">
        <f t="shared" si="19"/>
        <v>0</v>
      </c>
      <c r="P189" s="409">
        <v>0</v>
      </c>
      <c r="Q189" s="409">
        <v>0</v>
      </c>
      <c r="R189" s="493">
        <v>0</v>
      </c>
      <c r="S189" s="409">
        <v>0</v>
      </c>
      <c r="T189" s="648">
        <v>0</v>
      </c>
      <c r="U189" s="409">
        <f t="shared" si="20"/>
        <v>0</v>
      </c>
      <c r="V189" s="40"/>
      <c r="W189" s="40"/>
      <c r="X189" s="40"/>
      <c r="Y189" s="52"/>
    </row>
    <row r="190" spans="1:25" ht="21">
      <c r="A190" s="54">
        <v>120</v>
      </c>
      <c r="B190" s="73" t="s">
        <v>153</v>
      </c>
      <c r="C190" s="54" t="s">
        <v>48</v>
      </c>
      <c r="D190" s="641">
        <v>4500</v>
      </c>
      <c r="E190" s="501">
        <v>0</v>
      </c>
      <c r="F190" s="501">
        <v>0</v>
      </c>
      <c r="G190" s="501">
        <v>0</v>
      </c>
      <c r="H190" s="501">
        <v>0</v>
      </c>
      <c r="I190" s="501">
        <v>0</v>
      </c>
      <c r="J190" s="501">
        <v>0</v>
      </c>
      <c r="K190" s="501">
        <v>0</v>
      </c>
      <c r="L190" s="492">
        <v>0</v>
      </c>
      <c r="M190" s="409">
        <v>0</v>
      </c>
      <c r="N190" s="641">
        <v>6</v>
      </c>
      <c r="O190" s="409">
        <f t="shared" si="19"/>
        <v>27000</v>
      </c>
      <c r="P190" s="409">
        <v>0</v>
      </c>
      <c r="Q190" s="409">
        <v>0</v>
      </c>
      <c r="R190" s="493">
        <v>0</v>
      </c>
      <c r="S190" s="409">
        <v>0</v>
      </c>
      <c r="T190" s="641">
        <v>6</v>
      </c>
      <c r="U190" s="409">
        <f t="shared" si="20"/>
        <v>27000</v>
      </c>
      <c r="V190" s="40"/>
      <c r="W190" s="40"/>
      <c r="X190" s="40"/>
      <c r="Y190" s="52"/>
    </row>
    <row r="191" spans="1:25" ht="21">
      <c r="A191" s="54">
        <v>121</v>
      </c>
      <c r="B191" s="73" t="s">
        <v>154</v>
      </c>
      <c r="C191" s="54" t="s">
        <v>48</v>
      </c>
      <c r="D191" s="641">
        <v>3500</v>
      </c>
      <c r="E191" s="501">
        <v>0</v>
      </c>
      <c r="F191" s="501">
        <v>0</v>
      </c>
      <c r="G191" s="501">
        <v>0</v>
      </c>
      <c r="H191" s="501">
        <v>0</v>
      </c>
      <c r="I191" s="501">
        <v>0</v>
      </c>
      <c r="J191" s="501">
        <v>0</v>
      </c>
      <c r="K191" s="501">
        <v>0</v>
      </c>
      <c r="L191" s="492">
        <v>0</v>
      </c>
      <c r="M191" s="409">
        <v>0</v>
      </c>
      <c r="N191" s="641">
        <v>20</v>
      </c>
      <c r="O191" s="409">
        <f t="shared" si="19"/>
        <v>70000</v>
      </c>
      <c r="P191" s="409">
        <v>0</v>
      </c>
      <c r="Q191" s="409">
        <v>0</v>
      </c>
      <c r="R191" s="493">
        <v>0</v>
      </c>
      <c r="S191" s="409">
        <v>0</v>
      </c>
      <c r="T191" s="641">
        <v>20</v>
      </c>
      <c r="U191" s="409">
        <f t="shared" si="20"/>
        <v>70000</v>
      </c>
      <c r="V191" s="40"/>
      <c r="W191" s="40"/>
      <c r="X191" s="40"/>
      <c r="Y191" s="52"/>
    </row>
    <row r="192" spans="1:25" ht="21">
      <c r="A192" s="54">
        <v>122</v>
      </c>
      <c r="B192" s="73" t="s">
        <v>155</v>
      </c>
      <c r="C192" s="54" t="s">
        <v>48</v>
      </c>
      <c r="D192" s="641">
        <v>6000</v>
      </c>
      <c r="E192" s="501">
        <v>0</v>
      </c>
      <c r="F192" s="501">
        <v>0</v>
      </c>
      <c r="G192" s="501">
        <v>0</v>
      </c>
      <c r="H192" s="501">
        <v>0</v>
      </c>
      <c r="I192" s="501">
        <v>0</v>
      </c>
      <c r="J192" s="501">
        <v>0</v>
      </c>
      <c r="K192" s="501">
        <v>0</v>
      </c>
      <c r="L192" s="492">
        <v>0</v>
      </c>
      <c r="M192" s="409">
        <v>0</v>
      </c>
      <c r="N192" s="641">
        <v>1</v>
      </c>
      <c r="O192" s="409">
        <f t="shared" si="19"/>
        <v>6000</v>
      </c>
      <c r="P192" s="409">
        <v>0</v>
      </c>
      <c r="Q192" s="409">
        <v>0</v>
      </c>
      <c r="R192" s="493">
        <v>0</v>
      </c>
      <c r="S192" s="409">
        <v>0</v>
      </c>
      <c r="T192" s="641">
        <v>1</v>
      </c>
      <c r="U192" s="409">
        <f t="shared" si="20"/>
        <v>6000</v>
      </c>
      <c r="V192" s="40"/>
      <c r="W192" s="40"/>
      <c r="X192" s="40"/>
      <c r="Y192" s="52"/>
    </row>
    <row r="193" spans="1:25" ht="21">
      <c r="A193" s="54">
        <v>123</v>
      </c>
      <c r="B193" s="73" t="s">
        <v>156</v>
      </c>
      <c r="C193" s="54" t="s">
        <v>48</v>
      </c>
      <c r="D193" s="641">
        <v>3000</v>
      </c>
      <c r="E193" s="501">
        <v>0</v>
      </c>
      <c r="F193" s="501">
        <v>0</v>
      </c>
      <c r="G193" s="501">
        <v>0</v>
      </c>
      <c r="H193" s="501">
        <v>0</v>
      </c>
      <c r="I193" s="501">
        <v>0</v>
      </c>
      <c r="J193" s="501">
        <v>0</v>
      </c>
      <c r="K193" s="501">
        <v>0</v>
      </c>
      <c r="L193" s="492">
        <v>0</v>
      </c>
      <c r="M193" s="409">
        <v>0</v>
      </c>
      <c r="N193" s="641">
        <v>8</v>
      </c>
      <c r="O193" s="409">
        <f t="shared" si="19"/>
        <v>24000</v>
      </c>
      <c r="P193" s="409">
        <v>0</v>
      </c>
      <c r="Q193" s="409">
        <v>0</v>
      </c>
      <c r="R193" s="493">
        <v>0</v>
      </c>
      <c r="S193" s="409">
        <v>0</v>
      </c>
      <c r="T193" s="641">
        <v>8</v>
      </c>
      <c r="U193" s="409">
        <f t="shared" si="20"/>
        <v>24000</v>
      </c>
      <c r="V193" s="40"/>
      <c r="W193" s="40"/>
      <c r="X193" s="40"/>
      <c r="Y193" s="52"/>
    </row>
    <row r="194" spans="1:25" ht="21">
      <c r="A194" s="54"/>
      <c r="B194" s="85" t="s">
        <v>157</v>
      </c>
      <c r="C194" s="546">
        <v>0</v>
      </c>
      <c r="D194" s="648">
        <v>0</v>
      </c>
      <c r="E194" s="501">
        <v>0</v>
      </c>
      <c r="F194" s="501">
        <v>0</v>
      </c>
      <c r="G194" s="501">
        <v>0</v>
      </c>
      <c r="H194" s="501">
        <v>0</v>
      </c>
      <c r="I194" s="501">
        <v>0</v>
      </c>
      <c r="J194" s="501">
        <v>0</v>
      </c>
      <c r="K194" s="501">
        <v>0</v>
      </c>
      <c r="L194" s="492">
        <v>0</v>
      </c>
      <c r="M194" s="409">
        <v>0</v>
      </c>
      <c r="N194" s="648">
        <v>0</v>
      </c>
      <c r="O194" s="409">
        <f t="shared" si="19"/>
        <v>0</v>
      </c>
      <c r="P194" s="409">
        <v>0</v>
      </c>
      <c r="Q194" s="409">
        <v>0</v>
      </c>
      <c r="R194" s="493">
        <v>0</v>
      </c>
      <c r="S194" s="409">
        <v>0</v>
      </c>
      <c r="T194" s="648">
        <v>0</v>
      </c>
      <c r="U194" s="409">
        <f t="shared" si="20"/>
        <v>0</v>
      </c>
      <c r="V194" s="40"/>
      <c r="W194" s="40"/>
      <c r="X194" s="40"/>
      <c r="Y194" s="52"/>
    </row>
    <row r="195" spans="1:25" ht="21">
      <c r="A195" s="54">
        <v>124</v>
      </c>
      <c r="B195" s="73" t="s">
        <v>149</v>
      </c>
      <c r="C195" s="54" t="s">
        <v>48</v>
      </c>
      <c r="D195" s="641">
        <v>13000</v>
      </c>
      <c r="E195" s="501">
        <v>0</v>
      </c>
      <c r="F195" s="501">
        <v>0</v>
      </c>
      <c r="G195" s="501">
        <v>0</v>
      </c>
      <c r="H195" s="501">
        <v>0</v>
      </c>
      <c r="I195" s="501">
        <v>0</v>
      </c>
      <c r="J195" s="501">
        <v>0</v>
      </c>
      <c r="K195" s="501">
        <v>0</v>
      </c>
      <c r="L195" s="492">
        <v>0</v>
      </c>
      <c r="M195" s="409">
        <v>0</v>
      </c>
      <c r="N195" s="641">
        <v>1</v>
      </c>
      <c r="O195" s="409">
        <f t="shared" si="19"/>
        <v>13000</v>
      </c>
      <c r="P195" s="409">
        <v>0</v>
      </c>
      <c r="Q195" s="409">
        <v>0</v>
      </c>
      <c r="R195" s="493">
        <v>0</v>
      </c>
      <c r="S195" s="409">
        <v>0</v>
      </c>
      <c r="T195" s="641">
        <v>1</v>
      </c>
      <c r="U195" s="409">
        <f t="shared" si="20"/>
        <v>13000</v>
      </c>
      <c r="V195" s="40"/>
      <c r="W195" s="40"/>
      <c r="X195" s="40"/>
      <c r="Y195" s="52"/>
    </row>
    <row r="196" spans="1:25" ht="21">
      <c r="A196" s="54">
        <v>125</v>
      </c>
      <c r="B196" s="73" t="s">
        <v>158</v>
      </c>
      <c r="C196" s="54" t="s">
        <v>48</v>
      </c>
      <c r="D196" s="641">
        <v>7500</v>
      </c>
      <c r="E196" s="501">
        <v>0</v>
      </c>
      <c r="F196" s="501">
        <v>0</v>
      </c>
      <c r="G196" s="501">
        <v>0</v>
      </c>
      <c r="H196" s="501">
        <v>0</v>
      </c>
      <c r="I196" s="501">
        <v>0</v>
      </c>
      <c r="J196" s="501">
        <v>0</v>
      </c>
      <c r="K196" s="501">
        <v>0</v>
      </c>
      <c r="L196" s="492">
        <v>0</v>
      </c>
      <c r="M196" s="409">
        <v>0</v>
      </c>
      <c r="N196" s="641">
        <v>2</v>
      </c>
      <c r="O196" s="409">
        <f t="shared" si="19"/>
        <v>15000</v>
      </c>
      <c r="P196" s="409">
        <v>0</v>
      </c>
      <c r="Q196" s="409">
        <v>0</v>
      </c>
      <c r="R196" s="493">
        <v>0</v>
      </c>
      <c r="S196" s="409">
        <v>0</v>
      </c>
      <c r="T196" s="641">
        <v>2</v>
      </c>
      <c r="U196" s="409">
        <f t="shared" si="20"/>
        <v>15000</v>
      </c>
      <c r="V196" s="40"/>
      <c r="W196" s="40"/>
      <c r="X196" s="40"/>
      <c r="Y196" s="52"/>
    </row>
    <row r="197" spans="1:25" ht="21">
      <c r="A197" s="54">
        <v>126</v>
      </c>
      <c r="B197" s="73" t="s">
        <v>154</v>
      </c>
      <c r="C197" s="54" t="s">
        <v>48</v>
      </c>
      <c r="D197" s="641">
        <v>3000</v>
      </c>
      <c r="E197" s="501">
        <v>0</v>
      </c>
      <c r="F197" s="501">
        <v>0</v>
      </c>
      <c r="G197" s="501">
        <v>0</v>
      </c>
      <c r="H197" s="501">
        <v>0</v>
      </c>
      <c r="I197" s="501">
        <v>0</v>
      </c>
      <c r="J197" s="501">
        <v>0</v>
      </c>
      <c r="K197" s="501">
        <v>0</v>
      </c>
      <c r="L197" s="492">
        <v>0</v>
      </c>
      <c r="M197" s="409">
        <v>0</v>
      </c>
      <c r="N197" s="641">
        <v>2</v>
      </c>
      <c r="O197" s="409">
        <f t="shared" si="19"/>
        <v>6000</v>
      </c>
      <c r="P197" s="409">
        <v>0</v>
      </c>
      <c r="Q197" s="409">
        <v>0</v>
      </c>
      <c r="R197" s="493">
        <v>0</v>
      </c>
      <c r="S197" s="409">
        <v>0</v>
      </c>
      <c r="T197" s="641">
        <v>2</v>
      </c>
      <c r="U197" s="409">
        <f t="shared" si="20"/>
        <v>6000</v>
      </c>
      <c r="V197" s="40"/>
      <c r="W197" s="40"/>
      <c r="X197" s="40"/>
      <c r="Y197" s="52"/>
    </row>
    <row r="198" spans="1:25" ht="21">
      <c r="A198" s="54">
        <v>127</v>
      </c>
      <c r="B198" s="73" t="s">
        <v>159</v>
      </c>
      <c r="C198" s="54" t="s">
        <v>48</v>
      </c>
      <c r="D198" s="641">
        <v>6000</v>
      </c>
      <c r="E198" s="501">
        <v>0</v>
      </c>
      <c r="F198" s="501">
        <v>0</v>
      </c>
      <c r="G198" s="501">
        <v>0</v>
      </c>
      <c r="H198" s="501">
        <v>0</v>
      </c>
      <c r="I198" s="501">
        <v>0</v>
      </c>
      <c r="J198" s="501">
        <v>0</v>
      </c>
      <c r="K198" s="501">
        <v>0</v>
      </c>
      <c r="L198" s="492">
        <v>0</v>
      </c>
      <c r="M198" s="409">
        <v>0</v>
      </c>
      <c r="N198" s="641">
        <v>1</v>
      </c>
      <c r="O198" s="409">
        <f t="shared" si="19"/>
        <v>6000</v>
      </c>
      <c r="P198" s="409">
        <v>0</v>
      </c>
      <c r="Q198" s="409">
        <v>0</v>
      </c>
      <c r="R198" s="493">
        <v>0</v>
      </c>
      <c r="S198" s="409">
        <v>0</v>
      </c>
      <c r="T198" s="641">
        <v>1</v>
      </c>
      <c r="U198" s="409">
        <f t="shared" si="20"/>
        <v>6000</v>
      </c>
      <c r="V198" s="40"/>
      <c r="W198" s="40"/>
      <c r="X198" s="40"/>
      <c r="Y198" s="52"/>
    </row>
    <row r="199" spans="1:25" ht="21">
      <c r="A199" s="54"/>
      <c r="B199" s="85" t="s">
        <v>160</v>
      </c>
      <c r="C199" s="546">
        <v>0</v>
      </c>
      <c r="D199" s="648">
        <v>0</v>
      </c>
      <c r="E199" s="501">
        <v>0</v>
      </c>
      <c r="F199" s="501">
        <v>0</v>
      </c>
      <c r="G199" s="501">
        <v>0</v>
      </c>
      <c r="H199" s="501">
        <v>0</v>
      </c>
      <c r="I199" s="501">
        <v>0</v>
      </c>
      <c r="J199" s="501">
        <v>0</v>
      </c>
      <c r="K199" s="501">
        <v>0</v>
      </c>
      <c r="L199" s="492">
        <v>0</v>
      </c>
      <c r="M199" s="409">
        <v>0</v>
      </c>
      <c r="N199" s="648">
        <v>0</v>
      </c>
      <c r="O199" s="409">
        <f t="shared" si="19"/>
        <v>0</v>
      </c>
      <c r="P199" s="409">
        <v>0</v>
      </c>
      <c r="Q199" s="409">
        <v>0</v>
      </c>
      <c r="R199" s="493">
        <v>0</v>
      </c>
      <c r="S199" s="409">
        <v>0</v>
      </c>
      <c r="T199" s="648">
        <v>0</v>
      </c>
      <c r="U199" s="409">
        <f t="shared" si="20"/>
        <v>0</v>
      </c>
      <c r="V199" s="40"/>
      <c r="W199" s="40"/>
      <c r="X199" s="40"/>
      <c r="Y199" s="52"/>
    </row>
    <row r="200" spans="1:25" ht="21">
      <c r="A200" s="54">
        <v>128</v>
      </c>
      <c r="B200" s="73" t="s">
        <v>161</v>
      </c>
      <c r="C200" s="54" t="s">
        <v>48</v>
      </c>
      <c r="D200" s="641">
        <v>1100</v>
      </c>
      <c r="E200" s="501">
        <v>0</v>
      </c>
      <c r="F200" s="501">
        <v>0</v>
      </c>
      <c r="G200" s="501">
        <v>0</v>
      </c>
      <c r="H200" s="501">
        <v>0</v>
      </c>
      <c r="I200" s="501">
        <v>0</v>
      </c>
      <c r="J200" s="501">
        <v>0</v>
      </c>
      <c r="K200" s="501">
        <v>0</v>
      </c>
      <c r="L200" s="492">
        <v>0</v>
      </c>
      <c r="M200" s="409">
        <v>0</v>
      </c>
      <c r="N200" s="641">
        <v>12</v>
      </c>
      <c r="O200" s="409">
        <f t="shared" si="19"/>
        <v>13200</v>
      </c>
      <c r="P200" s="409">
        <v>0</v>
      </c>
      <c r="Q200" s="409">
        <v>0</v>
      </c>
      <c r="R200" s="493">
        <v>0</v>
      </c>
      <c r="S200" s="409">
        <v>0</v>
      </c>
      <c r="T200" s="641">
        <v>12</v>
      </c>
      <c r="U200" s="409">
        <f t="shared" si="20"/>
        <v>13200</v>
      </c>
      <c r="V200" s="40"/>
      <c r="W200" s="40"/>
      <c r="X200" s="40"/>
      <c r="Y200" s="52"/>
    </row>
    <row r="201" spans="1:25" ht="21">
      <c r="A201" s="54">
        <v>129</v>
      </c>
      <c r="B201" s="73" t="s">
        <v>162</v>
      </c>
      <c r="C201" s="54" t="s">
        <v>48</v>
      </c>
      <c r="D201" s="641">
        <v>2000</v>
      </c>
      <c r="E201" s="501">
        <v>0</v>
      </c>
      <c r="F201" s="501">
        <v>0</v>
      </c>
      <c r="G201" s="501">
        <v>0</v>
      </c>
      <c r="H201" s="501">
        <v>0</v>
      </c>
      <c r="I201" s="501">
        <v>0</v>
      </c>
      <c r="J201" s="501">
        <v>0</v>
      </c>
      <c r="K201" s="501">
        <v>0</v>
      </c>
      <c r="L201" s="492">
        <v>0</v>
      </c>
      <c r="M201" s="409">
        <v>0</v>
      </c>
      <c r="N201" s="641">
        <v>11</v>
      </c>
      <c r="O201" s="409">
        <f t="shared" si="19"/>
        <v>22000</v>
      </c>
      <c r="P201" s="409">
        <v>0</v>
      </c>
      <c r="Q201" s="409">
        <v>0</v>
      </c>
      <c r="R201" s="493">
        <v>0</v>
      </c>
      <c r="S201" s="409">
        <v>0</v>
      </c>
      <c r="T201" s="641">
        <v>11</v>
      </c>
      <c r="U201" s="409">
        <f t="shared" si="20"/>
        <v>22000</v>
      </c>
      <c r="V201" s="40"/>
      <c r="W201" s="40"/>
      <c r="X201" s="40"/>
      <c r="Y201" s="52"/>
    </row>
    <row r="202" spans="1:25" ht="21">
      <c r="A202" s="54">
        <v>130</v>
      </c>
      <c r="B202" s="73" t="s">
        <v>163</v>
      </c>
      <c r="C202" s="54" t="s">
        <v>48</v>
      </c>
      <c r="D202" s="641">
        <v>4450</v>
      </c>
      <c r="E202" s="501">
        <v>0</v>
      </c>
      <c r="F202" s="501">
        <v>0</v>
      </c>
      <c r="G202" s="501">
        <v>0</v>
      </c>
      <c r="H202" s="501">
        <v>0</v>
      </c>
      <c r="I202" s="501">
        <v>0</v>
      </c>
      <c r="J202" s="501">
        <v>0</v>
      </c>
      <c r="K202" s="501">
        <v>0</v>
      </c>
      <c r="L202" s="492">
        <v>0</v>
      </c>
      <c r="M202" s="409">
        <v>0</v>
      </c>
      <c r="N202" s="641">
        <v>4</v>
      </c>
      <c r="O202" s="409">
        <f t="shared" si="19"/>
        <v>17800</v>
      </c>
      <c r="P202" s="409">
        <v>0</v>
      </c>
      <c r="Q202" s="409">
        <v>0</v>
      </c>
      <c r="R202" s="493">
        <v>0</v>
      </c>
      <c r="S202" s="409">
        <v>0</v>
      </c>
      <c r="T202" s="641">
        <v>4</v>
      </c>
      <c r="U202" s="409">
        <f t="shared" si="20"/>
        <v>17800</v>
      </c>
      <c r="V202" s="40"/>
      <c r="W202" s="40"/>
      <c r="X202" s="40"/>
      <c r="Y202" s="52"/>
    </row>
    <row r="203" spans="1:25" ht="21">
      <c r="A203" s="54"/>
      <c r="B203" s="85" t="s">
        <v>164</v>
      </c>
      <c r="C203" s="546">
        <v>0</v>
      </c>
      <c r="D203" s="648">
        <v>0</v>
      </c>
      <c r="E203" s="501">
        <v>0</v>
      </c>
      <c r="F203" s="501">
        <v>0</v>
      </c>
      <c r="G203" s="501">
        <v>0</v>
      </c>
      <c r="H203" s="501">
        <v>0</v>
      </c>
      <c r="I203" s="501">
        <v>0</v>
      </c>
      <c r="J203" s="501">
        <v>0</v>
      </c>
      <c r="K203" s="501">
        <v>0</v>
      </c>
      <c r="L203" s="492">
        <v>0</v>
      </c>
      <c r="M203" s="409">
        <v>0</v>
      </c>
      <c r="N203" s="648">
        <v>0</v>
      </c>
      <c r="O203" s="409">
        <f t="shared" si="19"/>
        <v>0</v>
      </c>
      <c r="P203" s="409">
        <v>0</v>
      </c>
      <c r="Q203" s="409">
        <v>0</v>
      </c>
      <c r="R203" s="493">
        <v>0</v>
      </c>
      <c r="S203" s="409">
        <v>0</v>
      </c>
      <c r="T203" s="648">
        <v>0</v>
      </c>
      <c r="U203" s="409">
        <f t="shared" si="20"/>
        <v>0</v>
      </c>
      <c r="V203" s="40"/>
      <c r="W203" s="40"/>
      <c r="X203" s="40"/>
      <c r="Y203" s="52"/>
    </row>
    <row r="204" spans="1:25" ht="21">
      <c r="A204" s="54">
        <v>131</v>
      </c>
      <c r="B204" s="73" t="s">
        <v>163</v>
      </c>
      <c r="C204" s="54" t="s">
        <v>48</v>
      </c>
      <c r="D204" s="641">
        <v>4450</v>
      </c>
      <c r="E204" s="501">
        <v>0</v>
      </c>
      <c r="F204" s="501">
        <v>0</v>
      </c>
      <c r="G204" s="501">
        <v>0</v>
      </c>
      <c r="H204" s="501">
        <v>0</v>
      </c>
      <c r="I204" s="501">
        <v>0</v>
      </c>
      <c r="J204" s="501">
        <v>0</v>
      </c>
      <c r="K204" s="501">
        <v>0</v>
      </c>
      <c r="L204" s="492">
        <v>0</v>
      </c>
      <c r="M204" s="409">
        <v>0</v>
      </c>
      <c r="N204" s="641">
        <v>3</v>
      </c>
      <c r="O204" s="409">
        <f t="shared" si="19"/>
        <v>13350</v>
      </c>
      <c r="P204" s="409">
        <v>0</v>
      </c>
      <c r="Q204" s="409">
        <v>0</v>
      </c>
      <c r="R204" s="493">
        <v>0</v>
      </c>
      <c r="S204" s="409">
        <v>0</v>
      </c>
      <c r="T204" s="641">
        <v>3</v>
      </c>
      <c r="U204" s="409">
        <f t="shared" si="20"/>
        <v>13350</v>
      </c>
      <c r="V204" s="40"/>
      <c r="W204" s="40"/>
      <c r="X204" s="40"/>
      <c r="Y204" s="52"/>
    </row>
    <row r="205" spans="1:25" ht="21">
      <c r="A205" s="54">
        <v>132</v>
      </c>
      <c r="B205" s="73" t="s">
        <v>165</v>
      </c>
      <c r="C205" s="54" t="s">
        <v>48</v>
      </c>
      <c r="D205" s="641">
        <v>3000</v>
      </c>
      <c r="E205" s="501">
        <v>0</v>
      </c>
      <c r="F205" s="501">
        <v>0</v>
      </c>
      <c r="G205" s="501">
        <v>0</v>
      </c>
      <c r="H205" s="501">
        <v>0</v>
      </c>
      <c r="I205" s="501">
        <v>0</v>
      </c>
      <c r="J205" s="501">
        <v>0</v>
      </c>
      <c r="K205" s="501">
        <v>0</v>
      </c>
      <c r="L205" s="492">
        <v>0</v>
      </c>
      <c r="M205" s="409">
        <v>0</v>
      </c>
      <c r="N205" s="641">
        <v>6</v>
      </c>
      <c r="O205" s="409">
        <f t="shared" si="19"/>
        <v>18000</v>
      </c>
      <c r="P205" s="409">
        <v>0</v>
      </c>
      <c r="Q205" s="409">
        <v>0</v>
      </c>
      <c r="R205" s="493">
        <v>0</v>
      </c>
      <c r="S205" s="409">
        <v>0</v>
      </c>
      <c r="T205" s="641">
        <v>6</v>
      </c>
      <c r="U205" s="409">
        <f t="shared" si="20"/>
        <v>18000</v>
      </c>
      <c r="V205" s="40"/>
      <c r="W205" s="40"/>
      <c r="X205" s="40"/>
      <c r="Y205" s="52"/>
    </row>
    <row r="206" spans="1:25" ht="21">
      <c r="A206" s="54"/>
      <c r="B206" s="85" t="s">
        <v>166</v>
      </c>
      <c r="C206" s="546">
        <v>0</v>
      </c>
      <c r="D206" s="648">
        <v>0</v>
      </c>
      <c r="E206" s="501">
        <v>0</v>
      </c>
      <c r="F206" s="501">
        <v>0</v>
      </c>
      <c r="G206" s="501">
        <v>0</v>
      </c>
      <c r="H206" s="501">
        <v>0</v>
      </c>
      <c r="I206" s="501">
        <v>0</v>
      </c>
      <c r="J206" s="501">
        <v>0</v>
      </c>
      <c r="K206" s="501">
        <v>0</v>
      </c>
      <c r="L206" s="492">
        <v>0</v>
      </c>
      <c r="M206" s="409">
        <v>0</v>
      </c>
      <c r="N206" s="648">
        <v>0</v>
      </c>
      <c r="O206" s="409">
        <f t="shared" si="19"/>
        <v>0</v>
      </c>
      <c r="P206" s="409">
        <v>0</v>
      </c>
      <c r="Q206" s="409">
        <v>0</v>
      </c>
      <c r="R206" s="493">
        <v>0</v>
      </c>
      <c r="S206" s="409">
        <v>0</v>
      </c>
      <c r="T206" s="648">
        <v>0</v>
      </c>
      <c r="U206" s="409">
        <f t="shared" si="20"/>
        <v>0</v>
      </c>
      <c r="V206" s="40"/>
      <c r="W206" s="40"/>
      <c r="X206" s="40"/>
      <c r="Y206" s="52"/>
    </row>
    <row r="207" spans="1:25" ht="21">
      <c r="A207" s="54">
        <v>133</v>
      </c>
      <c r="B207" s="73" t="s">
        <v>149</v>
      </c>
      <c r="C207" s="54" t="s">
        <v>48</v>
      </c>
      <c r="D207" s="641">
        <v>13000</v>
      </c>
      <c r="E207" s="501">
        <v>0</v>
      </c>
      <c r="F207" s="501">
        <v>0</v>
      </c>
      <c r="G207" s="501">
        <v>0</v>
      </c>
      <c r="H207" s="501">
        <v>0</v>
      </c>
      <c r="I207" s="501">
        <v>0</v>
      </c>
      <c r="J207" s="501">
        <v>0</v>
      </c>
      <c r="K207" s="501">
        <v>0</v>
      </c>
      <c r="L207" s="492">
        <v>0</v>
      </c>
      <c r="M207" s="409">
        <v>0</v>
      </c>
      <c r="N207" s="641">
        <v>1</v>
      </c>
      <c r="O207" s="409">
        <f t="shared" si="19"/>
        <v>13000</v>
      </c>
      <c r="P207" s="409">
        <v>0</v>
      </c>
      <c r="Q207" s="409">
        <v>0</v>
      </c>
      <c r="R207" s="493">
        <v>0</v>
      </c>
      <c r="S207" s="409">
        <v>0</v>
      </c>
      <c r="T207" s="641">
        <v>1</v>
      </c>
      <c r="U207" s="409">
        <f t="shared" si="20"/>
        <v>13000</v>
      </c>
      <c r="V207" s="40"/>
      <c r="W207" s="40"/>
      <c r="X207" s="40"/>
      <c r="Y207" s="52"/>
    </row>
    <row r="208" spans="1:25" ht="21">
      <c r="A208" s="54">
        <v>134</v>
      </c>
      <c r="B208" s="73" t="s">
        <v>167</v>
      </c>
      <c r="C208" s="54" t="s">
        <v>48</v>
      </c>
      <c r="D208" s="641">
        <v>3000</v>
      </c>
      <c r="E208" s="501">
        <v>0</v>
      </c>
      <c r="F208" s="501">
        <v>0</v>
      </c>
      <c r="G208" s="501">
        <v>0</v>
      </c>
      <c r="H208" s="501">
        <v>0</v>
      </c>
      <c r="I208" s="501">
        <v>0</v>
      </c>
      <c r="J208" s="501">
        <v>0</v>
      </c>
      <c r="K208" s="501">
        <v>0</v>
      </c>
      <c r="L208" s="492">
        <v>0</v>
      </c>
      <c r="M208" s="409">
        <v>0</v>
      </c>
      <c r="N208" s="641">
        <v>2</v>
      </c>
      <c r="O208" s="409">
        <f t="shared" si="19"/>
        <v>6000</v>
      </c>
      <c r="P208" s="409">
        <v>0</v>
      </c>
      <c r="Q208" s="409">
        <v>0</v>
      </c>
      <c r="R208" s="493">
        <v>0</v>
      </c>
      <c r="S208" s="409">
        <v>0</v>
      </c>
      <c r="T208" s="641">
        <v>2</v>
      </c>
      <c r="U208" s="409">
        <f t="shared" si="20"/>
        <v>6000</v>
      </c>
      <c r="V208" s="40"/>
      <c r="W208" s="40"/>
      <c r="X208" s="40"/>
      <c r="Y208" s="52"/>
    </row>
    <row r="209" spans="1:25" ht="21">
      <c r="A209" s="54">
        <v>135</v>
      </c>
      <c r="B209" s="73" t="s">
        <v>148</v>
      </c>
      <c r="C209" s="54" t="s">
        <v>48</v>
      </c>
      <c r="D209" s="641">
        <v>2820</v>
      </c>
      <c r="E209" s="501">
        <v>0</v>
      </c>
      <c r="F209" s="501">
        <v>0</v>
      </c>
      <c r="G209" s="501">
        <v>0</v>
      </c>
      <c r="H209" s="501">
        <v>0</v>
      </c>
      <c r="I209" s="501">
        <v>0</v>
      </c>
      <c r="J209" s="501">
        <v>0</v>
      </c>
      <c r="K209" s="501">
        <v>0</v>
      </c>
      <c r="L209" s="492">
        <v>0</v>
      </c>
      <c r="M209" s="409">
        <v>0</v>
      </c>
      <c r="N209" s="641">
        <v>1</v>
      </c>
      <c r="O209" s="409">
        <f t="shared" si="19"/>
        <v>2820</v>
      </c>
      <c r="P209" s="409">
        <v>0</v>
      </c>
      <c r="Q209" s="409">
        <v>0</v>
      </c>
      <c r="R209" s="493">
        <v>0</v>
      </c>
      <c r="S209" s="409">
        <v>0</v>
      </c>
      <c r="T209" s="641">
        <v>1</v>
      </c>
      <c r="U209" s="409">
        <f t="shared" si="20"/>
        <v>2820</v>
      </c>
      <c r="V209" s="40"/>
      <c r="W209" s="40"/>
      <c r="X209" s="40"/>
      <c r="Y209" s="52"/>
    </row>
    <row r="210" spans="1:25" ht="21">
      <c r="A210" s="54">
        <v>136</v>
      </c>
      <c r="B210" s="73" t="s">
        <v>168</v>
      </c>
      <c r="C210" s="54" t="s">
        <v>48</v>
      </c>
      <c r="D210" s="641">
        <f>17200*0.7</f>
        <v>12040</v>
      </c>
      <c r="E210" s="501">
        <v>0</v>
      </c>
      <c r="F210" s="501">
        <v>0</v>
      </c>
      <c r="G210" s="501">
        <v>0</v>
      </c>
      <c r="H210" s="501">
        <v>0</v>
      </c>
      <c r="I210" s="501">
        <v>0</v>
      </c>
      <c r="J210" s="501">
        <v>0</v>
      </c>
      <c r="K210" s="501">
        <v>0</v>
      </c>
      <c r="L210" s="492">
        <v>0</v>
      </c>
      <c r="M210" s="409">
        <v>0</v>
      </c>
      <c r="N210" s="641">
        <v>1</v>
      </c>
      <c r="O210" s="409">
        <f t="shared" si="19"/>
        <v>12040</v>
      </c>
      <c r="P210" s="409">
        <v>0</v>
      </c>
      <c r="Q210" s="409">
        <v>0</v>
      </c>
      <c r="R210" s="493">
        <v>0</v>
      </c>
      <c r="S210" s="409">
        <v>0</v>
      </c>
      <c r="T210" s="641">
        <v>1</v>
      </c>
      <c r="U210" s="409">
        <f t="shared" si="20"/>
        <v>12040</v>
      </c>
      <c r="V210" s="40"/>
      <c r="W210" s="40"/>
      <c r="X210" s="40"/>
      <c r="Y210" s="52"/>
    </row>
    <row r="211" spans="1:25" ht="21">
      <c r="A211" s="54">
        <v>137</v>
      </c>
      <c r="B211" s="73" t="s">
        <v>169</v>
      </c>
      <c r="C211" s="54" t="s">
        <v>48</v>
      </c>
      <c r="D211" s="641">
        <v>2670</v>
      </c>
      <c r="E211" s="501">
        <v>0</v>
      </c>
      <c r="F211" s="501">
        <v>0</v>
      </c>
      <c r="G211" s="501">
        <v>0</v>
      </c>
      <c r="H211" s="501">
        <v>0</v>
      </c>
      <c r="I211" s="501">
        <v>0</v>
      </c>
      <c r="J211" s="501">
        <v>0</v>
      </c>
      <c r="K211" s="501">
        <v>0</v>
      </c>
      <c r="L211" s="492">
        <v>0</v>
      </c>
      <c r="M211" s="409">
        <v>0</v>
      </c>
      <c r="N211" s="641">
        <v>6</v>
      </c>
      <c r="O211" s="409">
        <f t="shared" si="19"/>
        <v>16020</v>
      </c>
      <c r="P211" s="409">
        <v>0</v>
      </c>
      <c r="Q211" s="409">
        <v>0</v>
      </c>
      <c r="R211" s="493">
        <v>0</v>
      </c>
      <c r="S211" s="409">
        <v>0</v>
      </c>
      <c r="T211" s="641">
        <v>6</v>
      </c>
      <c r="U211" s="409">
        <f t="shared" si="20"/>
        <v>16020</v>
      </c>
      <c r="V211" s="40"/>
      <c r="W211" s="40"/>
      <c r="X211" s="40"/>
      <c r="Y211" s="52"/>
    </row>
    <row r="212" spans="1:25" ht="21">
      <c r="A212" s="54">
        <v>138</v>
      </c>
      <c r="B212" s="73" t="s">
        <v>111</v>
      </c>
      <c r="C212" s="54" t="s">
        <v>48</v>
      </c>
      <c r="D212" s="641">
        <f>5850*0.7</f>
        <v>4094.9999999999995</v>
      </c>
      <c r="E212" s="501">
        <v>0</v>
      </c>
      <c r="F212" s="501">
        <v>0</v>
      </c>
      <c r="G212" s="501">
        <v>0</v>
      </c>
      <c r="H212" s="501">
        <v>0</v>
      </c>
      <c r="I212" s="501">
        <v>0</v>
      </c>
      <c r="J212" s="501">
        <v>0</v>
      </c>
      <c r="K212" s="501">
        <v>0</v>
      </c>
      <c r="L212" s="492">
        <v>0</v>
      </c>
      <c r="M212" s="409">
        <v>0</v>
      </c>
      <c r="N212" s="641">
        <v>4</v>
      </c>
      <c r="O212" s="409">
        <f t="shared" si="19"/>
        <v>16379.999999999998</v>
      </c>
      <c r="P212" s="409">
        <v>0</v>
      </c>
      <c r="Q212" s="409">
        <v>0</v>
      </c>
      <c r="R212" s="493">
        <v>0</v>
      </c>
      <c r="S212" s="409">
        <v>0</v>
      </c>
      <c r="T212" s="641">
        <v>4</v>
      </c>
      <c r="U212" s="409">
        <f t="shared" si="20"/>
        <v>16379.999999999998</v>
      </c>
      <c r="V212" s="40"/>
      <c r="W212" s="40"/>
      <c r="X212" s="40"/>
      <c r="Y212" s="52"/>
    </row>
    <row r="213" spans="1:25" ht="21">
      <c r="A213" s="54">
        <v>139</v>
      </c>
      <c r="B213" s="73" t="s">
        <v>140</v>
      </c>
      <c r="C213" s="54" t="s">
        <v>48</v>
      </c>
      <c r="D213" s="641">
        <f>6790*0.7</f>
        <v>4753</v>
      </c>
      <c r="E213" s="501">
        <v>0</v>
      </c>
      <c r="F213" s="501">
        <v>0</v>
      </c>
      <c r="G213" s="501">
        <v>0</v>
      </c>
      <c r="H213" s="501">
        <v>0</v>
      </c>
      <c r="I213" s="501">
        <v>0</v>
      </c>
      <c r="J213" s="501">
        <v>0</v>
      </c>
      <c r="K213" s="501">
        <v>0</v>
      </c>
      <c r="L213" s="492">
        <v>0</v>
      </c>
      <c r="M213" s="409">
        <v>0</v>
      </c>
      <c r="N213" s="641">
        <v>10</v>
      </c>
      <c r="O213" s="409">
        <f t="shared" si="19"/>
        <v>47530</v>
      </c>
      <c r="P213" s="409">
        <v>0</v>
      </c>
      <c r="Q213" s="409">
        <v>0</v>
      </c>
      <c r="R213" s="493">
        <v>0</v>
      </c>
      <c r="S213" s="409">
        <v>0</v>
      </c>
      <c r="T213" s="641">
        <v>10</v>
      </c>
      <c r="U213" s="409">
        <f t="shared" si="20"/>
        <v>47530</v>
      </c>
      <c r="V213" s="40"/>
      <c r="W213" s="40"/>
      <c r="X213" s="40"/>
      <c r="Y213" s="52"/>
    </row>
    <row r="214" spans="1:25" ht="21">
      <c r="A214" s="54">
        <v>140</v>
      </c>
      <c r="B214" s="73" t="s">
        <v>170</v>
      </c>
      <c r="C214" s="54" t="s">
        <v>48</v>
      </c>
      <c r="D214" s="641">
        <v>5000</v>
      </c>
      <c r="E214" s="501">
        <v>0</v>
      </c>
      <c r="F214" s="501">
        <v>0</v>
      </c>
      <c r="G214" s="501">
        <v>0</v>
      </c>
      <c r="H214" s="501">
        <v>0</v>
      </c>
      <c r="I214" s="501">
        <v>0</v>
      </c>
      <c r="J214" s="501">
        <v>0</v>
      </c>
      <c r="K214" s="501">
        <v>0</v>
      </c>
      <c r="L214" s="492">
        <v>0</v>
      </c>
      <c r="M214" s="409">
        <v>0</v>
      </c>
      <c r="N214" s="641">
        <v>4</v>
      </c>
      <c r="O214" s="409">
        <f t="shared" si="19"/>
        <v>20000</v>
      </c>
      <c r="P214" s="409">
        <v>0</v>
      </c>
      <c r="Q214" s="409">
        <v>0</v>
      </c>
      <c r="R214" s="493">
        <v>0</v>
      </c>
      <c r="S214" s="409">
        <v>0</v>
      </c>
      <c r="T214" s="641">
        <v>4</v>
      </c>
      <c r="U214" s="409">
        <f t="shared" si="20"/>
        <v>20000</v>
      </c>
      <c r="V214" s="40"/>
      <c r="W214" s="40"/>
      <c r="X214" s="40"/>
      <c r="Y214" s="52"/>
    </row>
    <row r="215" spans="1:25" ht="21">
      <c r="A215" s="54"/>
      <c r="B215" s="80" t="s">
        <v>102</v>
      </c>
      <c r="C215" s="101">
        <v>0</v>
      </c>
      <c r="D215" s="645">
        <v>0</v>
      </c>
      <c r="E215" s="501">
        <v>0</v>
      </c>
      <c r="F215" s="501">
        <v>0</v>
      </c>
      <c r="G215" s="501">
        <v>0</v>
      </c>
      <c r="H215" s="501">
        <v>0</v>
      </c>
      <c r="I215" s="501">
        <v>0</v>
      </c>
      <c r="J215" s="501">
        <v>0</v>
      </c>
      <c r="K215" s="501">
        <v>0</v>
      </c>
      <c r="L215" s="492">
        <v>0</v>
      </c>
      <c r="M215" s="409">
        <v>0</v>
      </c>
      <c r="N215" s="648">
        <v>0</v>
      </c>
      <c r="O215" s="641">
        <v>0</v>
      </c>
      <c r="P215" s="409">
        <v>0</v>
      </c>
      <c r="Q215" s="409">
        <v>0</v>
      </c>
      <c r="R215" s="493">
        <v>0</v>
      </c>
      <c r="S215" s="409">
        <v>0</v>
      </c>
      <c r="T215" s="648">
        <v>0</v>
      </c>
      <c r="U215" s="409">
        <f t="shared" si="20"/>
        <v>0</v>
      </c>
      <c r="V215" s="40"/>
      <c r="W215" s="40"/>
      <c r="X215" s="40"/>
      <c r="Y215" s="52"/>
    </row>
    <row r="216" spans="1:25" ht="21">
      <c r="A216" s="54">
        <v>141</v>
      </c>
      <c r="B216" s="73" t="s">
        <v>103</v>
      </c>
      <c r="C216" s="54" t="s">
        <v>48</v>
      </c>
      <c r="D216" s="641">
        <v>6400</v>
      </c>
      <c r="E216" s="501">
        <v>0</v>
      </c>
      <c r="F216" s="501">
        <v>0</v>
      </c>
      <c r="G216" s="501">
        <v>0</v>
      </c>
      <c r="H216" s="501">
        <v>0</v>
      </c>
      <c r="I216" s="501">
        <v>0</v>
      </c>
      <c r="J216" s="501">
        <v>0</v>
      </c>
      <c r="K216" s="501">
        <v>0</v>
      </c>
      <c r="L216" s="492">
        <v>0</v>
      </c>
      <c r="M216" s="409">
        <v>0</v>
      </c>
      <c r="N216" s="641">
        <v>4</v>
      </c>
      <c r="O216" s="409">
        <f t="shared" si="19"/>
        <v>25600</v>
      </c>
      <c r="P216" s="409">
        <v>0</v>
      </c>
      <c r="Q216" s="409">
        <v>0</v>
      </c>
      <c r="R216" s="493">
        <v>0</v>
      </c>
      <c r="S216" s="409">
        <v>0</v>
      </c>
      <c r="T216" s="641">
        <v>4</v>
      </c>
      <c r="U216" s="409">
        <f t="shared" si="20"/>
        <v>25600</v>
      </c>
      <c r="V216" s="40"/>
      <c r="W216" s="40"/>
      <c r="X216" s="40"/>
      <c r="Y216" s="52"/>
    </row>
    <row r="217" spans="1:25" ht="21">
      <c r="A217" s="54">
        <v>142</v>
      </c>
      <c r="B217" s="73" t="s">
        <v>76</v>
      </c>
      <c r="C217" s="54" t="s">
        <v>48</v>
      </c>
      <c r="D217" s="641">
        <v>2250</v>
      </c>
      <c r="E217" s="501">
        <v>0</v>
      </c>
      <c r="F217" s="501">
        <v>0</v>
      </c>
      <c r="G217" s="501">
        <v>0</v>
      </c>
      <c r="H217" s="501">
        <v>0</v>
      </c>
      <c r="I217" s="501">
        <v>0</v>
      </c>
      <c r="J217" s="501">
        <v>0</v>
      </c>
      <c r="K217" s="501">
        <v>0</v>
      </c>
      <c r="L217" s="492">
        <v>0</v>
      </c>
      <c r="M217" s="409">
        <v>0</v>
      </c>
      <c r="N217" s="641">
        <v>18</v>
      </c>
      <c r="O217" s="409">
        <f t="shared" si="19"/>
        <v>40500</v>
      </c>
      <c r="P217" s="409">
        <v>0</v>
      </c>
      <c r="Q217" s="409">
        <v>0</v>
      </c>
      <c r="R217" s="493">
        <v>0</v>
      </c>
      <c r="S217" s="409">
        <v>0</v>
      </c>
      <c r="T217" s="641">
        <v>18</v>
      </c>
      <c r="U217" s="409">
        <f t="shared" si="20"/>
        <v>40500</v>
      </c>
      <c r="V217" s="40"/>
      <c r="W217" s="40"/>
      <c r="X217" s="40"/>
      <c r="Y217" s="52"/>
    </row>
    <row r="218" spans="1:25" ht="21">
      <c r="A218" s="54"/>
      <c r="B218" s="80" t="s">
        <v>120</v>
      </c>
      <c r="C218" s="101">
        <v>0</v>
      </c>
      <c r="D218" s="645">
        <v>0</v>
      </c>
      <c r="E218" s="501">
        <v>0</v>
      </c>
      <c r="F218" s="501">
        <v>0</v>
      </c>
      <c r="G218" s="501">
        <v>0</v>
      </c>
      <c r="H218" s="501">
        <v>0</v>
      </c>
      <c r="I218" s="501">
        <v>0</v>
      </c>
      <c r="J218" s="501">
        <v>0</v>
      </c>
      <c r="K218" s="501">
        <v>0</v>
      </c>
      <c r="L218" s="492">
        <v>0</v>
      </c>
      <c r="M218" s="409">
        <v>0</v>
      </c>
      <c r="N218" s="648">
        <v>0</v>
      </c>
      <c r="O218" s="641">
        <v>0</v>
      </c>
      <c r="P218" s="409">
        <v>0</v>
      </c>
      <c r="Q218" s="409">
        <v>0</v>
      </c>
      <c r="R218" s="493">
        <v>0</v>
      </c>
      <c r="S218" s="409">
        <v>0</v>
      </c>
      <c r="T218" s="648">
        <v>0</v>
      </c>
      <c r="U218" s="409">
        <f t="shared" si="20"/>
        <v>0</v>
      </c>
      <c r="V218" s="40"/>
      <c r="W218" s="40"/>
      <c r="X218" s="40"/>
      <c r="Y218" s="52"/>
    </row>
    <row r="219" spans="1:25" ht="21">
      <c r="A219" s="54">
        <v>143</v>
      </c>
      <c r="B219" s="73" t="s">
        <v>88</v>
      </c>
      <c r="C219" s="54" t="s">
        <v>48</v>
      </c>
      <c r="D219" s="641">
        <f>31880*0.7</f>
        <v>22316</v>
      </c>
      <c r="E219" s="501">
        <v>0</v>
      </c>
      <c r="F219" s="501">
        <v>0</v>
      </c>
      <c r="G219" s="501">
        <v>0</v>
      </c>
      <c r="H219" s="501">
        <v>0</v>
      </c>
      <c r="I219" s="501">
        <v>0</v>
      </c>
      <c r="J219" s="501">
        <v>0</v>
      </c>
      <c r="K219" s="501">
        <v>0</v>
      </c>
      <c r="L219" s="492">
        <v>0</v>
      </c>
      <c r="M219" s="409">
        <v>0</v>
      </c>
      <c r="N219" s="641">
        <v>1</v>
      </c>
      <c r="O219" s="409">
        <f t="shared" si="19"/>
        <v>22316</v>
      </c>
      <c r="P219" s="409">
        <v>0</v>
      </c>
      <c r="Q219" s="409">
        <v>0</v>
      </c>
      <c r="R219" s="493">
        <v>0</v>
      </c>
      <c r="S219" s="409">
        <v>0</v>
      </c>
      <c r="T219" s="641">
        <v>1</v>
      </c>
      <c r="U219" s="409">
        <f t="shared" si="20"/>
        <v>22316</v>
      </c>
      <c r="V219" s="40"/>
      <c r="W219" s="40"/>
      <c r="X219" s="40"/>
      <c r="Y219" s="52"/>
    </row>
    <row r="220" spans="1:25" ht="21">
      <c r="A220" s="54">
        <v>144</v>
      </c>
      <c r="B220" s="73" t="s">
        <v>89</v>
      </c>
      <c r="C220" s="54" t="s">
        <v>48</v>
      </c>
      <c r="D220" s="641">
        <f>16880*0.7</f>
        <v>11816</v>
      </c>
      <c r="E220" s="501">
        <v>0</v>
      </c>
      <c r="F220" s="501">
        <v>0</v>
      </c>
      <c r="G220" s="501">
        <v>0</v>
      </c>
      <c r="H220" s="501">
        <v>0</v>
      </c>
      <c r="I220" s="501">
        <v>0</v>
      </c>
      <c r="J220" s="501">
        <v>0</v>
      </c>
      <c r="K220" s="501">
        <v>0</v>
      </c>
      <c r="L220" s="492">
        <v>0</v>
      </c>
      <c r="M220" s="409">
        <v>0</v>
      </c>
      <c r="N220" s="641">
        <v>2</v>
      </c>
      <c r="O220" s="409">
        <f t="shared" si="19"/>
        <v>23632</v>
      </c>
      <c r="P220" s="409">
        <v>0</v>
      </c>
      <c r="Q220" s="409">
        <v>0</v>
      </c>
      <c r="R220" s="493">
        <v>0</v>
      </c>
      <c r="S220" s="409">
        <v>0</v>
      </c>
      <c r="T220" s="641">
        <v>2</v>
      </c>
      <c r="U220" s="409">
        <f t="shared" si="20"/>
        <v>23632</v>
      </c>
      <c r="V220" s="40"/>
      <c r="W220" s="40"/>
      <c r="X220" s="40"/>
      <c r="Y220" s="52"/>
    </row>
    <row r="221" spans="1:25" ht="21">
      <c r="A221" s="54">
        <v>145</v>
      </c>
      <c r="B221" s="73" t="s">
        <v>90</v>
      </c>
      <c r="C221" s="54" t="s">
        <v>48</v>
      </c>
      <c r="D221" s="641">
        <v>4500</v>
      </c>
      <c r="E221" s="501">
        <v>0</v>
      </c>
      <c r="F221" s="501">
        <v>0</v>
      </c>
      <c r="G221" s="501">
        <v>0</v>
      </c>
      <c r="H221" s="501">
        <v>0</v>
      </c>
      <c r="I221" s="501">
        <v>0</v>
      </c>
      <c r="J221" s="501">
        <v>0</v>
      </c>
      <c r="K221" s="501">
        <v>0</v>
      </c>
      <c r="L221" s="492">
        <v>0</v>
      </c>
      <c r="M221" s="409">
        <v>0</v>
      </c>
      <c r="N221" s="641">
        <v>1</v>
      </c>
      <c r="O221" s="409">
        <f t="shared" si="19"/>
        <v>4500</v>
      </c>
      <c r="P221" s="409">
        <v>0</v>
      </c>
      <c r="Q221" s="409">
        <v>0</v>
      </c>
      <c r="R221" s="493">
        <v>0</v>
      </c>
      <c r="S221" s="409">
        <v>0</v>
      </c>
      <c r="T221" s="641">
        <v>1</v>
      </c>
      <c r="U221" s="409">
        <f t="shared" si="20"/>
        <v>4500</v>
      </c>
      <c r="V221" s="40"/>
      <c r="W221" s="40"/>
      <c r="X221" s="40"/>
      <c r="Y221" s="52"/>
    </row>
    <row r="222" spans="1:25" ht="21">
      <c r="A222" s="54">
        <v>146</v>
      </c>
      <c r="B222" s="73" t="s">
        <v>151</v>
      </c>
      <c r="C222" s="54" t="s">
        <v>48</v>
      </c>
      <c r="D222" s="641">
        <v>4600</v>
      </c>
      <c r="E222" s="501">
        <v>0</v>
      </c>
      <c r="F222" s="501">
        <v>0</v>
      </c>
      <c r="G222" s="501">
        <v>0</v>
      </c>
      <c r="H222" s="501">
        <v>0</v>
      </c>
      <c r="I222" s="501">
        <v>0</v>
      </c>
      <c r="J222" s="501">
        <v>0</v>
      </c>
      <c r="K222" s="501">
        <v>0</v>
      </c>
      <c r="L222" s="492">
        <v>0</v>
      </c>
      <c r="M222" s="409">
        <v>0</v>
      </c>
      <c r="N222" s="641">
        <v>1</v>
      </c>
      <c r="O222" s="409">
        <f t="shared" si="19"/>
        <v>4600</v>
      </c>
      <c r="P222" s="409">
        <v>0</v>
      </c>
      <c r="Q222" s="409">
        <v>0</v>
      </c>
      <c r="R222" s="493">
        <v>0</v>
      </c>
      <c r="S222" s="409">
        <v>0</v>
      </c>
      <c r="T222" s="641">
        <v>1</v>
      </c>
      <c r="U222" s="409">
        <f t="shared" si="20"/>
        <v>4600</v>
      </c>
      <c r="V222" s="40"/>
      <c r="W222" s="40"/>
      <c r="X222" s="40"/>
      <c r="Y222" s="52"/>
    </row>
    <row r="223" spans="1:25" ht="21">
      <c r="A223" s="54"/>
      <c r="B223" s="80" t="s">
        <v>171</v>
      </c>
      <c r="C223" s="101">
        <v>0</v>
      </c>
      <c r="D223" s="645">
        <v>0</v>
      </c>
      <c r="E223" s="501">
        <v>0</v>
      </c>
      <c r="F223" s="501">
        <v>0</v>
      </c>
      <c r="G223" s="501">
        <v>0</v>
      </c>
      <c r="H223" s="501">
        <v>0</v>
      </c>
      <c r="I223" s="501">
        <v>0</v>
      </c>
      <c r="J223" s="501">
        <v>0</v>
      </c>
      <c r="K223" s="501">
        <v>0</v>
      </c>
      <c r="L223" s="492">
        <v>0</v>
      </c>
      <c r="M223" s="409">
        <v>0</v>
      </c>
      <c r="N223" s="648">
        <v>0</v>
      </c>
      <c r="O223" s="641">
        <v>0</v>
      </c>
      <c r="P223" s="409">
        <v>0</v>
      </c>
      <c r="Q223" s="409">
        <v>0</v>
      </c>
      <c r="R223" s="493">
        <v>0</v>
      </c>
      <c r="S223" s="409">
        <v>0</v>
      </c>
      <c r="T223" s="648">
        <v>0</v>
      </c>
      <c r="U223" s="409">
        <f t="shared" si="20"/>
        <v>0</v>
      </c>
      <c r="V223" s="40"/>
      <c r="W223" s="40"/>
      <c r="X223" s="40"/>
      <c r="Y223" s="52"/>
    </row>
    <row r="224" spans="1:25" ht="21">
      <c r="A224" s="54">
        <v>147</v>
      </c>
      <c r="B224" s="73" t="s">
        <v>172</v>
      </c>
      <c r="C224" s="54" t="s">
        <v>48</v>
      </c>
      <c r="D224" s="641">
        <v>25130</v>
      </c>
      <c r="E224" s="501">
        <v>0</v>
      </c>
      <c r="F224" s="501">
        <v>0</v>
      </c>
      <c r="G224" s="501">
        <v>0</v>
      </c>
      <c r="H224" s="501">
        <v>0</v>
      </c>
      <c r="I224" s="501">
        <v>0</v>
      </c>
      <c r="J224" s="501">
        <v>0</v>
      </c>
      <c r="K224" s="501">
        <v>0</v>
      </c>
      <c r="L224" s="492">
        <v>0</v>
      </c>
      <c r="M224" s="409">
        <v>0</v>
      </c>
      <c r="N224" s="641">
        <v>2</v>
      </c>
      <c r="O224" s="409">
        <f t="shared" si="19"/>
        <v>50260</v>
      </c>
      <c r="P224" s="409">
        <v>0</v>
      </c>
      <c r="Q224" s="409">
        <v>0</v>
      </c>
      <c r="R224" s="493">
        <v>0</v>
      </c>
      <c r="S224" s="409">
        <v>0</v>
      </c>
      <c r="T224" s="641">
        <v>2</v>
      </c>
      <c r="U224" s="409">
        <f t="shared" si="20"/>
        <v>50260</v>
      </c>
      <c r="V224" s="40"/>
      <c r="W224" s="40"/>
      <c r="X224" s="40"/>
      <c r="Y224" s="52"/>
    </row>
    <row r="225" spans="1:25" ht="21">
      <c r="A225" s="54">
        <v>148</v>
      </c>
      <c r="B225" s="73" t="s">
        <v>173</v>
      </c>
      <c r="C225" s="54" t="s">
        <v>48</v>
      </c>
      <c r="D225" s="641">
        <v>14210</v>
      </c>
      <c r="E225" s="501">
        <v>0</v>
      </c>
      <c r="F225" s="501">
        <v>0</v>
      </c>
      <c r="G225" s="501">
        <v>0</v>
      </c>
      <c r="H225" s="501">
        <v>0</v>
      </c>
      <c r="I225" s="501">
        <v>0</v>
      </c>
      <c r="J225" s="501">
        <v>0</v>
      </c>
      <c r="K225" s="501">
        <v>0</v>
      </c>
      <c r="L225" s="492">
        <v>0</v>
      </c>
      <c r="M225" s="409">
        <v>0</v>
      </c>
      <c r="N225" s="641">
        <v>6</v>
      </c>
      <c r="O225" s="409">
        <f t="shared" si="19"/>
        <v>85260</v>
      </c>
      <c r="P225" s="409">
        <v>0</v>
      </c>
      <c r="Q225" s="409">
        <v>0</v>
      </c>
      <c r="R225" s="493">
        <v>0</v>
      </c>
      <c r="S225" s="409">
        <v>0</v>
      </c>
      <c r="T225" s="641">
        <v>6</v>
      </c>
      <c r="U225" s="409">
        <f t="shared" si="20"/>
        <v>85260</v>
      </c>
      <c r="V225" s="40"/>
      <c r="W225" s="40"/>
      <c r="X225" s="40"/>
      <c r="Y225" s="52"/>
    </row>
    <row r="226" spans="1:25" ht="21">
      <c r="A226" s="54">
        <v>149</v>
      </c>
      <c r="B226" s="73" t="s">
        <v>174</v>
      </c>
      <c r="C226" s="54" t="s">
        <v>48</v>
      </c>
      <c r="D226" s="641">
        <v>7500</v>
      </c>
      <c r="E226" s="501">
        <v>0</v>
      </c>
      <c r="F226" s="501">
        <v>0</v>
      </c>
      <c r="G226" s="501">
        <v>0</v>
      </c>
      <c r="H226" s="501">
        <v>0</v>
      </c>
      <c r="I226" s="501">
        <v>0</v>
      </c>
      <c r="J226" s="501">
        <v>0</v>
      </c>
      <c r="K226" s="501">
        <v>0</v>
      </c>
      <c r="L226" s="492">
        <v>0</v>
      </c>
      <c r="M226" s="409">
        <v>0</v>
      </c>
      <c r="N226" s="641">
        <v>1</v>
      </c>
      <c r="O226" s="409">
        <f t="shared" si="19"/>
        <v>7500</v>
      </c>
      <c r="P226" s="409">
        <v>0</v>
      </c>
      <c r="Q226" s="409">
        <v>0</v>
      </c>
      <c r="R226" s="493">
        <v>0</v>
      </c>
      <c r="S226" s="409">
        <v>0</v>
      </c>
      <c r="T226" s="641">
        <v>1</v>
      </c>
      <c r="U226" s="409">
        <f t="shared" si="20"/>
        <v>7500</v>
      </c>
      <c r="V226" s="40"/>
      <c r="W226" s="40"/>
      <c r="X226" s="40"/>
      <c r="Y226" s="52"/>
    </row>
    <row r="227" spans="1:25" ht="21">
      <c r="A227" s="54">
        <v>150</v>
      </c>
      <c r="B227" s="73" t="s">
        <v>137</v>
      </c>
      <c r="C227" s="54" t="s">
        <v>48</v>
      </c>
      <c r="D227" s="641">
        <v>4600</v>
      </c>
      <c r="E227" s="501">
        <v>0</v>
      </c>
      <c r="F227" s="501">
        <v>0</v>
      </c>
      <c r="G227" s="501">
        <v>0</v>
      </c>
      <c r="H227" s="501">
        <v>0</v>
      </c>
      <c r="I227" s="501">
        <v>0</v>
      </c>
      <c r="J227" s="501">
        <v>0</v>
      </c>
      <c r="K227" s="501">
        <v>0</v>
      </c>
      <c r="L227" s="492">
        <v>0</v>
      </c>
      <c r="M227" s="409">
        <v>0</v>
      </c>
      <c r="N227" s="641">
        <v>15</v>
      </c>
      <c r="O227" s="409">
        <f t="shared" si="19"/>
        <v>69000</v>
      </c>
      <c r="P227" s="409">
        <v>0</v>
      </c>
      <c r="Q227" s="409">
        <v>0</v>
      </c>
      <c r="R227" s="493">
        <v>0</v>
      </c>
      <c r="S227" s="409">
        <v>0</v>
      </c>
      <c r="T227" s="641">
        <v>15</v>
      </c>
      <c r="U227" s="409">
        <f t="shared" si="20"/>
        <v>69000</v>
      </c>
      <c r="V227" s="40"/>
      <c r="W227" s="40"/>
      <c r="X227" s="40"/>
      <c r="Y227" s="52"/>
    </row>
    <row r="228" spans="1:25" ht="21">
      <c r="A228" s="54">
        <v>151</v>
      </c>
      <c r="B228" s="73" t="s">
        <v>138</v>
      </c>
      <c r="C228" s="54" t="s">
        <v>48</v>
      </c>
      <c r="D228" s="641">
        <v>6940</v>
      </c>
      <c r="E228" s="501">
        <v>0</v>
      </c>
      <c r="F228" s="501">
        <v>0</v>
      </c>
      <c r="G228" s="501">
        <v>0</v>
      </c>
      <c r="H228" s="501">
        <v>0</v>
      </c>
      <c r="I228" s="501">
        <v>0</v>
      </c>
      <c r="J228" s="501">
        <v>0</v>
      </c>
      <c r="K228" s="501">
        <v>0</v>
      </c>
      <c r="L228" s="492">
        <v>0</v>
      </c>
      <c r="M228" s="409">
        <v>0</v>
      </c>
      <c r="N228" s="641">
        <v>7</v>
      </c>
      <c r="O228" s="409">
        <f t="shared" si="19"/>
        <v>48580</v>
      </c>
      <c r="P228" s="409">
        <v>0</v>
      </c>
      <c r="Q228" s="409">
        <v>0</v>
      </c>
      <c r="R228" s="493">
        <v>0</v>
      </c>
      <c r="S228" s="409">
        <v>0</v>
      </c>
      <c r="T228" s="641">
        <v>7</v>
      </c>
      <c r="U228" s="409">
        <f t="shared" si="20"/>
        <v>48580</v>
      </c>
      <c r="V228" s="40"/>
      <c r="W228" s="40"/>
      <c r="X228" s="40"/>
      <c r="Y228" s="52"/>
    </row>
    <row r="229" spans="1:25" ht="21">
      <c r="A229" s="54">
        <v>152</v>
      </c>
      <c r="B229" s="73" t="s">
        <v>140</v>
      </c>
      <c r="C229" s="54" t="s">
        <v>48</v>
      </c>
      <c r="D229" s="641">
        <f>6790*0.7</f>
        <v>4753</v>
      </c>
      <c r="E229" s="501">
        <v>0</v>
      </c>
      <c r="F229" s="501">
        <v>0</v>
      </c>
      <c r="G229" s="501">
        <v>0</v>
      </c>
      <c r="H229" s="501">
        <v>0</v>
      </c>
      <c r="I229" s="501">
        <v>0</v>
      </c>
      <c r="J229" s="501">
        <v>0</v>
      </c>
      <c r="K229" s="501">
        <v>0</v>
      </c>
      <c r="L229" s="492">
        <v>0</v>
      </c>
      <c r="M229" s="409">
        <v>0</v>
      </c>
      <c r="N229" s="641">
        <v>8</v>
      </c>
      <c r="O229" s="409">
        <f t="shared" si="19"/>
        <v>38024</v>
      </c>
      <c r="P229" s="409">
        <v>0</v>
      </c>
      <c r="Q229" s="409">
        <v>0</v>
      </c>
      <c r="R229" s="493">
        <v>0</v>
      </c>
      <c r="S229" s="409">
        <v>0</v>
      </c>
      <c r="T229" s="641">
        <v>8</v>
      </c>
      <c r="U229" s="409">
        <f t="shared" si="20"/>
        <v>38024</v>
      </c>
      <c r="V229" s="40"/>
      <c r="W229" s="40"/>
      <c r="X229" s="40"/>
      <c r="Y229" s="52"/>
    </row>
    <row r="230" spans="1:25" ht="21">
      <c r="A230" s="54"/>
      <c r="B230" s="80" t="s">
        <v>175</v>
      </c>
      <c r="C230" s="101">
        <v>0</v>
      </c>
      <c r="D230" s="645">
        <v>0</v>
      </c>
      <c r="E230" s="501">
        <v>0</v>
      </c>
      <c r="F230" s="501">
        <v>0</v>
      </c>
      <c r="G230" s="501">
        <v>0</v>
      </c>
      <c r="H230" s="501">
        <v>0</v>
      </c>
      <c r="I230" s="501">
        <v>0</v>
      </c>
      <c r="J230" s="501">
        <v>0</v>
      </c>
      <c r="K230" s="501">
        <v>0</v>
      </c>
      <c r="L230" s="492">
        <v>0</v>
      </c>
      <c r="M230" s="409">
        <v>0</v>
      </c>
      <c r="N230" s="648">
        <v>0</v>
      </c>
      <c r="O230" s="641">
        <v>0</v>
      </c>
      <c r="P230" s="409">
        <v>0</v>
      </c>
      <c r="Q230" s="409">
        <v>0</v>
      </c>
      <c r="R230" s="493">
        <v>0</v>
      </c>
      <c r="S230" s="409">
        <v>0</v>
      </c>
      <c r="T230" s="648">
        <v>0</v>
      </c>
      <c r="U230" s="409">
        <f t="shared" si="20"/>
        <v>0</v>
      </c>
      <c r="V230" s="40"/>
      <c r="W230" s="40"/>
      <c r="X230" s="40"/>
      <c r="Y230" s="52"/>
    </row>
    <row r="231" spans="1:25" ht="21">
      <c r="A231" s="54">
        <v>153</v>
      </c>
      <c r="B231" s="73" t="s">
        <v>130</v>
      </c>
      <c r="C231" s="54" t="s">
        <v>48</v>
      </c>
      <c r="D231" s="641">
        <v>23100</v>
      </c>
      <c r="E231" s="501">
        <v>0</v>
      </c>
      <c r="F231" s="501">
        <v>0</v>
      </c>
      <c r="G231" s="501">
        <v>0</v>
      </c>
      <c r="H231" s="501">
        <v>0</v>
      </c>
      <c r="I231" s="501">
        <v>0</v>
      </c>
      <c r="J231" s="501">
        <v>0</v>
      </c>
      <c r="K231" s="501">
        <v>0</v>
      </c>
      <c r="L231" s="492">
        <v>0</v>
      </c>
      <c r="M231" s="409">
        <v>0</v>
      </c>
      <c r="N231" s="641">
        <v>1</v>
      </c>
      <c r="O231" s="409">
        <f t="shared" si="19"/>
        <v>23100</v>
      </c>
      <c r="P231" s="409">
        <v>0</v>
      </c>
      <c r="Q231" s="409">
        <v>0</v>
      </c>
      <c r="R231" s="493">
        <v>0</v>
      </c>
      <c r="S231" s="409">
        <v>0</v>
      </c>
      <c r="T231" s="641">
        <v>1</v>
      </c>
      <c r="U231" s="409">
        <f t="shared" si="20"/>
        <v>23100</v>
      </c>
      <c r="V231" s="40"/>
      <c r="W231" s="40"/>
      <c r="X231" s="40"/>
      <c r="Y231" s="52"/>
    </row>
    <row r="232" spans="1:25" ht="21">
      <c r="A232" s="54">
        <v>154</v>
      </c>
      <c r="B232" s="73" t="s">
        <v>131</v>
      </c>
      <c r="C232" s="54" t="s">
        <v>48</v>
      </c>
      <c r="D232" s="641">
        <v>5570</v>
      </c>
      <c r="E232" s="501">
        <v>0</v>
      </c>
      <c r="F232" s="501">
        <v>0</v>
      </c>
      <c r="G232" s="501">
        <v>0</v>
      </c>
      <c r="H232" s="501">
        <v>0</v>
      </c>
      <c r="I232" s="501">
        <v>0</v>
      </c>
      <c r="J232" s="501">
        <v>0</v>
      </c>
      <c r="K232" s="501">
        <v>0</v>
      </c>
      <c r="L232" s="492">
        <v>0</v>
      </c>
      <c r="M232" s="409">
        <v>0</v>
      </c>
      <c r="N232" s="641">
        <v>1</v>
      </c>
      <c r="O232" s="409">
        <f t="shared" si="19"/>
        <v>5570</v>
      </c>
      <c r="P232" s="409">
        <v>0</v>
      </c>
      <c r="Q232" s="409">
        <v>0</v>
      </c>
      <c r="R232" s="493">
        <v>0</v>
      </c>
      <c r="S232" s="409">
        <v>0</v>
      </c>
      <c r="T232" s="641">
        <v>1</v>
      </c>
      <c r="U232" s="409">
        <f t="shared" si="20"/>
        <v>5570</v>
      </c>
      <c r="V232" s="40"/>
      <c r="W232" s="40"/>
      <c r="X232" s="40"/>
      <c r="Y232" s="52"/>
    </row>
    <row r="233" spans="1:25" ht="21">
      <c r="A233" s="54">
        <v>155</v>
      </c>
      <c r="B233" s="73" t="s">
        <v>132</v>
      </c>
      <c r="C233" s="54" t="s">
        <v>48</v>
      </c>
      <c r="D233" s="641">
        <v>5445</v>
      </c>
      <c r="E233" s="501">
        <v>0</v>
      </c>
      <c r="F233" s="501">
        <v>0</v>
      </c>
      <c r="G233" s="501">
        <v>0</v>
      </c>
      <c r="H233" s="501">
        <v>0</v>
      </c>
      <c r="I233" s="501">
        <v>0</v>
      </c>
      <c r="J233" s="501">
        <v>0</v>
      </c>
      <c r="K233" s="501">
        <v>0</v>
      </c>
      <c r="L233" s="492">
        <v>0</v>
      </c>
      <c r="M233" s="409">
        <v>0</v>
      </c>
      <c r="N233" s="641">
        <v>2</v>
      </c>
      <c r="O233" s="409">
        <f t="shared" si="19"/>
        <v>10890</v>
      </c>
      <c r="P233" s="409">
        <v>0</v>
      </c>
      <c r="Q233" s="409">
        <v>0</v>
      </c>
      <c r="R233" s="493">
        <v>0</v>
      </c>
      <c r="S233" s="409">
        <v>0</v>
      </c>
      <c r="T233" s="641">
        <v>2</v>
      </c>
      <c r="U233" s="409">
        <f t="shared" si="20"/>
        <v>10890</v>
      </c>
      <c r="V233" s="40"/>
      <c r="W233" s="40"/>
      <c r="X233" s="40"/>
      <c r="Y233" s="52"/>
    </row>
    <row r="234" spans="1:25" ht="21">
      <c r="A234" s="54">
        <v>156</v>
      </c>
      <c r="B234" s="73" t="s">
        <v>89</v>
      </c>
      <c r="C234" s="54" t="s">
        <v>48</v>
      </c>
      <c r="D234" s="641">
        <v>11800</v>
      </c>
      <c r="E234" s="501">
        <v>0</v>
      </c>
      <c r="F234" s="501">
        <v>0</v>
      </c>
      <c r="G234" s="501">
        <v>0</v>
      </c>
      <c r="H234" s="501">
        <v>0</v>
      </c>
      <c r="I234" s="501">
        <v>0</v>
      </c>
      <c r="J234" s="501">
        <v>0</v>
      </c>
      <c r="K234" s="501">
        <v>0</v>
      </c>
      <c r="L234" s="492">
        <v>0</v>
      </c>
      <c r="M234" s="409">
        <v>0</v>
      </c>
      <c r="N234" s="641">
        <v>2</v>
      </c>
      <c r="O234" s="409">
        <f t="shared" si="19"/>
        <v>23600</v>
      </c>
      <c r="P234" s="409">
        <v>0</v>
      </c>
      <c r="Q234" s="409">
        <v>0</v>
      </c>
      <c r="R234" s="493">
        <v>0</v>
      </c>
      <c r="S234" s="409">
        <v>0</v>
      </c>
      <c r="T234" s="641">
        <v>2</v>
      </c>
      <c r="U234" s="409">
        <f t="shared" si="20"/>
        <v>23600</v>
      </c>
      <c r="V234" s="40"/>
      <c r="W234" s="40"/>
      <c r="X234" s="40"/>
      <c r="Y234" s="52"/>
    </row>
    <row r="235" spans="1:25" ht="21">
      <c r="A235" s="54">
        <v>157</v>
      </c>
      <c r="B235" s="73" t="s">
        <v>133</v>
      </c>
      <c r="C235" s="54" t="s">
        <v>48</v>
      </c>
      <c r="D235" s="641">
        <v>2820</v>
      </c>
      <c r="E235" s="501">
        <v>0</v>
      </c>
      <c r="F235" s="501">
        <v>0</v>
      </c>
      <c r="G235" s="501">
        <v>0</v>
      </c>
      <c r="H235" s="501">
        <v>0</v>
      </c>
      <c r="I235" s="501">
        <v>0</v>
      </c>
      <c r="J235" s="501">
        <v>0</v>
      </c>
      <c r="K235" s="501">
        <v>0</v>
      </c>
      <c r="L235" s="492">
        <v>0</v>
      </c>
      <c r="M235" s="409">
        <v>0</v>
      </c>
      <c r="N235" s="641">
        <v>1</v>
      </c>
      <c r="O235" s="409">
        <f t="shared" si="19"/>
        <v>2820</v>
      </c>
      <c r="P235" s="409">
        <v>0</v>
      </c>
      <c r="Q235" s="409">
        <v>0</v>
      </c>
      <c r="R235" s="493">
        <v>0</v>
      </c>
      <c r="S235" s="409">
        <v>0</v>
      </c>
      <c r="T235" s="641">
        <v>1</v>
      </c>
      <c r="U235" s="409">
        <f t="shared" si="20"/>
        <v>2820</v>
      </c>
      <c r="V235" s="40"/>
      <c r="W235" s="40"/>
      <c r="X235" s="40"/>
      <c r="Y235" s="52"/>
    </row>
    <row r="236" spans="1:25" ht="21">
      <c r="A236" s="54"/>
      <c r="B236" s="80" t="s">
        <v>176</v>
      </c>
      <c r="C236" s="101">
        <v>0</v>
      </c>
      <c r="D236" s="645">
        <v>0</v>
      </c>
      <c r="E236" s="501">
        <v>0</v>
      </c>
      <c r="F236" s="501">
        <v>0</v>
      </c>
      <c r="G236" s="501">
        <v>0</v>
      </c>
      <c r="H236" s="501">
        <v>0</v>
      </c>
      <c r="I236" s="501">
        <v>0</v>
      </c>
      <c r="J236" s="501">
        <v>0</v>
      </c>
      <c r="K236" s="501">
        <v>0</v>
      </c>
      <c r="L236" s="492">
        <v>0</v>
      </c>
      <c r="M236" s="409">
        <v>0</v>
      </c>
      <c r="N236" s="648">
        <v>0</v>
      </c>
      <c r="O236" s="641">
        <v>0</v>
      </c>
      <c r="P236" s="409">
        <v>0</v>
      </c>
      <c r="Q236" s="409">
        <v>0</v>
      </c>
      <c r="R236" s="493">
        <v>0</v>
      </c>
      <c r="S236" s="409">
        <v>0</v>
      </c>
      <c r="T236" s="648">
        <v>0</v>
      </c>
      <c r="U236" s="409">
        <f t="shared" si="20"/>
        <v>0</v>
      </c>
      <c r="V236" s="40"/>
      <c r="W236" s="40"/>
      <c r="X236" s="40"/>
      <c r="Y236" s="52"/>
    </row>
    <row r="237" spans="1:25" ht="21">
      <c r="A237" s="54">
        <v>158</v>
      </c>
      <c r="B237" s="73" t="s">
        <v>130</v>
      </c>
      <c r="C237" s="54" t="s">
        <v>48</v>
      </c>
      <c r="D237" s="641">
        <v>23100</v>
      </c>
      <c r="E237" s="501">
        <v>0</v>
      </c>
      <c r="F237" s="501">
        <v>0</v>
      </c>
      <c r="G237" s="501">
        <v>0</v>
      </c>
      <c r="H237" s="501">
        <v>0</v>
      </c>
      <c r="I237" s="501">
        <v>0</v>
      </c>
      <c r="J237" s="501">
        <v>0</v>
      </c>
      <c r="K237" s="501">
        <v>0</v>
      </c>
      <c r="L237" s="492">
        <v>0</v>
      </c>
      <c r="M237" s="409">
        <v>0</v>
      </c>
      <c r="N237" s="641">
        <v>1</v>
      </c>
      <c r="O237" s="409">
        <f t="shared" si="19"/>
        <v>23100</v>
      </c>
      <c r="P237" s="409">
        <v>0</v>
      </c>
      <c r="Q237" s="409">
        <v>0</v>
      </c>
      <c r="R237" s="493">
        <v>0</v>
      </c>
      <c r="S237" s="409">
        <v>0</v>
      </c>
      <c r="T237" s="641">
        <v>1</v>
      </c>
      <c r="U237" s="409">
        <f t="shared" si="20"/>
        <v>23100</v>
      </c>
      <c r="V237" s="40"/>
      <c r="W237" s="40"/>
      <c r="X237" s="40"/>
      <c r="Y237" s="52"/>
    </row>
    <row r="238" spans="1:25" ht="21">
      <c r="A238" s="54">
        <v>159</v>
      </c>
      <c r="B238" s="73" t="s">
        <v>131</v>
      </c>
      <c r="C238" s="54" t="s">
        <v>48</v>
      </c>
      <c r="D238" s="641">
        <v>5570</v>
      </c>
      <c r="E238" s="501">
        <v>0</v>
      </c>
      <c r="F238" s="501">
        <v>0</v>
      </c>
      <c r="G238" s="501">
        <v>0</v>
      </c>
      <c r="H238" s="501">
        <v>0</v>
      </c>
      <c r="I238" s="501">
        <v>0</v>
      </c>
      <c r="J238" s="501">
        <v>0</v>
      </c>
      <c r="K238" s="501">
        <v>0</v>
      </c>
      <c r="L238" s="492">
        <v>0</v>
      </c>
      <c r="M238" s="409">
        <v>0</v>
      </c>
      <c r="N238" s="641">
        <v>1</v>
      </c>
      <c r="O238" s="409">
        <f t="shared" ref="O238:O301" si="21">D238*N238</f>
        <v>5570</v>
      </c>
      <c r="P238" s="409">
        <v>0</v>
      </c>
      <c r="Q238" s="409">
        <v>0</v>
      </c>
      <c r="R238" s="493">
        <v>0</v>
      </c>
      <c r="S238" s="409">
        <v>0</v>
      </c>
      <c r="T238" s="641">
        <v>1</v>
      </c>
      <c r="U238" s="409">
        <f t="shared" ref="U238:U301" si="22">O238</f>
        <v>5570</v>
      </c>
      <c r="V238" s="40"/>
      <c r="W238" s="40"/>
      <c r="X238" s="40"/>
      <c r="Y238" s="52"/>
    </row>
    <row r="239" spans="1:25" ht="21">
      <c r="A239" s="54">
        <v>160</v>
      </c>
      <c r="B239" s="73" t="s">
        <v>132</v>
      </c>
      <c r="C239" s="54" t="s">
        <v>48</v>
      </c>
      <c r="D239" s="641">
        <v>5445</v>
      </c>
      <c r="E239" s="501">
        <v>0</v>
      </c>
      <c r="F239" s="501">
        <v>0</v>
      </c>
      <c r="G239" s="501">
        <v>0</v>
      </c>
      <c r="H239" s="501">
        <v>0</v>
      </c>
      <c r="I239" s="501">
        <v>0</v>
      </c>
      <c r="J239" s="501">
        <v>0</v>
      </c>
      <c r="K239" s="501">
        <v>0</v>
      </c>
      <c r="L239" s="492">
        <v>0</v>
      </c>
      <c r="M239" s="409">
        <v>0</v>
      </c>
      <c r="N239" s="641">
        <v>2</v>
      </c>
      <c r="O239" s="409">
        <f t="shared" si="21"/>
        <v>10890</v>
      </c>
      <c r="P239" s="409">
        <v>0</v>
      </c>
      <c r="Q239" s="409">
        <v>0</v>
      </c>
      <c r="R239" s="493">
        <v>0</v>
      </c>
      <c r="S239" s="409">
        <v>0</v>
      </c>
      <c r="T239" s="641">
        <v>2</v>
      </c>
      <c r="U239" s="409">
        <f t="shared" si="22"/>
        <v>10890</v>
      </c>
      <c r="V239" s="40"/>
      <c r="W239" s="40"/>
      <c r="X239" s="40"/>
      <c r="Y239" s="52"/>
    </row>
    <row r="240" spans="1:25" ht="21">
      <c r="A240" s="54">
        <v>161</v>
      </c>
      <c r="B240" s="73" t="s">
        <v>89</v>
      </c>
      <c r="C240" s="54" t="s">
        <v>48</v>
      </c>
      <c r="D240" s="641">
        <v>11800</v>
      </c>
      <c r="E240" s="501">
        <v>0</v>
      </c>
      <c r="F240" s="501">
        <v>0</v>
      </c>
      <c r="G240" s="501">
        <v>0</v>
      </c>
      <c r="H240" s="501">
        <v>0</v>
      </c>
      <c r="I240" s="501">
        <v>0</v>
      </c>
      <c r="J240" s="501">
        <v>0</v>
      </c>
      <c r="K240" s="501">
        <v>0</v>
      </c>
      <c r="L240" s="492">
        <v>0</v>
      </c>
      <c r="M240" s="409">
        <v>0</v>
      </c>
      <c r="N240" s="641">
        <v>2</v>
      </c>
      <c r="O240" s="409">
        <f t="shared" si="21"/>
        <v>23600</v>
      </c>
      <c r="P240" s="409">
        <v>0</v>
      </c>
      <c r="Q240" s="409">
        <v>0</v>
      </c>
      <c r="R240" s="493">
        <v>0</v>
      </c>
      <c r="S240" s="409">
        <v>0</v>
      </c>
      <c r="T240" s="641">
        <v>2</v>
      </c>
      <c r="U240" s="409">
        <f t="shared" si="22"/>
        <v>23600</v>
      </c>
      <c r="V240" s="40"/>
      <c r="W240" s="40"/>
      <c r="X240" s="40"/>
      <c r="Y240" s="52"/>
    </row>
    <row r="241" spans="1:25" ht="21">
      <c r="A241" s="54">
        <v>162</v>
      </c>
      <c r="B241" s="73" t="s">
        <v>133</v>
      </c>
      <c r="C241" s="54" t="s">
        <v>48</v>
      </c>
      <c r="D241" s="641">
        <v>2820</v>
      </c>
      <c r="E241" s="501">
        <v>0</v>
      </c>
      <c r="F241" s="501">
        <v>0</v>
      </c>
      <c r="G241" s="501">
        <v>0</v>
      </c>
      <c r="H241" s="501">
        <v>0</v>
      </c>
      <c r="I241" s="501">
        <v>0</v>
      </c>
      <c r="J241" s="501">
        <v>0</v>
      </c>
      <c r="K241" s="501">
        <v>0</v>
      </c>
      <c r="L241" s="492">
        <v>0</v>
      </c>
      <c r="M241" s="409">
        <v>0</v>
      </c>
      <c r="N241" s="641">
        <v>1</v>
      </c>
      <c r="O241" s="409">
        <f t="shared" si="21"/>
        <v>2820</v>
      </c>
      <c r="P241" s="409">
        <v>0</v>
      </c>
      <c r="Q241" s="409">
        <v>0</v>
      </c>
      <c r="R241" s="493">
        <v>0</v>
      </c>
      <c r="S241" s="409">
        <v>0</v>
      </c>
      <c r="T241" s="641">
        <v>1</v>
      </c>
      <c r="U241" s="409">
        <f t="shared" si="22"/>
        <v>2820</v>
      </c>
      <c r="V241" s="40"/>
      <c r="W241" s="40"/>
      <c r="X241" s="40"/>
      <c r="Y241" s="52"/>
    </row>
    <row r="242" spans="1:25" ht="21">
      <c r="A242" s="54"/>
      <c r="B242" s="80" t="s">
        <v>177</v>
      </c>
      <c r="C242" s="101">
        <v>0</v>
      </c>
      <c r="D242" s="645">
        <v>0</v>
      </c>
      <c r="E242" s="501">
        <v>0</v>
      </c>
      <c r="F242" s="501">
        <v>0</v>
      </c>
      <c r="G242" s="501">
        <v>0</v>
      </c>
      <c r="H242" s="501">
        <v>0</v>
      </c>
      <c r="I242" s="501">
        <v>0</v>
      </c>
      <c r="J242" s="501">
        <v>0</v>
      </c>
      <c r="K242" s="501">
        <v>0</v>
      </c>
      <c r="L242" s="492">
        <v>0</v>
      </c>
      <c r="M242" s="409">
        <v>0</v>
      </c>
      <c r="N242" s="648">
        <v>0</v>
      </c>
      <c r="O242" s="641">
        <v>0</v>
      </c>
      <c r="P242" s="409">
        <v>0</v>
      </c>
      <c r="Q242" s="409">
        <v>0</v>
      </c>
      <c r="R242" s="493">
        <v>0</v>
      </c>
      <c r="S242" s="409">
        <v>0</v>
      </c>
      <c r="T242" s="648">
        <v>0</v>
      </c>
      <c r="U242" s="409">
        <f t="shared" si="22"/>
        <v>0</v>
      </c>
      <c r="V242" s="40"/>
      <c r="W242" s="40"/>
      <c r="X242" s="40"/>
      <c r="Y242" s="52"/>
    </row>
    <row r="243" spans="1:25" ht="21">
      <c r="A243" s="54">
        <v>163</v>
      </c>
      <c r="B243" s="73" t="s">
        <v>106</v>
      </c>
      <c r="C243" s="54" t="s">
        <v>48</v>
      </c>
      <c r="D243" s="641">
        <v>17910</v>
      </c>
      <c r="E243" s="501">
        <v>0</v>
      </c>
      <c r="F243" s="501">
        <v>0</v>
      </c>
      <c r="G243" s="501">
        <v>0</v>
      </c>
      <c r="H243" s="501">
        <v>0</v>
      </c>
      <c r="I243" s="501">
        <v>0</v>
      </c>
      <c r="J243" s="501">
        <v>0</v>
      </c>
      <c r="K243" s="501">
        <v>0</v>
      </c>
      <c r="L243" s="492">
        <v>0</v>
      </c>
      <c r="M243" s="409">
        <v>0</v>
      </c>
      <c r="N243" s="641">
        <v>3</v>
      </c>
      <c r="O243" s="409">
        <f t="shared" si="21"/>
        <v>53730</v>
      </c>
      <c r="P243" s="409">
        <v>0</v>
      </c>
      <c r="Q243" s="409">
        <v>0</v>
      </c>
      <c r="R243" s="493">
        <v>0</v>
      </c>
      <c r="S243" s="409">
        <v>0</v>
      </c>
      <c r="T243" s="641">
        <v>3</v>
      </c>
      <c r="U243" s="409">
        <f t="shared" si="22"/>
        <v>53730</v>
      </c>
      <c r="V243" s="40"/>
      <c r="W243" s="40"/>
      <c r="X243" s="40"/>
      <c r="Y243" s="52"/>
    </row>
    <row r="244" spans="1:25" ht="21">
      <c r="A244" s="54">
        <v>164</v>
      </c>
      <c r="B244" s="73" t="s">
        <v>107</v>
      </c>
      <c r="C244" s="54" t="s">
        <v>48</v>
      </c>
      <c r="D244" s="641">
        <v>9350</v>
      </c>
      <c r="E244" s="501">
        <v>0</v>
      </c>
      <c r="F244" s="501">
        <v>0</v>
      </c>
      <c r="G244" s="501">
        <v>0</v>
      </c>
      <c r="H244" s="501">
        <v>0</v>
      </c>
      <c r="I244" s="501">
        <v>0</v>
      </c>
      <c r="J244" s="501">
        <v>0</v>
      </c>
      <c r="K244" s="501">
        <v>0</v>
      </c>
      <c r="L244" s="492">
        <v>0</v>
      </c>
      <c r="M244" s="409">
        <v>0</v>
      </c>
      <c r="N244" s="641">
        <v>1</v>
      </c>
      <c r="O244" s="409">
        <f t="shared" si="21"/>
        <v>9350</v>
      </c>
      <c r="P244" s="409">
        <v>0</v>
      </c>
      <c r="Q244" s="409">
        <v>0</v>
      </c>
      <c r="R244" s="493">
        <v>0</v>
      </c>
      <c r="S244" s="409">
        <v>0</v>
      </c>
      <c r="T244" s="641">
        <v>1</v>
      </c>
      <c r="U244" s="409">
        <f t="shared" si="22"/>
        <v>9350</v>
      </c>
      <c r="V244" s="40"/>
      <c r="W244" s="40"/>
      <c r="X244" s="40"/>
      <c r="Y244" s="52"/>
    </row>
    <row r="245" spans="1:25" ht="21">
      <c r="A245" s="54">
        <v>165</v>
      </c>
      <c r="B245" s="73" t="s">
        <v>137</v>
      </c>
      <c r="C245" s="54" t="s">
        <v>48</v>
      </c>
      <c r="D245" s="641">
        <v>4600</v>
      </c>
      <c r="E245" s="501">
        <v>0</v>
      </c>
      <c r="F245" s="501">
        <v>0</v>
      </c>
      <c r="G245" s="501">
        <v>0</v>
      </c>
      <c r="H245" s="501">
        <v>0</v>
      </c>
      <c r="I245" s="501">
        <v>0</v>
      </c>
      <c r="J245" s="501">
        <v>0</v>
      </c>
      <c r="K245" s="501">
        <v>0</v>
      </c>
      <c r="L245" s="492">
        <v>0</v>
      </c>
      <c r="M245" s="409">
        <v>0</v>
      </c>
      <c r="N245" s="641">
        <v>3</v>
      </c>
      <c r="O245" s="409">
        <f t="shared" si="21"/>
        <v>13800</v>
      </c>
      <c r="P245" s="409">
        <v>0</v>
      </c>
      <c r="Q245" s="409">
        <v>0</v>
      </c>
      <c r="R245" s="493">
        <v>0</v>
      </c>
      <c r="S245" s="409">
        <v>0</v>
      </c>
      <c r="T245" s="641">
        <v>3</v>
      </c>
      <c r="U245" s="409">
        <f t="shared" si="22"/>
        <v>13800</v>
      </c>
      <c r="V245" s="40"/>
      <c r="W245" s="40"/>
      <c r="X245" s="40"/>
      <c r="Y245" s="52"/>
    </row>
    <row r="246" spans="1:25" ht="21">
      <c r="A246" s="54">
        <v>166</v>
      </c>
      <c r="B246" s="73" t="s">
        <v>108</v>
      </c>
      <c r="C246" s="54" t="s">
        <v>48</v>
      </c>
      <c r="D246" s="641">
        <v>2670</v>
      </c>
      <c r="E246" s="501">
        <v>0</v>
      </c>
      <c r="F246" s="501">
        <v>0</v>
      </c>
      <c r="G246" s="501">
        <v>0</v>
      </c>
      <c r="H246" s="501">
        <v>0</v>
      </c>
      <c r="I246" s="501">
        <v>0</v>
      </c>
      <c r="J246" s="501">
        <v>0</v>
      </c>
      <c r="K246" s="501">
        <v>0</v>
      </c>
      <c r="L246" s="492">
        <v>0</v>
      </c>
      <c r="M246" s="409">
        <v>0</v>
      </c>
      <c r="N246" s="641">
        <v>4</v>
      </c>
      <c r="O246" s="409">
        <f t="shared" si="21"/>
        <v>10680</v>
      </c>
      <c r="P246" s="409">
        <v>0</v>
      </c>
      <c r="Q246" s="409">
        <v>0</v>
      </c>
      <c r="R246" s="493">
        <v>0</v>
      </c>
      <c r="S246" s="409">
        <v>0</v>
      </c>
      <c r="T246" s="641">
        <v>4</v>
      </c>
      <c r="U246" s="409">
        <f t="shared" si="22"/>
        <v>10680</v>
      </c>
      <c r="V246" s="40"/>
      <c r="W246" s="40"/>
      <c r="X246" s="40"/>
      <c r="Y246" s="52"/>
    </row>
    <row r="247" spans="1:25" ht="21">
      <c r="A247" s="54">
        <v>167</v>
      </c>
      <c r="B247" s="73" t="s">
        <v>109</v>
      </c>
      <c r="C247" s="54" t="s">
        <v>48</v>
      </c>
      <c r="D247" s="641">
        <v>3900</v>
      </c>
      <c r="E247" s="501">
        <v>0</v>
      </c>
      <c r="F247" s="501">
        <v>0</v>
      </c>
      <c r="G247" s="501">
        <v>0</v>
      </c>
      <c r="H247" s="501">
        <v>0</v>
      </c>
      <c r="I247" s="501">
        <v>0</v>
      </c>
      <c r="J247" s="501">
        <v>0</v>
      </c>
      <c r="K247" s="501">
        <v>0</v>
      </c>
      <c r="L247" s="492">
        <v>0</v>
      </c>
      <c r="M247" s="409">
        <v>0</v>
      </c>
      <c r="N247" s="641">
        <v>6</v>
      </c>
      <c r="O247" s="409">
        <f t="shared" si="21"/>
        <v>23400</v>
      </c>
      <c r="P247" s="409">
        <v>0</v>
      </c>
      <c r="Q247" s="409">
        <v>0</v>
      </c>
      <c r="R247" s="493">
        <v>0</v>
      </c>
      <c r="S247" s="409">
        <v>0</v>
      </c>
      <c r="T247" s="641">
        <v>6</v>
      </c>
      <c r="U247" s="409">
        <f t="shared" si="22"/>
        <v>23400</v>
      </c>
      <c r="V247" s="40"/>
      <c r="W247" s="40"/>
      <c r="X247" s="40"/>
      <c r="Y247" s="52"/>
    </row>
    <row r="248" spans="1:25" ht="21">
      <c r="A248" s="54">
        <v>168</v>
      </c>
      <c r="B248" s="73" t="s">
        <v>110</v>
      </c>
      <c r="C248" s="54" t="s">
        <v>48</v>
      </c>
      <c r="D248" s="641">
        <f>5390*0.7</f>
        <v>3772.9999999999995</v>
      </c>
      <c r="E248" s="501">
        <v>0</v>
      </c>
      <c r="F248" s="501">
        <v>0</v>
      </c>
      <c r="G248" s="501">
        <v>0</v>
      </c>
      <c r="H248" s="501">
        <v>0</v>
      </c>
      <c r="I248" s="501">
        <v>0</v>
      </c>
      <c r="J248" s="501">
        <v>0</v>
      </c>
      <c r="K248" s="501">
        <v>0</v>
      </c>
      <c r="L248" s="492">
        <v>0</v>
      </c>
      <c r="M248" s="409">
        <v>0</v>
      </c>
      <c r="N248" s="641">
        <v>3</v>
      </c>
      <c r="O248" s="409">
        <f t="shared" si="21"/>
        <v>11318.999999999998</v>
      </c>
      <c r="P248" s="409">
        <v>0</v>
      </c>
      <c r="Q248" s="409">
        <v>0</v>
      </c>
      <c r="R248" s="493">
        <v>0</v>
      </c>
      <c r="S248" s="409">
        <v>0</v>
      </c>
      <c r="T248" s="641">
        <v>3</v>
      </c>
      <c r="U248" s="409">
        <f t="shared" si="22"/>
        <v>11318.999999999998</v>
      </c>
      <c r="V248" s="40"/>
      <c r="W248" s="40"/>
      <c r="X248" s="40"/>
      <c r="Y248" s="52"/>
    </row>
    <row r="249" spans="1:25" ht="21">
      <c r="A249" s="54">
        <v>169</v>
      </c>
      <c r="B249" s="73" t="s">
        <v>111</v>
      </c>
      <c r="C249" s="54" t="s">
        <v>48</v>
      </c>
      <c r="D249" s="641">
        <f>5850*0.7</f>
        <v>4094.9999999999995</v>
      </c>
      <c r="E249" s="501">
        <v>0</v>
      </c>
      <c r="F249" s="501">
        <v>0</v>
      </c>
      <c r="G249" s="501">
        <v>0</v>
      </c>
      <c r="H249" s="501">
        <v>0</v>
      </c>
      <c r="I249" s="501">
        <v>0</v>
      </c>
      <c r="J249" s="501">
        <v>0</v>
      </c>
      <c r="K249" s="501">
        <v>0</v>
      </c>
      <c r="L249" s="492">
        <v>0</v>
      </c>
      <c r="M249" s="409">
        <v>0</v>
      </c>
      <c r="N249" s="641">
        <v>3</v>
      </c>
      <c r="O249" s="409">
        <f t="shared" si="21"/>
        <v>12284.999999999998</v>
      </c>
      <c r="P249" s="409">
        <v>0</v>
      </c>
      <c r="Q249" s="409">
        <v>0</v>
      </c>
      <c r="R249" s="493">
        <v>0</v>
      </c>
      <c r="S249" s="409">
        <v>0</v>
      </c>
      <c r="T249" s="641">
        <v>3</v>
      </c>
      <c r="U249" s="409">
        <f t="shared" si="22"/>
        <v>12284.999999999998</v>
      </c>
      <c r="V249" s="40"/>
      <c r="W249" s="40"/>
      <c r="X249" s="40"/>
      <c r="Y249" s="52"/>
    </row>
    <row r="250" spans="1:25" ht="21">
      <c r="A250" s="54"/>
      <c r="B250" s="80" t="s">
        <v>178</v>
      </c>
      <c r="C250" s="101">
        <v>0</v>
      </c>
      <c r="D250" s="645">
        <v>0</v>
      </c>
      <c r="E250" s="501">
        <v>0</v>
      </c>
      <c r="F250" s="501">
        <v>0</v>
      </c>
      <c r="G250" s="501">
        <v>0</v>
      </c>
      <c r="H250" s="501">
        <v>0</v>
      </c>
      <c r="I250" s="501">
        <v>0</v>
      </c>
      <c r="J250" s="501">
        <v>0</v>
      </c>
      <c r="K250" s="501">
        <v>0</v>
      </c>
      <c r="L250" s="492">
        <v>0</v>
      </c>
      <c r="M250" s="409">
        <v>0</v>
      </c>
      <c r="N250" s="648">
        <v>0</v>
      </c>
      <c r="O250" s="641">
        <v>0</v>
      </c>
      <c r="P250" s="409">
        <v>0</v>
      </c>
      <c r="Q250" s="409">
        <v>0</v>
      </c>
      <c r="R250" s="493">
        <v>0</v>
      </c>
      <c r="S250" s="409">
        <v>0</v>
      </c>
      <c r="T250" s="648">
        <v>0</v>
      </c>
      <c r="U250" s="409">
        <f t="shared" si="22"/>
        <v>0</v>
      </c>
      <c r="V250" s="40"/>
      <c r="W250" s="40"/>
      <c r="X250" s="40"/>
      <c r="Y250" s="52"/>
    </row>
    <row r="251" spans="1:25" ht="21">
      <c r="A251" s="54">
        <v>170</v>
      </c>
      <c r="B251" s="73" t="s">
        <v>106</v>
      </c>
      <c r="C251" s="54" t="s">
        <v>48</v>
      </c>
      <c r="D251" s="641">
        <v>17910</v>
      </c>
      <c r="E251" s="501">
        <v>0</v>
      </c>
      <c r="F251" s="501">
        <v>0</v>
      </c>
      <c r="G251" s="501">
        <v>0</v>
      </c>
      <c r="H251" s="501">
        <v>0</v>
      </c>
      <c r="I251" s="501">
        <v>0</v>
      </c>
      <c r="J251" s="501">
        <v>0</v>
      </c>
      <c r="K251" s="501">
        <v>0</v>
      </c>
      <c r="L251" s="492">
        <v>0</v>
      </c>
      <c r="M251" s="409">
        <v>0</v>
      </c>
      <c r="N251" s="641">
        <v>3</v>
      </c>
      <c r="O251" s="409">
        <f t="shared" si="21"/>
        <v>53730</v>
      </c>
      <c r="P251" s="409">
        <v>0</v>
      </c>
      <c r="Q251" s="409">
        <v>0</v>
      </c>
      <c r="R251" s="493">
        <v>0</v>
      </c>
      <c r="S251" s="409">
        <v>0</v>
      </c>
      <c r="T251" s="641">
        <v>3</v>
      </c>
      <c r="U251" s="409">
        <f t="shared" si="22"/>
        <v>53730</v>
      </c>
      <c r="V251" s="40"/>
      <c r="W251" s="40"/>
      <c r="X251" s="40"/>
      <c r="Y251" s="52"/>
    </row>
    <row r="252" spans="1:25" ht="21">
      <c r="A252" s="54">
        <v>171</v>
      </c>
      <c r="B252" s="73" t="s">
        <v>107</v>
      </c>
      <c r="C252" s="54" t="s">
        <v>48</v>
      </c>
      <c r="D252" s="641">
        <v>9350</v>
      </c>
      <c r="E252" s="501">
        <v>0</v>
      </c>
      <c r="F252" s="501">
        <v>0</v>
      </c>
      <c r="G252" s="501">
        <v>0</v>
      </c>
      <c r="H252" s="501">
        <v>0</v>
      </c>
      <c r="I252" s="501">
        <v>0</v>
      </c>
      <c r="J252" s="501">
        <v>0</v>
      </c>
      <c r="K252" s="501">
        <v>0</v>
      </c>
      <c r="L252" s="492">
        <v>0</v>
      </c>
      <c r="M252" s="409">
        <v>0</v>
      </c>
      <c r="N252" s="641">
        <v>1</v>
      </c>
      <c r="O252" s="409">
        <f t="shared" si="21"/>
        <v>9350</v>
      </c>
      <c r="P252" s="409">
        <v>0</v>
      </c>
      <c r="Q252" s="409">
        <v>0</v>
      </c>
      <c r="R252" s="493">
        <v>0</v>
      </c>
      <c r="S252" s="409">
        <v>0</v>
      </c>
      <c r="T252" s="641">
        <v>1</v>
      </c>
      <c r="U252" s="409">
        <f t="shared" si="22"/>
        <v>9350</v>
      </c>
      <c r="V252" s="40"/>
      <c r="W252" s="40"/>
      <c r="X252" s="40"/>
      <c r="Y252" s="52"/>
    </row>
    <row r="253" spans="1:25" ht="21">
      <c r="A253" s="54">
        <v>172</v>
      </c>
      <c r="B253" s="73" t="s">
        <v>137</v>
      </c>
      <c r="C253" s="54" t="s">
        <v>48</v>
      </c>
      <c r="D253" s="641">
        <v>4600</v>
      </c>
      <c r="E253" s="501">
        <v>0</v>
      </c>
      <c r="F253" s="501">
        <v>0</v>
      </c>
      <c r="G253" s="501">
        <v>0</v>
      </c>
      <c r="H253" s="501">
        <v>0</v>
      </c>
      <c r="I253" s="501">
        <v>0</v>
      </c>
      <c r="J253" s="501">
        <v>0</v>
      </c>
      <c r="K253" s="501">
        <v>0</v>
      </c>
      <c r="L253" s="492">
        <v>0</v>
      </c>
      <c r="M253" s="409">
        <v>0</v>
      </c>
      <c r="N253" s="641">
        <v>3</v>
      </c>
      <c r="O253" s="409">
        <f t="shared" si="21"/>
        <v>13800</v>
      </c>
      <c r="P253" s="409">
        <v>0</v>
      </c>
      <c r="Q253" s="409">
        <v>0</v>
      </c>
      <c r="R253" s="493">
        <v>0</v>
      </c>
      <c r="S253" s="409">
        <v>0</v>
      </c>
      <c r="T253" s="641">
        <v>3</v>
      </c>
      <c r="U253" s="409">
        <f t="shared" si="22"/>
        <v>13800</v>
      </c>
      <c r="V253" s="40"/>
      <c r="W253" s="40"/>
      <c r="X253" s="40"/>
      <c r="Y253" s="52"/>
    </row>
    <row r="254" spans="1:25" ht="21">
      <c r="A254" s="54">
        <v>173</v>
      </c>
      <c r="B254" s="73" t="s">
        <v>108</v>
      </c>
      <c r="C254" s="54" t="s">
        <v>48</v>
      </c>
      <c r="D254" s="641">
        <v>2670</v>
      </c>
      <c r="E254" s="501">
        <v>0</v>
      </c>
      <c r="F254" s="501">
        <v>0</v>
      </c>
      <c r="G254" s="501">
        <v>0</v>
      </c>
      <c r="H254" s="501">
        <v>0</v>
      </c>
      <c r="I254" s="501">
        <v>0</v>
      </c>
      <c r="J254" s="501">
        <v>0</v>
      </c>
      <c r="K254" s="501">
        <v>0</v>
      </c>
      <c r="L254" s="492">
        <v>0</v>
      </c>
      <c r="M254" s="409">
        <v>0</v>
      </c>
      <c r="N254" s="641">
        <v>4</v>
      </c>
      <c r="O254" s="409">
        <f t="shared" si="21"/>
        <v>10680</v>
      </c>
      <c r="P254" s="409">
        <v>0</v>
      </c>
      <c r="Q254" s="409">
        <v>0</v>
      </c>
      <c r="R254" s="493">
        <v>0</v>
      </c>
      <c r="S254" s="409">
        <v>0</v>
      </c>
      <c r="T254" s="641">
        <v>4</v>
      </c>
      <c r="U254" s="409">
        <f t="shared" si="22"/>
        <v>10680</v>
      </c>
      <c r="V254" s="40"/>
      <c r="W254" s="40"/>
      <c r="X254" s="40"/>
      <c r="Y254" s="52"/>
    </row>
    <row r="255" spans="1:25" ht="21">
      <c r="A255" s="54">
        <v>174</v>
      </c>
      <c r="B255" s="73" t="s">
        <v>109</v>
      </c>
      <c r="C255" s="54" t="s">
        <v>48</v>
      </c>
      <c r="D255" s="641">
        <v>3900</v>
      </c>
      <c r="E255" s="501">
        <v>0</v>
      </c>
      <c r="F255" s="501">
        <v>0</v>
      </c>
      <c r="G255" s="501">
        <v>0</v>
      </c>
      <c r="H255" s="501">
        <v>0</v>
      </c>
      <c r="I255" s="501">
        <v>0</v>
      </c>
      <c r="J255" s="501">
        <v>0</v>
      </c>
      <c r="K255" s="501">
        <v>0</v>
      </c>
      <c r="L255" s="492">
        <v>0</v>
      </c>
      <c r="M255" s="409">
        <v>0</v>
      </c>
      <c r="N255" s="641">
        <v>6</v>
      </c>
      <c r="O255" s="409">
        <f t="shared" si="21"/>
        <v>23400</v>
      </c>
      <c r="P255" s="409">
        <v>0</v>
      </c>
      <c r="Q255" s="409">
        <v>0</v>
      </c>
      <c r="R255" s="493">
        <v>0</v>
      </c>
      <c r="S255" s="409">
        <v>0</v>
      </c>
      <c r="T255" s="641">
        <v>6</v>
      </c>
      <c r="U255" s="409">
        <f t="shared" si="22"/>
        <v>23400</v>
      </c>
      <c r="V255" s="40"/>
      <c r="W255" s="40"/>
      <c r="X255" s="40"/>
      <c r="Y255" s="52"/>
    </row>
    <row r="256" spans="1:25" ht="21">
      <c r="A256" s="54">
        <v>175</v>
      </c>
      <c r="B256" s="73" t="s">
        <v>110</v>
      </c>
      <c r="C256" s="54" t="s">
        <v>48</v>
      </c>
      <c r="D256" s="641">
        <f>5390*0.7</f>
        <v>3772.9999999999995</v>
      </c>
      <c r="E256" s="501">
        <v>0</v>
      </c>
      <c r="F256" s="501">
        <v>0</v>
      </c>
      <c r="G256" s="501">
        <v>0</v>
      </c>
      <c r="H256" s="501">
        <v>0</v>
      </c>
      <c r="I256" s="501">
        <v>0</v>
      </c>
      <c r="J256" s="501">
        <v>0</v>
      </c>
      <c r="K256" s="501">
        <v>0</v>
      </c>
      <c r="L256" s="492">
        <v>0</v>
      </c>
      <c r="M256" s="409">
        <v>0</v>
      </c>
      <c r="N256" s="641">
        <v>3</v>
      </c>
      <c r="O256" s="409">
        <f t="shared" si="21"/>
        <v>11318.999999999998</v>
      </c>
      <c r="P256" s="409">
        <v>0</v>
      </c>
      <c r="Q256" s="409">
        <v>0</v>
      </c>
      <c r="R256" s="493">
        <v>0</v>
      </c>
      <c r="S256" s="409">
        <v>0</v>
      </c>
      <c r="T256" s="641">
        <v>3</v>
      </c>
      <c r="U256" s="409">
        <f t="shared" si="22"/>
        <v>11318.999999999998</v>
      </c>
      <c r="V256" s="40"/>
      <c r="W256" s="40"/>
      <c r="X256" s="40"/>
      <c r="Y256" s="52"/>
    </row>
    <row r="257" spans="1:25" ht="21">
      <c r="A257" s="54">
        <v>176</v>
      </c>
      <c r="B257" s="73" t="s">
        <v>111</v>
      </c>
      <c r="C257" s="54" t="s">
        <v>48</v>
      </c>
      <c r="D257" s="641">
        <f>5850*0.7</f>
        <v>4094.9999999999995</v>
      </c>
      <c r="E257" s="501">
        <v>0</v>
      </c>
      <c r="F257" s="501">
        <v>0</v>
      </c>
      <c r="G257" s="501">
        <v>0</v>
      </c>
      <c r="H257" s="501">
        <v>0</v>
      </c>
      <c r="I257" s="501">
        <v>0</v>
      </c>
      <c r="J257" s="501">
        <v>0</v>
      </c>
      <c r="K257" s="501">
        <v>0</v>
      </c>
      <c r="L257" s="492">
        <v>0</v>
      </c>
      <c r="M257" s="409">
        <v>0</v>
      </c>
      <c r="N257" s="641">
        <v>3</v>
      </c>
      <c r="O257" s="409">
        <f t="shared" si="21"/>
        <v>12284.999999999998</v>
      </c>
      <c r="P257" s="409">
        <v>0</v>
      </c>
      <c r="Q257" s="409">
        <v>0</v>
      </c>
      <c r="R257" s="493">
        <v>0</v>
      </c>
      <c r="S257" s="409">
        <v>0</v>
      </c>
      <c r="T257" s="641">
        <v>3</v>
      </c>
      <c r="U257" s="409">
        <f t="shared" si="22"/>
        <v>12284.999999999998</v>
      </c>
      <c r="V257" s="40"/>
      <c r="W257" s="40"/>
      <c r="X257" s="40"/>
      <c r="Y257" s="52"/>
    </row>
    <row r="258" spans="1:25" ht="21">
      <c r="A258" s="54"/>
      <c r="B258" s="80" t="s">
        <v>179</v>
      </c>
      <c r="C258" s="101">
        <v>0</v>
      </c>
      <c r="D258" s="645">
        <v>0</v>
      </c>
      <c r="E258" s="501">
        <v>0</v>
      </c>
      <c r="F258" s="501">
        <v>0</v>
      </c>
      <c r="G258" s="501">
        <v>0</v>
      </c>
      <c r="H258" s="501">
        <v>0</v>
      </c>
      <c r="I258" s="501">
        <v>0</v>
      </c>
      <c r="J258" s="501">
        <v>0</v>
      </c>
      <c r="K258" s="501">
        <v>0</v>
      </c>
      <c r="L258" s="492">
        <v>0</v>
      </c>
      <c r="M258" s="409">
        <v>0</v>
      </c>
      <c r="N258" s="648">
        <v>0</v>
      </c>
      <c r="O258" s="641">
        <v>0</v>
      </c>
      <c r="P258" s="409">
        <v>0</v>
      </c>
      <c r="Q258" s="409">
        <v>0</v>
      </c>
      <c r="R258" s="493">
        <v>0</v>
      </c>
      <c r="S258" s="409">
        <v>0</v>
      </c>
      <c r="T258" s="648">
        <v>0</v>
      </c>
      <c r="U258" s="409">
        <f t="shared" si="22"/>
        <v>0</v>
      </c>
      <c r="V258" s="40"/>
      <c r="W258" s="40"/>
      <c r="X258" s="40"/>
      <c r="Y258" s="52"/>
    </row>
    <row r="259" spans="1:25" ht="21">
      <c r="A259" s="54">
        <v>177</v>
      </c>
      <c r="B259" s="73" t="s">
        <v>118</v>
      </c>
      <c r="C259" s="54" t="s">
        <v>48</v>
      </c>
      <c r="D259" s="641">
        <v>212450</v>
      </c>
      <c r="E259" s="501">
        <v>0</v>
      </c>
      <c r="F259" s="501">
        <v>0</v>
      </c>
      <c r="G259" s="501">
        <v>0</v>
      </c>
      <c r="H259" s="501">
        <v>0</v>
      </c>
      <c r="I259" s="501">
        <v>0</v>
      </c>
      <c r="J259" s="501">
        <v>0</v>
      </c>
      <c r="K259" s="501">
        <v>0</v>
      </c>
      <c r="L259" s="492">
        <v>0</v>
      </c>
      <c r="M259" s="409">
        <v>0</v>
      </c>
      <c r="N259" s="641">
        <v>1</v>
      </c>
      <c r="O259" s="409">
        <f t="shared" si="21"/>
        <v>212450</v>
      </c>
      <c r="P259" s="409">
        <v>0</v>
      </c>
      <c r="Q259" s="409">
        <v>0</v>
      </c>
      <c r="R259" s="493">
        <v>0</v>
      </c>
      <c r="S259" s="409">
        <v>0</v>
      </c>
      <c r="T259" s="641">
        <v>1</v>
      </c>
      <c r="U259" s="409">
        <f t="shared" si="22"/>
        <v>212450</v>
      </c>
      <c r="V259" s="40"/>
      <c r="W259" s="40"/>
      <c r="X259" s="40"/>
      <c r="Y259" s="52"/>
    </row>
    <row r="260" spans="1:25" ht="21">
      <c r="A260" s="54">
        <v>178</v>
      </c>
      <c r="B260" s="73" t="s">
        <v>119</v>
      </c>
      <c r="C260" s="54" t="s">
        <v>48</v>
      </c>
      <c r="D260" s="641">
        <v>4600</v>
      </c>
      <c r="E260" s="501">
        <v>0</v>
      </c>
      <c r="F260" s="501">
        <v>0</v>
      </c>
      <c r="G260" s="501">
        <v>0</v>
      </c>
      <c r="H260" s="501">
        <v>0</v>
      </c>
      <c r="I260" s="501">
        <v>0</v>
      </c>
      <c r="J260" s="501">
        <v>0</v>
      </c>
      <c r="K260" s="501">
        <v>0</v>
      </c>
      <c r="L260" s="492">
        <v>0</v>
      </c>
      <c r="M260" s="409">
        <v>0</v>
      </c>
      <c r="N260" s="641">
        <v>8</v>
      </c>
      <c r="O260" s="409">
        <f t="shared" si="21"/>
        <v>36800</v>
      </c>
      <c r="P260" s="409">
        <v>0</v>
      </c>
      <c r="Q260" s="409">
        <v>0</v>
      </c>
      <c r="R260" s="493">
        <v>0</v>
      </c>
      <c r="S260" s="409">
        <v>0</v>
      </c>
      <c r="T260" s="641">
        <v>8</v>
      </c>
      <c r="U260" s="409">
        <f t="shared" si="22"/>
        <v>36800</v>
      </c>
      <c r="V260" s="40"/>
      <c r="W260" s="40"/>
      <c r="X260" s="40"/>
      <c r="Y260" s="52"/>
    </row>
    <row r="261" spans="1:25" ht="21">
      <c r="A261" s="54"/>
      <c r="B261" s="80" t="s">
        <v>117</v>
      </c>
      <c r="C261" s="101">
        <v>0</v>
      </c>
      <c r="D261" s="645">
        <v>0</v>
      </c>
      <c r="E261" s="501">
        <v>0</v>
      </c>
      <c r="F261" s="501">
        <v>0</v>
      </c>
      <c r="G261" s="501">
        <v>0</v>
      </c>
      <c r="H261" s="501">
        <v>0</v>
      </c>
      <c r="I261" s="501">
        <v>0</v>
      </c>
      <c r="J261" s="501">
        <v>0</v>
      </c>
      <c r="K261" s="501">
        <v>0</v>
      </c>
      <c r="L261" s="492">
        <v>0</v>
      </c>
      <c r="M261" s="409">
        <v>0</v>
      </c>
      <c r="N261" s="648">
        <v>0</v>
      </c>
      <c r="O261" s="641">
        <v>0</v>
      </c>
      <c r="P261" s="409">
        <v>0</v>
      </c>
      <c r="Q261" s="409">
        <v>0</v>
      </c>
      <c r="R261" s="493">
        <v>0</v>
      </c>
      <c r="S261" s="409">
        <v>0</v>
      </c>
      <c r="T261" s="648">
        <v>0</v>
      </c>
      <c r="U261" s="409">
        <f t="shared" si="22"/>
        <v>0</v>
      </c>
      <c r="V261" s="40"/>
      <c r="W261" s="40"/>
      <c r="X261" s="40"/>
      <c r="Y261" s="52"/>
    </row>
    <row r="262" spans="1:25" ht="21">
      <c r="A262" s="54">
        <v>179</v>
      </c>
      <c r="B262" s="73" t="s">
        <v>118</v>
      </c>
      <c r="C262" s="54" t="s">
        <v>48</v>
      </c>
      <c r="D262" s="641">
        <v>212450</v>
      </c>
      <c r="E262" s="501">
        <v>0</v>
      </c>
      <c r="F262" s="501">
        <v>0</v>
      </c>
      <c r="G262" s="501">
        <v>0</v>
      </c>
      <c r="H262" s="501">
        <v>0</v>
      </c>
      <c r="I262" s="501">
        <v>0</v>
      </c>
      <c r="J262" s="501">
        <v>0</v>
      </c>
      <c r="K262" s="501">
        <v>0</v>
      </c>
      <c r="L262" s="492">
        <v>0</v>
      </c>
      <c r="M262" s="409">
        <v>0</v>
      </c>
      <c r="N262" s="641">
        <v>1</v>
      </c>
      <c r="O262" s="409">
        <f t="shared" si="21"/>
        <v>212450</v>
      </c>
      <c r="P262" s="409">
        <v>0</v>
      </c>
      <c r="Q262" s="409">
        <v>0</v>
      </c>
      <c r="R262" s="493">
        <v>0</v>
      </c>
      <c r="S262" s="409">
        <v>0</v>
      </c>
      <c r="T262" s="641">
        <v>1</v>
      </c>
      <c r="U262" s="409">
        <f t="shared" si="22"/>
        <v>212450</v>
      </c>
      <c r="V262" s="40"/>
      <c r="W262" s="40"/>
      <c r="X262" s="40"/>
      <c r="Y262" s="52"/>
    </row>
    <row r="263" spans="1:25" ht="21">
      <c r="A263" s="54">
        <v>180</v>
      </c>
      <c r="B263" s="73" t="s">
        <v>119</v>
      </c>
      <c r="C263" s="54" t="s">
        <v>48</v>
      </c>
      <c r="D263" s="641">
        <v>4600</v>
      </c>
      <c r="E263" s="501">
        <v>0</v>
      </c>
      <c r="F263" s="501">
        <v>0</v>
      </c>
      <c r="G263" s="501">
        <v>0</v>
      </c>
      <c r="H263" s="501">
        <v>0</v>
      </c>
      <c r="I263" s="501">
        <v>0</v>
      </c>
      <c r="J263" s="501">
        <v>0</v>
      </c>
      <c r="K263" s="501">
        <v>0</v>
      </c>
      <c r="L263" s="492">
        <v>0</v>
      </c>
      <c r="M263" s="409">
        <v>0</v>
      </c>
      <c r="N263" s="641">
        <v>8</v>
      </c>
      <c r="O263" s="409">
        <f t="shared" si="21"/>
        <v>36800</v>
      </c>
      <c r="P263" s="409">
        <v>0</v>
      </c>
      <c r="Q263" s="409">
        <v>0</v>
      </c>
      <c r="R263" s="493">
        <v>0</v>
      </c>
      <c r="S263" s="409">
        <v>0</v>
      </c>
      <c r="T263" s="641">
        <v>8</v>
      </c>
      <c r="U263" s="409">
        <f t="shared" si="22"/>
        <v>36800</v>
      </c>
      <c r="V263" s="40"/>
      <c r="W263" s="40"/>
      <c r="X263" s="40"/>
      <c r="Y263" s="52"/>
    </row>
    <row r="264" spans="1:25" ht="21">
      <c r="A264" s="54"/>
      <c r="B264" s="80" t="s">
        <v>180</v>
      </c>
      <c r="C264" s="101">
        <v>0</v>
      </c>
      <c r="D264" s="645">
        <v>0</v>
      </c>
      <c r="E264" s="501">
        <v>0</v>
      </c>
      <c r="F264" s="501">
        <v>0</v>
      </c>
      <c r="G264" s="501">
        <v>0</v>
      </c>
      <c r="H264" s="501">
        <v>0</v>
      </c>
      <c r="I264" s="501">
        <v>0</v>
      </c>
      <c r="J264" s="501">
        <v>0</v>
      </c>
      <c r="K264" s="501">
        <v>0</v>
      </c>
      <c r="L264" s="492">
        <v>0</v>
      </c>
      <c r="M264" s="409">
        <v>0</v>
      </c>
      <c r="N264" s="648">
        <v>0</v>
      </c>
      <c r="O264" s="641">
        <v>0</v>
      </c>
      <c r="P264" s="409">
        <v>0</v>
      </c>
      <c r="Q264" s="409">
        <v>0</v>
      </c>
      <c r="R264" s="493">
        <v>0</v>
      </c>
      <c r="S264" s="409">
        <v>0</v>
      </c>
      <c r="T264" s="648">
        <v>0</v>
      </c>
      <c r="U264" s="409">
        <f t="shared" si="22"/>
        <v>0</v>
      </c>
      <c r="V264" s="40"/>
      <c r="W264" s="40"/>
      <c r="X264" s="40"/>
      <c r="Y264" s="52"/>
    </row>
    <row r="265" spans="1:25" ht="21">
      <c r="A265" s="54">
        <v>181</v>
      </c>
      <c r="B265" s="73" t="s">
        <v>181</v>
      </c>
      <c r="C265" s="54" t="s">
        <v>48</v>
      </c>
      <c r="D265" s="641">
        <v>9000</v>
      </c>
      <c r="E265" s="501">
        <v>0</v>
      </c>
      <c r="F265" s="501">
        <v>0</v>
      </c>
      <c r="G265" s="501">
        <v>0</v>
      </c>
      <c r="H265" s="501">
        <v>0</v>
      </c>
      <c r="I265" s="501">
        <v>0</v>
      </c>
      <c r="J265" s="501">
        <v>0</v>
      </c>
      <c r="K265" s="501">
        <v>0</v>
      </c>
      <c r="L265" s="492">
        <v>0</v>
      </c>
      <c r="M265" s="409">
        <v>0</v>
      </c>
      <c r="N265" s="641">
        <v>28</v>
      </c>
      <c r="O265" s="409">
        <f t="shared" si="21"/>
        <v>252000</v>
      </c>
      <c r="P265" s="409">
        <v>0</v>
      </c>
      <c r="Q265" s="409">
        <v>0</v>
      </c>
      <c r="R265" s="493">
        <v>0</v>
      </c>
      <c r="S265" s="409">
        <v>0</v>
      </c>
      <c r="T265" s="641">
        <v>28</v>
      </c>
      <c r="U265" s="409">
        <f t="shared" si="22"/>
        <v>252000</v>
      </c>
      <c r="V265" s="40"/>
      <c r="W265" s="40"/>
      <c r="X265" s="40"/>
      <c r="Y265" s="52"/>
    </row>
    <row r="266" spans="1:25" ht="21">
      <c r="A266" s="54"/>
      <c r="B266" s="80" t="s">
        <v>182</v>
      </c>
      <c r="C266" s="101">
        <v>0</v>
      </c>
      <c r="D266" s="645">
        <v>0</v>
      </c>
      <c r="E266" s="501">
        <v>0</v>
      </c>
      <c r="F266" s="501">
        <v>0</v>
      </c>
      <c r="G266" s="501">
        <v>0</v>
      </c>
      <c r="H266" s="501">
        <v>0</v>
      </c>
      <c r="I266" s="501">
        <v>0</v>
      </c>
      <c r="J266" s="501">
        <v>0</v>
      </c>
      <c r="K266" s="501">
        <v>0</v>
      </c>
      <c r="L266" s="492">
        <v>0</v>
      </c>
      <c r="M266" s="409">
        <v>0</v>
      </c>
      <c r="N266" s="648">
        <v>0</v>
      </c>
      <c r="O266" s="641">
        <v>0</v>
      </c>
      <c r="P266" s="409">
        <v>0</v>
      </c>
      <c r="Q266" s="409">
        <v>0</v>
      </c>
      <c r="R266" s="493">
        <v>0</v>
      </c>
      <c r="S266" s="409">
        <v>0</v>
      </c>
      <c r="T266" s="648">
        <v>0</v>
      </c>
      <c r="U266" s="409">
        <f t="shared" si="22"/>
        <v>0</v>
      </c>
      <c r="V266" s="40"/>
      <c r="W266" s="40"/>
      <c r="X266" s="40"/>
      <c r="Y266" s="52"/>
    </row>
    <row r="267" spans="1:25" ht="21">
      <c r="A267" s="54">
        <v>182</v>
      </c>
      <c r="B267" s="73" t="s">
        <v>181</v>
      </c>
      <c r="C267" s="54" t="s">
        <v>48</v>
      </c>
      <c r="D267" s="641">
        <v>9000</v>
      </c>
      <c r="E267" s="501">
        <v>0</v>
      </c>
      <c r="F267" s="501">
        <v>0</v>
      </c>
      <c r="G267" s="501">
        <v>0</v>
      </c>
      <c r="H267" s="501">
        <v>0</v>
      </c>
      <c r="I267" s="501">
        <v>0</v>
      </c>
      <c r="J267" s="501">
        <v>0</v>
      </c>
      <c r="K267" s="501">
        <v>0</v>
      </c>
      <c r="L267" s="492">
        <v>0</v>
      </c>
      <c r="M267" s="409">
        <v>0</v>
      </c>
      <c r="N267" s="641">
        <v>30</v>
      </c>
      <c r="O267" s="409">
        <f t="shared" si="21"/>
        <v>270000</v>
      </c>
      <c r="P267" s="409">
        <v>0</v>
      </c>
      <c r="Q267" s="409">
        <v>0</v>
      </c>
      <c r="R267" s="493">
        <v>0</v>
      </c>
      <c r="S267" s="409">
        <v>0</v>
      </c>
      <c r="T267" s="641">
        <v>30</v>
      </c>
      <c r="U267" s="409">
        <f t="shared" si="22"/>
        <v>270000</v>
      </c>
      <c r="V267" s="40"/>
      <c r="W267" s="40"/>
      <c r="X267" s="40"/>
      <c r="Y267" s="52"/>
    </row>
    <row r="268" spans="1:25" ht="21">
      <c r="A268" s="54"/>
      <c r="B268" s="80" t="s">
        <v>183</v>
      </c>
      <c r="C268" s="101">
        <v>0</v>
      </c>
      <c r="D268" s="645">
        <v>0</v>
      </c>
      <c r="E268" s="501">
        <v>0</v>
      </c>
      <c r="F268" s="501">
        <v>0</v>
      </c>
      <c r="G268" s="501">
        <v>0</v>
      </c>
      <c r="H268" s="501">
        <v>0</v>
      </c>
      <c r="I268" s="501">
        <v>0</v>
      </c>
      <c r="J268" s="501">
        <v>0</v>
      </c>
      <c r="K268" s="501">
        <v>0</v>
      </c>
      <c r="L268" s="492">
        <v>0</v>
      </c>
      <c r="M268" s="409">
        <v>0</v>
      </c>
      <c r="N268" s="648">
        <v>0</v>
      </c>
      <c r="O268" s="641">
        <v>0</v>
      </c>
      <c r="P268" s="409">
        <v>0</v>
      </c>
      <c r="Q268" s="409">
        <v>0</v>
      </c>
      <c r="R268" s="493">
        <v>0</v>
      </c>
      <c r="S268" s="409">
        <v>0</v>
      </c>
      <c r="T268" s="648">
        <v>0</v>
      </c>
      <c r="U268" s="409">
        <f t="shared" si="22"/>
        <v>0</v>
      </c>
      <c r="V268" s="40"/>
      <c r="W268" s="40"/>
      <c r="X268" s="40"/>
      <c r="Y268" s="52"/>
    </row>
    <row r="269" spans="1:25" ht="21">
      <c r="A269" s="54">
        <v>183</v>
      </c>
      <c r="B269" s="73" t="s">
        <v>184</v>
      </c>
      <c r="C269" s="54" t="s">
        <v>48</v>
      </c>
      <c r="D269" s="641">
        <v>9645</v>
      </c>
      <c r="E269" s="501">
        <v>0</v>
      </c>
      <c r="F269" s="501">
        <v>0</v>
      </c>
      <c r="G269" s="501">
        <v>0</v>
      </c>
      <c r="H269" s="501">
        <v>0</v>
      </c>
      <c r="I269" s="501">
        <v>0</v>
      </c>
      <c r="J269" s="501">
        <v>0</v>
      </c>
      <c r="K269" s="501">
        <v>0</v>
      </c>
      <c r="L269" s="492">
        <v>0</v>
      </c>
      <c r="M269" s="409">
        <v>0</v>
      </c>
      <c r="N269" s="641">
        <v>2</v>
      </c>
      <c r="O269" s="409">
        <f t="shared" si="21"/>
        <v>19290</v>
      </c>
      <c r="P269" s="409">
        <v>0</v>
      </c>
      <c r="Q269" s="409">
        <v>0</v>
      </c>
      <c r="R269" s="493">
        <v>0</v>
      </c>
      <c r="S269" s="409">
        <v>0</v>
      </c>
      <c r="T269" s="641">
        <v>2</v>
      </c>
      <c r="U269" s="409">
        <f t="shared" si="22"/>
        <v>19290</v>
      </c>
      <c r="V269" s="40"/>
      <c r="W269" s="40"/>
      <c r="X269" s="40"/>
      <c r="Y269" s="52"/>
    </row>
    <row r="270" spans="1:25" ht="21">
      <c r="A270" s="54"/>
      <c r="B270" s="80" t="s">
        <v>185</v>
      </c>
      <c r="C270" s="101">
        <v>0</v>
      </c>
      <c r="D270" s="645">
        <v>0</v>
      </c>
      <c r="E270" s="501">
        <v>0</v>
      </c>
      <c r="F270" s="501">
        <v>0</v>
      </c>
      <c r="G270" s="501">
        <v>0</v>
      </c>
      <c r="H270" s="501">
        <v>0</v>
      </c>
      <c r="I270" s="501">
        <v>0</v>
      </c>
      <c r="J270" s="501">
        <v>0</v>
      </c>
      <c r="K270" s="501">
        <v>0</v>
      </c>
      <c r="L270" s="492">
        <v>0</v>
      </c>
      <c r="M270" s="409">
        <v>0</v>
      </c>
      <c r="N270" s="648">
        <v>0</v>
      </c>
      <c r="O270" s="641">
        <v>0</v>
      </c>
      <c r="P270" s="409">
        <v>0</v>
      </c>
      <c r="Q270" s="409">
        <v>0</v>
      </c>
      <c r="R270" s="493">
        <v>0</v>
      </c>
      <c r="S270" s="409">
        <v>0</v>
      </c>
      <c r="T270" s="648">
        <v>0</v>
      </c>
      <c r="U270" s="409">
        <f t="shared" si="22"/>
        <v>0</v>
      </c>
      <c r="V270" s="40"/>
      <c r="W270" s="40"/>
      <c r="X270" s="40"/>
      <c r="Y270" s="52"/>
    </row>
    <row r="271" spans="1:25" ht="21">
      <c r="A271" s="54">
        <v>184</v>
      </c>
      <c r="B271" s="73" t="s">
        <v>104</v>
      </c>
      <c r="C271" s="54" t="s">
        <v>48</v>
      </c>
      <c r="D271" s="641">
        <v>4985</v>
      </c>
      <c r="E271" s="501">
        <v>0</v>
      </c>
      <c r="F271" s="501">
        <v>0</v>
      </c>
      <c r="G271" s="501">
        <v>0</v>
      </c>
      <c r="H271" s="501">
        <v>0</v>
      </c>
      <c r="I271" s="501">
        <v>0</v>
      </c>
      <c r="J271" s="501">
        <v>0</v>
      </c>
      <c r="K271" s="501">
        <v>0</v>
      </c>
      <c r="L271" s="492">
        <v>0</v>
      </c>
      <c r="M271" s="409">
        <v>0</v>
      </c>
      <c r="N271" s="641">
        <v>2</v>
      </c>
      <c r="O271" s="409">
        <f t="shared" si="21"/>
        <v>9970</v>
      </c>
      <c r="P271" s="409">
        <v>0</v>
      </c>
      <c r="Q271" s="409">
        <v>0</v>
      </c>
      <c r="R271" s="493">
        <v>0</v>
      </c>
      <c r="S271" s="409">
        <v>0</v>
      </c>
      <c r="T271" s="641">
        <v>2</v>
      </c>
      <c r="U271" s="409">
        <f t="shared" si="22"/>
        <v>9970</v>
      </c>
      <c r="V271" s="40"/>
      <c r="W271" s="40"/>
      <c r="X271" s="40"/>
      <c r="Y271" s="52"/>
    </row>
    <row r="272" spans="1:25" ht="21">
      <c r="A272" s="54">
        <v>185</v>
      </c>
      <c r="B272" s="73" t="s">
        <v>115</v>
      </c>
      <c r="C272" s="54" t="s">
        <v>48</v>
      </c>
      <c r="D272" s="641">
        <v>2250</v>
      </c>
      <c r="E272" s="501">
        <v>0</v>
      </c>
      <c r="F272" s="501">
        <v>0</v>
      </c>
      <c r="G272" s="501">
        <v>0</v>
      </c>
      <c r="H272" s="501">
        <v>0</v>
      </c>
      <c r="I272" s="501">
        <v>0</v>
      </c>
      <c r="J272" s="501">
        <v>0</v>
      </c>
      <c r="K272" s="501">
        <v>0</v>
      </c>
      <c r="L272" s="492">
        <v>0</v>
      </c>
      <c r="M272" s="409">
        <v>0</v>
      </c>
      <c r="N272" s="641">
        <v>2</v>
      </c>
      <c r="O272" s="409">
        <f t="shared" si="21"/>
        <v>4500</v>
      </c>
      <c r="P272" s="409">
        <v>0</v>
      </c>
      <c r="Q272" s="409">
        <v>0</v>
      </c>
      <c r="R272" s="493">
        <v>0</v>
      </c>
      <c r="S272" s="409">
        <v>0</v>
      </c>
      <c r="T272" s="641">
        <v>2</v>
      </c>
      <c r="U272" s="409">
        <f t="shared" si="22"/>
        <v>4500</v>
      </c>
      <c r="V272" s="40"/>
      <c r="W272" s="40"/>
      <c r="X272" s="40"/>
      <c r="Y272" s="52"/>
    </row>
    <row r="273" spans="1:25" ht="21">
      <c r="A273" s="54"/>
      <c r="B273" s="84" t="s">
        <v>186</v>
      </c>
      <c r="C273" s="82">
        <v>0</v>
      </c>
      <c r="D273" s="644">
        <v>0</v>
      </c>
      <c r="E273" s="501">
        <v>0</v>
      </c>
      <c r="F273" s="501">
        <v>0</v>
      </c>
      <c r="G273" s="501">
        <v>0</v>
      </c>
      <c r="H273" s="501">
        <v>0</v>
      </c>
      <c r="I273" s="501">
        <v>0</v>
      </c>
      <c r="J273" s="501">
        <v>0</v>
      </c>
      <c r="K273" s="501">
        <v>0</v>
      </c>
      <c r="L273" s="492">
        <v>0</v>
      </c>
      <c r="M273" s="409">
        <v>0</v>
      </c>
      <c r="N273" s="641">
        <v>0</v>
      </c>
      <c r="O273" s="641">
        <v>0</v>
      </c>
      <c r="P273" s="409">
        <v>0</v>
      </c>
      <c r="Q273" s="409">
        <v>0</v>
      </c>
      <c r="R273" s="493">
        <v>0</v>
      </c>
      <c r="S273" s="409">
        <v>0</v>
      </c>
      <c r="T273" s="641">
        <v>0</v>
      </c>
      <c r="U273" s="409">
        <f t="shared" si="22"/>
        <v>0</v>
      </c>
      <c r="V273" s="40"/>
      <c r="W273" s="40"/>
      <c r="X273" s="40"/>
      <c r="Y273" s="52"/>
    </row>
    <row r="274" spans="1:25" ht="21">
      <c r="A274" s="54"/>
      <c r="B274" s="80" t="s">
        <v>187</v>
      </c>
      <c r="C274" s="83">
        <v>0</v>
      </c>
      <c r="D274" s="645">
        <v>0</v>
      </c>
      <c r="E274" s="501">
        <v>0</v>
      </c>
      <c r="F274" s="501">
        <v>0</v>
      </c>
      <c r="G274" s="501">
        <v>0</v>
      </c>
      <c r="H274" s="501">
        <v>0</v>
      </c>
      <c r="I274" s="501">
        <v>0</v>
      </c>
      <c r="J274" s="501">
        <v>0</v>
      </c>
      <c r="K274" s="501">
        <v>0</v>
      </c>
      <c r="L274" s="492">
        <v>0</v>
      </c>
      <c r="M274" s="409">
        <v>0</v>
      </c>
      <c r="N274" s="648">
        <v>0</v>
      </c>
      <c r="O274" s="641">
        <v>0</v>
      </c>
      <c r="P274" s="409">
        <v>0</v>
      </c>
      <c r="Q274" s="409">
        <v>0</v>
      </c>
      <c r="R274" s="493">
        <v>0</v>
      </c>
      <c r="S274" s="409">
        <v>0</v>
      </c>
      <c r="T274" s="648">
        <v>0</v>
      </c>
      <c r="U274" s="409">
        <f t="shared" si="22"/>
        <v>0</v>
      </c>
      <c r="V274" s="40"/>
      <c r="W274" s="40"/>
      <c r="X274" s="40"/>
      <c r="Y274" s="52"/>
    </row>
    <row r="275" spans="1:25" ht="21">
      <c r="A275" s="54">
        <v>186</v>
      </c>
      <c r="B275" s="73" t="s">
        <v>92</v>
      </c>
      <c r="C275" s="74" t="s">
        <v>48</v>
      </c>
      <c r="D275" s="641">
        <v>2570</v>
      </c>
      <c r="E275" s="501">
        <v>0</v>
      </c>
      <c r="F275" s="501">
        <v>0</v>
      </c>
      <c r="G275" s="501">
        <v>0</v>
      </c>
      <c r="H275" s="501">
        <v>0</v>
      </c>
      <c r="I275" s="501">
        <v>0</v>
      </c>
      <c r="J275" s="501">
        <v>0</v>
      </c>
      <c r="K275" s="501">
        <v>0</v>
      </c>
      <c r="L275" s="492">
        <v>0</v>
      </c>
      <c r="M275" s="409">
        <v>0</v>
      </c>
      <c r="N275" s="641">
        <v>40</v>
      </c>
      <c r="O275" s="409">
        <f t="shared" si="21"/>
        <v>102800</v>
      </c>
      <c r="P275" s="409">
        <v>0</v>
      </c>
      <c r="Q275" s="409">
        <v>0</v>
      </c>
      <c r="R275" s="493">
        <v>0</v>
      </c>
      <c r="S275" s="409">
        <v>0</v>
      </c>
      <c r="T275" s="641">
        <v>40</v>
      </c>
      <c r="U275" s="409">
        <f t="shared" si="22"/>
        <v>102800</v>
      </c>
      <c r="V275" s="40"/>
      <c r="W275" s="40"/>
      <c r="X275" s="40"/>
      <c r="Y275" s="52"/>
    </row>
    <row r="276" spans="1:25" ht="21">
      <c r="A276" s="54">
        <v>187</v>
      </c>
      <c r="B276" s="73" t="s">
        <v>93</v>
      </c>
      <c r="C276" s="74" t="s">
        <v>48</v>
      </c>
      <c r="D276" s="641">
        <f>8000*0.7</f>
        <v>5600</v>
      </c>
      <c r="E276" s="501">
        <v>0</v>
      </c>
      <c r="F276" s="501">
        <v>0</v>
      </c>
      <c r="G276" s="501">
        <v>0</v>
      </c>
      <c r="H276" s="501">
        <v>0</v>
      </c>
      <c r="I276" s="501">
        <v>0</v>
      </c>
      <c r="J276" s="501">
        <v>0</v>
      </c>
      <c r="K276" s="501">
        <v>0</v>
      </c>
      <c r="L276" s="492">
        <v>0</v>
      </c>
      <c r="M276" s="409">
        <v>0</v>
      </c>
      <c r="N276" s="641">
        <v>1</v>
      </c>
      <c r="O276" s="409">
        <f t="shared" si="21"/>
        <v>5600</v>
      </c>
      <c r="P276" s="409">
        <v>0</v>
      </c>
      <c r="Q276" s="409">
        <v>0</v>
      </c>
      <c r="R276" s="493">
        <v>0</v>
      </c>
      <c r="S276" s="409">
        <v>0</v>
      </c>
      <c r="T276" s="641">
        <v>1</v>
      </c>
      <c r="U276" s="409">
        <f t="shared" si="22"/>
        <v>5600</v>
      </c>
      <c r="V276" s="40"/>
      <c r="W276" s="40"/>
      <c r="X276" s="40"/>
      <c r="Y276" s="52"/>
    </row>
    <row r="277" spans="1:25" ht="21">
      <c r="A277" s="54">
        <v>188</v>
      </c>
      <c r="B277" s="73" t="s">
        <v>94</v>
      </c>
      <c r="C277" s="74" t="s">
        <v>48</v>
      </c>
      <c r="D277" s="641">
        <v>4600</v>
      </c>
      <c r="E277" s="501">
        <v>0</v>
      </c>
      <c r="F277" s="501">
        <v>0</v>
      </c>
      <c r="G277" s="501">
        <v>0</v>
      </c>
      <c r="H277" s="501">
        <v>0</v>
      </c>
      <c r="I277" s="501">
        <v>0</v>
      </c>
      <c r="J277" s="501">
        <v>0</v>
      </c>
      <c r="K277" s="501">
        <v>0</v>
      </c>
      <c r="L277" s="492">
        <v>0</v>
      </c>
      <c r="M277" s="409">
        <v>0</v>
      </c>
      <c r="N277" s="641">
        <v>1</v>
      </c>
      <c r="O277" s="409">
        <f t="shared" si="21"/>
        <v>4600</v>
      </c>
      <c r="P277" s="409">
        <v>0</v>
      </c>
      <c r="Q277" s="409">
        <v>0</v>
      </c>
      <c r="R277" s="493">
        <v>0</v>
      </c>
      <c r="S277" s="409">
        <v>0</v>
      </c>
      <c r="T277" s="641">
        <v>1</v>
      </c>
      <c r="U277" s="409">
        <f t="shared" si="22"/>
        <v>4600</v>
      </c>
      <c r="V277" s="40"/>
      <c r="W277" s="40"/>
      <c r="X277" s="40"/>
      <c r="Y277" s="52"/>
    </row>
    <row r="278" spans="1:25" ht="21">
      <c r="A278" s="54">
        <v>189</v>
      </c>
      <c r="B278" s="73" t="s">
        <v>95</v>
      </c>
      <c r="C278" s="74" t="s">
        <v>48</v>
      </c>
      <c r="D278" s="641">
        <v>10660</v>
      </c>
      <c r="E278" s="501">
        <v>0</v>
      </c>
      <c r="F278" s="501">
        <v>0</v>
      </c>
      <c r="G278" s="501">
        <v>0</v>
      </c>
      <c r="H278" s="501">
        <v>0</v>
      </c>
      <c r="I278" s="501">
        <v>0</v>
      </c>
      <c r="J278" s="501">
        <v>0</v>
      </c>
      <c r="K278" s="501">
        <v>0</v>
      </c>
      <c r="L278" s="492">
        <v>0</v>
      </c>
      <c r="M278" s="409">
        <v>0</v>
      </c>
      <c r="N278" s="641">
        <v>5</v>
      </c>
      <c r="O278" s="409">
        <f t="shared" si="21"/>
        <v>53300</v>
      </c>
      <c r="P278" s="409">
        <v>0</v>
      </c>
      <c r="Q278" s="409">
        <v>0</v>
      </c>
      <c r="R278" s="493">
        <v>0</v>
      </c>
      <c r="S278" s="409">
        <v>0</v>
      </c>
      <c r="T278" s="641">
        <v>5</v>
      </c>
      <c r="U278" s="409">
        <f t="shared" si="22"/>
        <v>53300</v>
      </c>
      <c r="V278" s="40"/>
      <c r="W278" s="40"/>
      <c r="X278" s="40"/>
      <c r="Y278" s="52"/>
    </row>
    <row r="279" spans="1:25" ht="21">
      <c r="A279" s="54">
        <v>190</v>
      </c>
      <c r="B279" s="73" t="s">
        <v>96</v>
      </c>
      <c r="C279" s="74" t="s">
        <v>48</v>
      </c>
      <c r="D279" s="641">
        <v>2800</v>
      </c>
      <c r="E279" s="501">
        <v>0</v>
      </c>
      <c r="F279" s="501">
        <v>0</v>
      </c>
      <c r="G279" s="501">
        <v>0</v>
      </c>
      <c r="H279" s="501">
        <v>0</v>
      </c>
      <c r="I279" s="501">
        <v>0</v>
      </c>
      <c r="J279" s="501">
        <v>0</v>
      </c>
      <c r="K279" s="501">
        <v>0</v>
      </c>
      <c r="L279" s="492">
        <v>0</v>
      </c>
      <c r="M279" s="409">
        <v>0</v>
      </c>
      <c r="N279" s="641">
        <v>2</v>
      </c>
      <c r="O279" s="409">
        <f t="shared" si="21"/>
        <v>5600</v>
      </c>
      <c r="P279" s="409">
        <v>0</v>
      </c>
      <c r="Q279" s="409">
        <v>0</v>
      </c>
      <c r="R279" s="493">
        <v>0</v>
      </c>
      <c r="S279" s="409">
        <v>0</v>
      </c>
      <c r="T279" s="641">
        <v>2</v>
      </c>
      <c r="U279" s="409">
        <f t="shared" si="22"/>
        <v>5600</v>
      </c>
      <c r="V279" s="40"/>
      <c r="W279" s="40"/>
      <c r="X279" s="40"/>
      <c r="Y279" s="52"/>
    </row>
    <row r="280" spans="1:25" ht="21">
      <c r="A280" s="54"/>
      <c r="B280" s="80" t="s">
        <v>188</v>
      </c>
      <c r="C280" s="83">
        <v>0</v>
      </c>
      <c r="D280" s="645">
        <v>0</v>
      </c>
      <c r="E280" s="501">
        <v>0</v>
      </c>
      <c r="F280" s="501">
        <v>0</v>
      </c>
      <c r="G280" s="501">
        <v>0</v>
      </c>
      <c r="H280" s="501">
        <v>0</v>
      </c>
      <c r="I280" s="501">
        <v>0</v>
      </c>
      <c r="J280" s="501">
        <v>0</v>
      </c>
      <c r="K280" s="501">
        <v>0</v>
      </c>
      <c r="L280" s="492">
        <v>0</v>
      </c>
      <c r="M280" s="409">
        <v>0</v>
      </c>
      <c r="N280" s="648">
        <v>0</v>
      </c>
      <c r="O280" s="648">
        <v>0</v>
      </c>
      <c r="P280" s="409">
        <v>0</v>
      </c>
      <c r="Q280" s="409">
        <v>0</v>
      </c>
      <c r="R280" s="493">
        <v>0</v>
      </c>
      <c r="S280" s="409">
        <v>0</v>
      </c>
      <c r="T280" s="648">
        <v>0</v>
      </c>
      <c r="U280" s="409">
        <f t="shared" si="22"/>
        <v>0</v>
      </c>
      <c r="V280" s="40"/>
      <c r="W280" s="40"/>
      <c r="X280" s="40"/>
      <c r="Y280" s="52"/>
    </row>
    <row r="281" spans="1:25" ht="21">
      <c r="A281" s="54">
        <v>191</v>
      </c>
      <c r="B281" s="73" t="s">
        <v>92</v>
      </c>
      <c r="C281" s="74" t="s">
        <v>48</v>
      </c>
      <c r="D281" s="641">
        <v>2570</v>
      </c>
      <c r="E281" s="501">
        <v>0</v>
      </c>
      <c r="F281" s="501">
        <v>0</v>
      </c>
      <c r="G281" s="501">
        <v>0</v>
      </c>
      <c r="H281" s="501">
        <v>0</v>
      </c>
      <c r="I281" s="501">
        <v>0</v>
      </c>
      <c r="J281" s="501">
        <v>0</v>
      </c>
      <c r="K281" s="501">
        <v>0</v>
      </c>
      <c r="L281" s="492">
        <v>0</v>
      </c>
      <c r="M281" s="409">
        <v>0</v>
      </c>
      <c r="N281" s="641">
        <v>40</v>
      </c>
      <c r="O281" s="409">
        <f t="shared" si="21"/>
        <v>102800</v>
      </c>
      <c r="P281" s="409">
        <v>0</v>
      </c>
      <c r="Q281" s="409">
        <v>0</v>
      </c>
      <c r="R281" s="493">
        <v>0</v>
      </c>
      <c r="S281" s="409">
        <v>0</v>
      </c>
      <c r="T281" s="641">
        <v>40</v>
      </c>
      <c r="U281" s="409">
        <f t="shared" si="22"/>
        <v>102800</v>
      </c>
      <c r="V281" s="40"/>
      <c r="W281" s="40"/>
      <c r="X281" s="40"/>
      <c r="Y281" s="52"/>
    </row>
    <row r="282" spans="1:25" ht="21">
      <c r="A282" s="54">
        <v>192</v>
      </c>
      <c r="B282" s="73" t="s">
        <v>93</v>
      </c>
      <c r="C282" s="74" t="s">
        <v>48</v>
      </c>
      <c r="D282" s="641">
        <f>8000*0.7</f>
        <v>5600</v>
      </c>
      <c r="E282" s="501">
        <v>0</v>
      </c>
      <c r="F282" s="501">
        <v>0</v>
      </c>
      <c r="G282" s="501">
        <v>0</v>
      </c>
      <c r="H282" s="501">
        <v>0</v>
      </c>
      <c r="I282" s="501">
        <v>0</v>
      </c>
      <c r="J282" s="501">
        <v>0</v>
      </c>
      <c r="K282" s="501">
        <v>0</v>
      </c>
      <c r="L282" s="492">
        <v>0</v>
      </c>
      <c r="M282" s="409">
        <v>0</v>
      </c>
      <c r="N282" s="641">
        <v>1</v>
      </c>
      <c r="O282" s="409">
        <f t="shared" si="21"/>
        <v>5600</v>
      </c>
      <c r="P282" s="409">
        <v>0</v>
      </c>
      <c r="Q282" s="409">
        <v>0</v>
      </c>
      <c r="R282" s="493">
        <v>0</v>
      </c>
      <c r="S282" s="409">
        <v>0</v>
      </c>
      <c r="T282" s="641">
        <v>1</v>
      </c>
      <c r="U282" s="409">
        <f t="shared" si="22"/>
        <v>5600</v>
      </c>
      <c r="V282" s="40"/>
      <c r="W282" s="40"/>
      <c r="X282" s="40"/>
      <c r="Y282" s="52"/>
    </row>
    <row r="283" spans="1:25" ht="21">
      <c r="A283" s="54">
        <v>193</v>
      </c>
      <c r="B283" s="73" t="s">
        <v>94</v>
      </c>
      <c r="C283" s="74" t="s">
        <v>48</v>
      </c>
      <c r="D283" s="641">
        <v>4600</v>
      </c>
      <c r="E283" s="501">
        <v>0</v>
      </c>
      <c r="F283" s="501">
        <v>0</v>
      </c>
      <c r="G283" s="501">
        <v>0</v>
      </c>
      <c r="H283" s="501">
        <v>0</v>
      </c>
      <c r="I283" s="501">
        <v>0</v>
      </c>
      <c r="J283" s="501">
        <v>0</v>
      </c>
      <c r="K283" s="501">
        <v>0</v>
      </c>
      <c r="L283" s="492">
        <v>0</v>
      </c>
      <c r="M283" s="409">
        <v>0</v>
      </c>
      <c r="N283" s="641">
        <v>1</v>
      </c>
      <c r="O283" s="409">
        <f t="shared" si="21"/>
        <v>4600</v>
      </c>
      <c r="P283" s="409">
        <v>0</v>
      </c>
      <c r="Q283" s="409">
        <v>0</v>
      </c>
      <c r="R283" s="493">
        <v>0</v>
      </c>
      <c r="S283" s="409">
        <v>0</v>
      </c>
      <c r="T283" s="641">
        <v>1</v>
      </c>
      <c r="U283" s="409">
        <f t="shared" si="22"/>
        <v>4600</v>
      </c>
      <c r="V283" s="40"/>
      <c r="W283" s="40"/>
      <c r="X283" s="40"/>
      <c r="Y283" s="52"/>
    </row>
    <row r="284" spans="1:25" ht="21">
      <c r="A284" s="54">
        <v>194</v>
      </c>
      <c r="B284" s="73" t="s">
        <v>95</v>
      </c>
      <c r="C284" s="74" t="s">
        <v>48</v>
      </c>
      <c r="D284" s="641">
        <v>10660</v>
      </c>
      <c r="E284" s="501">
        <v>0</v>
      </c>
      <c r="F284" s="501">
        <v>0</v>
      </c>
      <c r="G284" s="501">
        <v>0</v>
      </c>
      <c r="H284" s="501">
        <v>0</v>
      </c>
      <c r="I284" s="501">
        <v>0</v>
      </c>
      <c r="J284" s="501">
        <v>0</v>
      </c>
      <c r="K284" s="501">
        <v>0</v>
      </c>
      <c r="L284" s="492">
        <v>0</v>
      </c>
      <c r="M284" s="409">
        <v>0</v>
      </c>
      <c r="N284" s="641">
        <v>5</v>
      </c>
      <c r="O284" s="409">
        <f t="shared" si="21"/>
        <v>53300</v>
      </c>
      <c r="P284" s="409">
        <v>0</v>
      </c>
      <c r="Q284" s="409">
        <v>0</v>
      </c>
      <c r="R284" s="493">
        <v>0</v>
      </c>
      <c r="S284" s="409">
        <v>0</v>
      </c>
      <c r="T284" s="641">
        <v>5</v>
      </c>
      <c r="U284" s="409">
        <f t="shared" si="22"/>
        <v>53300</v>
      </c>
      <c r="V284" s="40"/>
      <c r="W284" s="40"/>
      <c r="X284" s="40"/>
      <c r="Y284" s="52"/>
    </row>
    <row r="285" spans="1:25" ht="21">
      <c r="A285" s="54">
        <v>195</v>
      </c>
      <c r="B285" s="73" t="s">
        <v>96</v>
      </c>
      <c r="C285" s="74" t="s">
        <v>48</v>
      </c>
      <c r="D285" s="641">
        <v>2800</v>
      </c>
      <c r="E285" s="501">
        <v>0</v>
      </c>
      <c r="F285" s="501">
        <v>0</v>
      </c>
      <c r="G285" s="501">
        <v>0</v>
      </c>
      <c r="H285" s="501">
        <v>0</v>
      </c>
      <c r="I285" s="501">
        <v>0</v>
      </c>
      <c r="J285" s="501">
        <v>0</v>
      </c>
      <c r="K285" s="501">
        <v>0</v>
      </c>
      <c r="L285" s="492">
        <v>0</v>
      </c>
      <c r="M285" s="409">
        <v>0</v>
      </c>
      <c r="N285" s="641">
        <v>2</v>
      </c>
      <c r="O285" s="409">
        <f t="shared" si="21"/>
        <v>5600</v>
      </c>
      <c r="P285" s="409">
        <v>0</v>
      </c>
      <c r="Q285" s="409">
        <v>0</v>
      </c>
      <c r="R285" s="493">
        <v>0</v>
      </c>
      <c r="S285" s="409">
        <v>0</v>
      </c>
      <c r="T285" s="641">
        <v>2</v>
      </c>
      <c r="U285" s="409">
        <f t="shared" si="22"/>
        <v>5600</v>
      </c>
      <c r="V285" s="40"/>
      <c r="W285" s="40"/>
      <c r="X285" s="40"/>
      <c r="Y285" s="52"/>
    </row>
    <row r="286" spans="1:25" ht="21">
      <c r="A286" s="54"/>
      <c r="B286" s="80" t="s">
        <v>189</v>
      </c>
      <c r="C286" s="83">
        <v>0</v>
      </c>
      <c r="D286" s="645">
        <v>0</v>
      </c>
      <c r="E286" s="501">
        <v>0</v>
      </c>
      <c r="F286" s="501">
        <v>0</v>
      </c>
      <c r="G286" s="501">
        <v>0</v>
      </c>
      <c r="H286" s="501">
        <v>0</v>
      </c>
      <c r="I286" s="501">
        <v>0</v>
      </c>
      <c r="J286" s="501">
        <v>0</v>
      </c>
      <c r="K286" s="501">
        <v>0</v>
      </c>
      <c r="L286" s="492">
        <v>0</v>
      </c>
      <c r="M286" s="409">
        <v>0</v>
      </c>
      <c r="N286" s="648">
        <v>0</v>
      </c>
      <c r="O286" s="648">
        <v>0</v>
      </c>
      <c r="P286" s="409">
        <v>0</v>
      </c>
      <c r="Q286" s="409">
        <v>0</v>
      </c>
      <c r="R286" s="493">
        <v>0</v>
      </c>
      <c r="S286" s="409">
        <v>0</v>
      </c>
      <c r="T286" s="648">
        <v>0</v>
      </c>
      <c r="U286" s="409">
        <f t="shared" si="22"/>
        <v>0</v>
      </c>
      <c r="V286" s="40"/>
      <c r="W286" s="40"/>
      <c r="X286" s="40"/>
      <c r="Y286" s="52"/>
    </row>
    <row r="287" spans="1:25" ht="21">
      <c r="A287" s="54">
        <v>196</v>
      </c>
      <c r="B287" s="73" t="s">
        <v>92</v>
      </c>
      <c r="C287" s="74" t="s">
        <v>48</v>
      </c>
      <c r="D287" s="641">
        <v>2570</v>
      </c>
      <c r="E287" s="501">
        <v>0</v>
      </c>
      <c r="F287" s="501">
        <v>0</v>
      </c>
      <c r="G287" s="501">
        <v>0</v>
      </c>
      <c r="H287" s="501">
        <v>0</v>
      </c>
      <c r="I287" s="501">
        <v>0</v>
      </c>
      <c r="J287" s="501">
        <v>0</v>
      </c>
      <c r="K287" s="501">
        <v>0</v>
      </c>
      <c r="L287" s="492">
        <v>0</v>
      </c>
      <c r="M287" s="409">
        <v>0</v>
      </c>
      <c r="N287" s="641">
        <v>40</v>
      </c>
      <c r="O287" s="409">
        <f t="shared" si="21"/>
        <v>102800</v>
      </c>
      <c r="P287" s="409">
        <v>0</v>
      </c>
      <c r="Q287" s="409">
        <v>0</v>
      </c>
      <c r="R287" s="493">
        <v>0</v>
      </c>
      <c r="S287" s="409">
        <v>0</v>
      </c>
      <c r="T287" s="641">
        <v>40</v>
      </c>
      <c r="U287" s="409">
        <f t="shared" si="22"/>
        <v>102800</v>
      </c>
      <c r="V287" s="40"/>
      <c r="W287" s="40"/>
      <c r="X287" s="40"/>
      <c r="Y287" s="52"/>
    </row>
    <row r="288" spans="1:25" ht="21">
      <c r="A288" s="54">
        <v>197</v>
      </c>
      <c r="B288" s="73" t="s">
        <v>93</v>
      </c>
      <c r="C288" s="74" t="s">
        <v>48</v>
      </c>
      <c r="D288" s="641">
        <f>8000*0.7</f>
        <v>5600</v>
      </c>
      <c r="E288" s="501">
        <v>0</v>
      </c>
      <c r="F288" s="501">
        <v>0</v>
      </c>
      <c r="G288" s="501">
        <v>0</v>
      </c>
      <c r="H288" s="501">
        <v>0</v>
      </c>
      <c r="I288" s="501">
        <v>0</v>
      </c>
      <c r="J288" s="501">
        <v>0</v>
      </c>
      <c r="K288" s="501">
        <v>0</v>
      </c>
      <c r="L288" s="492">
        <v>0</v>
      </c>
      <c r="M288" s="409">
        <v>0</v>
      </c>
      <c r="N288" s="641">
        <v>1</v>
      </c>
      <c r="O288" s="409">
        <f t="shared" si="21"/>
        <v>5600</v>
      </c>
      <c r="P288" s="409">
        <v>0</v>
      </c>
      <c r="Q288" s="409">
        <v>0</v>
      </c>
      <c r="R288" s="493">
        <v>0</v>
      </c>
      <c r="S288" s="409">
        <v>0</v>
      </c>
      <c r="T288" s="641">
        <v>1</v>
      </c>
      <c r="U288" s="409">
        <f t="shared" si="22"/>
        <v>5600</v>
      </c>
      <c r="V288" s="40"/>
      <c r="W288" s="40"/>
      <c r="X288" s="40"/>
      <c r="Y288" s="52"/>
    </row>
    <row r="289" spans="1:25" ht="21">
      <c r="A289" s="54">
        <v>198</v>
      </c>
      <c r="B289" s="73" t="s">
        <v>94</v>
      </c>
      <c r="C289" s="74" t="s">
        <v>48</v>
      </c>
      <c r="D289" s="641">
        <v>4600</v>
      </c>
      <c r="E289" s="501">
        <v>0</v>
      </c>
      <c r="F289" s="501">
        <v>0</v>
      </c>
      <c r="G289" s="501">
        <v>0</v>
      </c>
      <c r="H289" s="501">
        <v>0</v>
      </c>
      <c r="I289" s="501">
        <v>0</v>
      </c>
      <c r="J289" s="501">
        <v>0</v>
      </c>
      <c r="K289" s="501">
        <v>0</v>
      </c>
      <c r="L289" s="492">
        <v>0</v>
      </c>
      <c r="M289" s="409">
        <v>0</v>
      </c>
      <c r="N289" s="641">
        <v>1</v>
      </c>
      <c r="O289" s="409">
        <f t="shared" si="21"/>
        <v>4600</v>
      </c>
      <c r="P289" s="409">
        <v>0</v>
      </c>
      <c r="Q289" s="409">
        <v>0</v>
      </c>
      <c r="R289" s="493">
        <v>0</v>
      </c>
      <c r="S289" s="409">
        <v>0</v>
      </c>
      <c r="T289" s="641">
        <v>1</v>
      </c>
      <c r="U289" s="409">
        <f t="shared" si="22"/>
        <v>4600</v>
      </c>
      <c r="V289" s="40"/>
      <c r="W289" s="40"/>
      <c r="X289" s="40"/>
      <c r="Y289" s="52"/>
    </row>
    <row r="290" spans="1:25" ht="21">
      <c r="A290" s="54">
        <v>199</v>
      </c>
      <c r="B290" s="73" t="s">
        <v>95</v>
      </c>
      <c r="C290" s="74" t="s">
        <v>48</v>
      </c>
      <c r="D290" s="641">
        <v>10660</v>
      </c>
      <c r="E290" s="501">
        <v>0</v>
      </c>
      <c r="F290" s="501">
        <v>0</v>
      </c>
      <c r="G290" s="501">
        <v>0</v>
      </c>
      <c r="H290" s="501">
        <v>0</v>
      </c>
      <c r="I290" s="501">
        <v>0</v>
      </c>
      <c r="J290" s="501">
        <v>0</v>
      </c>
      <c r="K290" s="501">
        <v>0</v>
      </c>
      <c r="L290" s="492">
        <v>0</v>
      </c>
      <c r="M290" s="409">
        <v>0</v>
      </c>
      <c r="N290" s="641">
        <v>5</v>
      </c>
      <c r="O290" s="409">
        <f t="shared" si="21"/>
        <v>53300</v>
      </c>
      <c r="P290" s="409">
        <v>0</v>
      </c>
      <c r="Q290" s="409">
        <v>0</v>
      </c>
      <c r="R290" s="493">
        <v>0</v>
      </c>
      <c r="S290" s="409">
        <v>0</v>
      </c>
      <c r="T290" s="641">
        <v>5</v>
      </c>
      <c r="U290" s="409">
        <f t="shared" si="22"/>
        <v>53300</v>
      </c>
      <c r="V290" s="40"/>
      <c r="W290" s="40"/>
      <c r="X290" s="40"/>
      <c r="Y290" s="52"/>
    </row>
    <row r="291" spans="1:25" ht="21">
      <c r="A291" s="54">
        <v>200</v>
      </c>
      <c r="B291" s="73" t="s">
        <v>96</v>
      </c>
      <c r="C291" s="74" t="s">
        <v>48</v>
      </c>
      <c r="D291" s="641">
        <v>2800</v>
      </c>
      <c r="E291" s="501">
        <v>0</v>
      </c>
      <c r="F291" s="501">
        <v>0</v>
      </c>
      <c r="G291" s="501">
        <v>0</v>
      </c>
      <c r="H291" s="501">
        <v>0</v>
      </c>
      <c r="I291" s="501">
        <v>0</v>
      </c>
      <c r="J291" s="501">
        <v>0</v>
      </c>
      <c r="K291" s="501">
        <v>0</v>
      </c>
      <c r="L291" s="492">
        <v>0</v>
      </c>
      <c r="M291" s="409">
        <v>0</v>
      </c>
      <c r="N291" s="641">
        <v>2</v>
      </c>
      <c r="O291" s="409">
        <f t="shared" si="21"/>
        <v>5600</v>
      </c>
      <c r="P291" s="409">
        <v>0</v>
      </c>
      <c r="Q291" s="409">
        <v>0</v>
      </c>
      <c r="R291" s="493">
        <v>0</v>
      </c>
      <c r="S291" s="409">
        <v>0</v>
      </c>
      <c r="T291" s="641">
        <v>2</v>
      </c>
      <c r="U291" s="409">
        <f t="shared" si="22"/>
        <v>5600</v>
      </c>
      <c r="V291" s="40"/>
      <c r="W291" s="40"/>
      <c r="X291" s="40"/>
      <c r="Y291" s="52"/>
    </row>
    <row r="292" spans="1:25" ht="21">
      <c r="A292" s="54"/>
      <c r="B292" s="80" t="s">
        <v>190</v>
      </c>
      <c r="C292" s="83">
        <v>0</v>
      </c>
      <c r="D292" s="645">
        <v>0</v>
      </c>
      <c r="E292" s="501">
        <v>0</v>
      </c>
      <c r="F292" s="501">
        <v>0</v>
      </c>
      <c r="G292" s="501">
        <v>0</v>
      </c>
      <c r="H292" s="501">
        <v>0</v>
      </c>
      <c r="I292" s="501">
        <v>0</v>
      </c>
      <c r="J292" s="501">
        <v>0</v>
      </c>
      <c r="K292" s="501">
        <v>0</v>
      </c>
      <c r="L292" s="492">
        <v>0</v>
      </c>
      <c r="M292" s="409">
        <v>0</v>
      </c>
      <c r="N292" s="648">
        <v>0</v>
      </c>
      <c r="O292" s="648">
        <v>0</v>
      </c>
      <c r="P292" s="409">
        <v>0</v>
      </c>
      <c r="Q292" s="409">
        <v>0</v>
      </c>
      <c r="R292" s="493">
        <v>0</v>
      </c>
      <c r="S292" s="409">
        <v>0</v>
      </c>
      <c r="T292" s="648">
        <v>0</v>
      </c>
      <c r="U292" s="409">
        <f t="shared" si="22"/>
        <v>0</v>
      </c>
      <c r="V292" s="40"/>
      <c r="W292" s="40"/>
      <c r="X292" s="40"/>
      <c r="Y292" s="52"/>
    </row>
    <row r="293" spans="1:25" ht="21">
      <c r="A293" s="54">
        <v>201</v>
      </c>
      <c r="B293" s="73" t="s">
        <v>92</v>
      </c>
      <c r="C293" s="74" t="s">
        <v>48</v>
      </c>
      <c r="D293" s="641">
        <v>2570</v>
      </c>
      <c r="E293" s="501">
        <v>0</v>
      </c>
      <c r="F293" s="501">
        <v>0</v>
      </c>
      <c r="G293" s="501">
        <v>0</v>
      </c>
      <c r="H293" s="501">
        <v>0</v>
      </c>
      <c r="I293" s="501">
        <v>0</v>
      </c>
      <c r="J293" s="501">
        <v>0</v>
      </c>
      <c r="K293" s="501">
        <v>0</v>
      </c>
      <c r="L293" s="492">
        <v>0</v>
      </c>
      <c r="M293" s="409">
        <v>0</v>
      </c>
      <c r="N293" s="641">
        <v>40</v>
      </c>
      <c r="O293" s="409">
        <f t="shared" si="21"/>
        <v>102800</v>
      </c>
      <c r="P293" s="409">
        <v>0</v>
      </c>
      <c r="Q293" s="409">
        <v>0</v>
      </c>
      <c r="R293" s="493">
        <v>0</v>
      </c>
      <c r="S293" s="409">
        <v>0</v>
      </c>
      <c r="T293" s="641">
        <v>40</v>
      </c>
      <c r="U293" s="409">
        <f t="shared" si="22"/>
        <v>102800</v>
      </c>
      <c r="V293" s="40"/>
      <c r="W293" s="40"/>
      <c r="X293" s="40"/>
      <c r="Y293" s="52"/>
    </row>
    <row r="294" spans="1:25" ht="21">
      <c r="A294" s="54">
        <v>202</v>
      </c>
      <c r="B294" s="73" t="s">
        <v>93</v>
      </c>
      <c r="C294" s="74" t="s">
        <v>48</v>
      </c>
      <c r="D294" s="641">
        <f>8000*0.7</f>
        <v>5600</v>
      </c>
      <c r="E294" s="501">
        <v>0</v>
      </c>
      <c r="F294" s="501">
        <v>0</v>
      </c>
      <c r="G294" s="501">
        <v>0</v>
      </c>
      <c r="H294" s="501">
        <v>0</v>
      </c>
      <c r="I294" s="501">
        <v>0</v>
      </c>
      <c r="J294" s="501">
        <v>0</v>
      </c>
      <c r="K294" s="501">
        <v>0</v>
      </c>
      <c r="L294" s="492">
        <v>0</v>
      </c>
      <c r="M294" s="409">
        <v>0</v>
      </c>
      <c r="N294" s="641">
        <v>1</v>
      </c>
      <c r="O294" s="409">
        <f t="shared" si="21"/>
        <v>5600</v>
      </c>
      <c r="P294" s="409">
        <v>0</v>
      </c>
      <c r="Q294" s="409">
        <v>0</v>
      </c>
      <c r="R294" s="493">
        <v>0</v>
      </c>
      <c r="S294" s="409">
        <v>0</v>
      </c>
      <c r="T294" s="641">
        <v>1</v>
      </c>
      <c r="U294" s="409">
        <f t="shared" si="22"/>
        <v>5600</v>
      </c>
      <c r="V294" s="40"/>
      <c r="W294" s="40"/>
      <c r="X294" s="40"/>
      <c r="Y294" s="52"/>
    </row>
    <row r="295" spans="1:25" ht="21">
      <c r="A295" s="54">
        <v>203</v>
      </c>
      <c r="B295" s="73" t="s">
        <v>94</v>
      </c>
      <c r="C295" s="74" t="s">
        <v>48</v>
      </c>
      <c r="D295" s="641">
        <v>4600</v>
      </c>
      <c r="E295" s="501">
        <v>0</v>
      </c>
      <c r="F295" s="501">
        <v>0</v>
      </c>
      <c r="G295" s="501">
        <v>0</v>
      </c>
      <c r="H295" s="501">
        <v>0</v>
      </c>
      <c r="I295" s="501">
        <v>0</v>
      </c>
      <c r="J295" s="501">
        <v>0</v>
      </c>
      <c r="K295" s="501">
        <v>0</v>
      </c>
      <c r="L295" s="492">
        <v>0</v>
      </c>
      <c r="M295" s="409">
        <v>0</v>
      </c>
      <c r="N295" s="641">
        <v>1</v>
      </c>
      <c r="O295" s="409">
        <f t="shared" si="21"/>
        <v>4600</v>
      </c>
      <c r="P295" s="409">
        <v>0</v>
      </c>
      <c r="Q295" s="409">
        <v>0</v>
      </c>
      <c r="R295" s="493">
        <v>0</v>
      </c>
      <c r="S295" s="409">
        <v>0</v>
      </c>
      <c r="T295" s="641">
        <v>1</v>
      </c>
      <c r="U295" s="409">
        <f t="shared" si="22"/>
        <v>4600</v>
      </c>
      <c r="V295" s="40"/>
      <c r="W295" s="40"/>
      <c r="X295" s="40"/>
      <c r="Y295" s="52"/>
    </row>
    <row r="296" spans="1:25" ht="21">
      <c r="A296" s="54">
        <v>204</v>
      </c>
      <c r="B296" s="73" t="s">
        <v>95</v>
      </c>
      <c r="C296" s="74" t="s">
        <v>48</v>
      </c>
      <c r="D296" s="641">
        <v>10660</v>
      </c>
      <c r="E296" s="501">
        <v>0</v>
      </c>
      <c r="F296" s="501">
        <v>0</v>
      </c>
      <c r="G296" s="501">
        <v>0</v>
      </c>
      <c r="H296" s="501">
        <v>0</v>
      </c>
      <c r="I296" s="501">
        <v>0</v>
      </c>
      <c r="J296" s="501">
        <v>0</v>
      </c>
      <c r="K296" s="501">
        <v>0</v>
      </c>
      <c r="L296" s="492">
        <v>0</v>
      </c>
      <c r="M296" s="409">
        <v>0</v>
      </c>
      <c r="N296" s="641">
        <v>5</v>
      </c>
      <c r="O296" s="409">
        <f t="shared" si="21"/>
        <v>53300</v>
      </c>
      <c r="P296" s="409">
        <v>0</v>
      </c>
      <c r="Q296" s="409">
        <v>0</v>
      </c>
      <c r="R296" s="493">
        <v>0</v>
      </c>
      <c r="S296" s="409">
        <v>0</v>
      </c>
      <c r="T296" s="641">
        <v>5</v>
      </c>
      <c r="U296" s="409">
        <f t="shared" si="22"/>
        <v>53300</v>
      </c>
      <c r="V296" s="40"/>
      <c r="W296" s="40"/>
      <c r="X296" s="40"/>
      <c r="Y296" s="52"/>
    </row>
    <row r="297" spans="1:25" ht="21">
      <c r="A297" s="54">
        <v>205</v>
      </c>
      <c r="B297" s="73" t="s">
        <v>96</v>
      </c>
      <c r="C297" s="74" t="s">
        <v>48</v>
      </c>
      <c r="D297" s="641">
        <v>2800</v>
      </c>
      <c r="E297" s="501">
        <v>0</v>
      </c>
      <c r="F297" s="501">
        <v>0</v>
      </c>
      <c r="G297" s="501">
        <v>0</v>
      </c>
      <c r="H297" s="501">
        <v>0</v>
      </c>
      <c r="I297" s="501">
        <v>0</v>
      </c>
      <c r="J297" s="501">
        <v>0</v>
      </c>
      <c r="K297" s="501">
        <v>0</v>
      </c>
      <c r="L297" s="492">
        <v>0</v>
      </c>
      <c r="M297" s="409">
        <v>0</v>
      </c>
      <c r="N297" s="641">
        <v>2</v>
      </c>
      <c r="O297" s="409">
        <f t="shared" si="21"/>
        <v>5600</v>
      </c>
      <c r="P297" s="409">
        <v>0</v>
      </c>
      <c r="Q297" s="409">
        <v>0</v>
      </c>
      <c r="R297" s="493">
        <v>0</v>
      </c>
      <c r="S297" s="409">
        <v>0</v>
      </c>
      <c r="T297" s="641">
        <v>2</v>
      </c>
      <c r="U297" s="409">
        <f t="shared" si="22"/>
        <v>5600</v>
      </c>
      <c r="V297" s="40"/>
      <c r="W297" s="40"/>
      <c r="X297" s="40"/>
      <c r="Y297" s="52"/>
    </row>
    <row r="298" spans="1:25" ht="21">
      <c r="A298" s="54"/>
      <c r="B298" s="80" t="s">
        <v>191</v>
      </c>
      <c r="C298" s="83">
        <v>0</v>
      </c>
      <c r="D298" s="645">
        <v>0</v>
      </c>
      <c r="E298" s="501">
        <v>0</v>
      </c>
      <c r="F298" s="501">
        <v>0</v>
      </c>
      <c r="G298" s="501">
        <v>0</v>
      </c>
      <c r="H298" s="501">
        <v>0</v>
      </c>
      <c r="I298" s="501">
        <v>0</v>
      </c>
      <c r="J298" s="501">
        <v>0</v>
      </c>
      <c r="K298" s="501">
        <v>0</v>
      </c>
      <c r="L298" s="492">
        <v>0</v>
      </c>
      <c r="M298" s="409">
        <v>0</v>
      </c>
      <c r="N298" s="648">
        <v>0</v>
      </c>
      <c r="O298" s="648">
        <v>0</v>
      </c>
      <c r="P298" s="409">
        <v>0</v>
      </c>
      <c r="Q298" s="409">
        <v>0</v>
      </c>
      <c r="R298" s="493">
        <v>0</v>
      </c>
      <c r="S298" s="409">
        <v>0</v>
      </c>
      <c r="T298" s="648">
        <v>0</v>
      </c>
      <c r="U298" s="409">
        <f t="shared" si="22"/>
        <v>0</v>
      </c>
      <c r="V298" s="40"/>
      <c r="W298" s="40"/>
      <c r="X298" s="40"/>
      <c r="Y298" s="52"/>
    </row>
    <row r="299" spans="1:25" ht="21">
      <c r="A299" s="54">
        <v>206</v>
      </c>
      <c r="B299" s="73" t="s">
        <v>92</v>
      </c>
      <c r="C299" s="74" t="s">
        <v>48</v>
      </c>
      <c r="D299" s="641">
        <v>2570</v>
      </c>
      <c r="E299" s="501">
        <v>0</v>
      </c>
      <c r="F299" s="501">
        <v>0</v>
      </c>
      <c r="G299" s="501">
        <v>0</v>
      </c>
      <c r="H299" s="501">
        <v>0</v>
      </c>
      <c r="I299" s="501">
        <v>0</v>
      </c>
      <c r="J299" s="501">
        <v>0</v>
      </c>
      <c r="K299" s="501">
        <v>0</v>
      </c>
      <c r="L299" s="492">
        <v>0</v>
      </c>
      <c r="M299" s="409">
        <v>0</v>
      </c>
      <c r="N299" s="641">
        <v>40</v>
      </c>
      <c r="O299" s="409">
        <f t="shared" si="21"/>
        <v>102800</v>
      </c>
      <c r="P299" s="409">
        <v>0</v>
      </c>
      <c r="Q299" s="409">
        <v>0</v>
      </c>
      <c r="R299" s="493">
        <v>0</v>
      </c>
      <c r="S299" s="409">
        <v>0</v>
      </c>
      <c r="T299" s="641">
        <v>40</v>
      </c>
      <c r="U299" s="409">
        <f t="shared" si="22"/>
        <v>102800</v>
      </c>
      <c r="V299" s="40"/>
      <c r="W299" s="40"/>
      <c r="X299" s="40"/>
      <c r="Y299" s="52"/>
    </row>
    <row r="300" spans="1:25" ht="21">
      <c r="A300" s="54">
        <v>207</v>
      </c>
      <c r="B300" s="73" t="s">
        <v>93</v>
      </c>
      <c r="C300" s="74" t="s">
        <v>48</v>
      </c>
      <c r="D300" s="641">
        <f>8000*0.7</f>
        <v>5600</v>
      </c>
      <c r="E300" s="501">
        <v>0</v>
      </c>
      <c r="F300" s="501">
        <v>0</v>
      </c>
      <c r="G300" s="501">
        <v>0</v>
      </c>
      <c r="H300" s="501">
        <v>0</v>
      </c>
      <c r="I300" s="501">
        <v>0</v>
      </c>
      <c r="J300" s="501">
        <v>0</v>
      </c>
      <c r="K300" s="501">
        <v>0</v>
      </c>
      <c r="L300" s="492">
        <v>0</v>
      </c>
      <c r="M300" s="409">
        <v>0</v>
      </c>
      <c r="N300" s="641">
        <v>1</v>
      </c>
      <c r="O300" s="409">
        <f t="shared" si="21"/>
        <v>5600</v>
      </c>
      <c r="P300" s="409">
        <v>0</v>
      </c>
      <c r="Q300" s="409">
        <v>0</v>
      </c>
      <c r="R300" s="493">
        <v>0</v>
      </c>
      <c r="S300" s="409">
        <v>0</v>
      </c>
      <c r="T300" s="641">
        <v>1</v>
      </c>
      <c r="U300" s="409">
        <f t="shared" si="22"/>
        <v>5600</v>
      </c>
      <c r="V300" s="40"/>
      <c r="W300" s="40"/>
      <c r="X300" s="40"/>
      <c r="Y300" s="52"/>
    </row>
    <row r="301" spans="1:25" ht="21">
      <c r="A301" s="54">
        <v>208</v>
      </c>
      <c r="B301" s="73" t="s">
        <v>94</v>
      </c>
      <c r="C301" s="74" t="s">
        <v>48</v>
      </c>
      <c r="D301" s="641">
        <v>4600</v>
      </c>
      <c r="E301" s="501">
        <v>0</v>
      </c>
      <c r="F301" s="501">
        <v>0</v>
      </c>
      <c r="G301" s="501">
        <v>0</v>
      </c>
      <c r="H301" s="501">
        <v>0</v>
      </c>
      <c r="I301" s="501">
        <v>0</v>
      </c>
      <c r="J301" s="501">
        <v>0</v>
      </c>
      <c r="K301" s="501">
        <v>0</v>
      </c>
      <c r="L301" s="492">
        <v>0</v>
      </c>
      <c r="M301" s="409">
        <v>0</v>
      </c>
      <c r="N301" s="641">
        <v>1</v>
      </c>
      <c r="O301" s="409">
        <f t="shared" si="21"/>
        <v>4600</v>
      </c>
      <c r="P301" s="409">
        <v>0</v>
      </c>
      <c r="Q301" s="409">
        <v>0</v>
      </c>
      <c r="R301" s="493">
        <v>0</v>
      </c>
      <c r="S301" s="409">
        <v>0</v>
      </c>
      <c r="T301" s="641">
        <v>1</v>
      </c>
      <c r="U301" s="409">
        <f t="shared" si="22"/>
        <v>4600</v>
      </c>
      <c r="V301" s="40"/>
      <c r="W301" s="40"/>
      <c r="X301" s="40"/>
      <c r="Y301" s="52"/>
    </row>
    <row r="302" spans="1:25" ht="21">
      <c r="A302" s="54">
        <v>209</v>
      </c>
      <c r="B302" s="73" t="s">
        <v>95</v>
      </c>
      <c r="C302" s="74" t="s">
        <v>48</v>
      </c>
      <c r="D302" s="641">
        <v>10660</v>
      </c>
      <c r="E302" s="501">
        <v>0</v>
      </c>
      <c r="F302" s="501">
        <v>0</v>
      </c>
      <c r="G302" s="501">
        <v>0</v>
      </c>
      <c r="H302" s="501">
        <v>0</v>
      </c>
      <c r="I302" s="501">
        <v>0</v>
      </c>
      <c r="J302" s="501">
        <v>0</v>
      </c>
      <c r="K302" s="501">
        <v>0</v>
      </c>
      <c r="L302" s="492">
        <v>0</v>
      </c>
      <c r="M302" s="409">
        <v>0</v>
      </c>
      <c r="N302" s="641">
        <v>5</v>
      </c>
      <c r="O302" s="409">
        <f t="shared" ref="O302:O365" si="23">D302*N302</f>
        <v>53300</v>
      </c>
      <c r="P302" s="409">
        <v>0</v>
      </c>
      <c r="Q302" s="409">
        <v>0</v>
      </c>
      <c r="R302" s="493">
        <v>0</v>
      </c>
      <c r="S302" s="409">
        <v>0</v>
      </c>
      <c r="T302" s="641">
        <v>5</v>
      </c>
      <c r="U302" s="409">
        <f t="shared" ref="U302:U365" si="24">O302</f>
        <v>53300</v>
      </c>
      <c r="V302" s="40"/>
      <c r="W302" s="40"/>
      <c r="X302" s="40"/>
      <c r="Y302" s="52"/>
    </row>
    <row r="303" spans="1:25" ht="21">
      <c r="A303" s="54">
        <v>210</v>
      </c>
      <c r="B303" s="73" t="s">
        <v>96</v>
      </c>
      <c r="C303" s="74" t="s">
        <v>48</v>
      </c>
      <c r="D303" s="641">
        <v>2800</v>
      </c>
      <c r="E303" s="501">
        <v>0</v>
      </c>
      <c r="F303" s="501">
        <v>0</v>
      </c>
      <c r="G303" s="501">
        <v>0</v>
      </c>
      <c r="H303" s="501">
        <v>0</v>
      </c>
      <c r="I303" s="501">
        <v>0</v>
      </c>
      <c r="J303" s="501">
        <v>0</v>
      </c>
      <c r="K303" s="501">
        <v>0</v>
      </c>
      <c r="L303" s="492">
        <v>0</v>
      </c>
      <c r="M303" s="409">
        <v>0</v>
      </c>
      <c r="N303" s="641">
        <v>2</v>
      </c>
      <c r="O303" s="409">
        <f t="shared" si="23"/>
        <v>5600</v>
      </c>
      <c r="P303" s="409">
        <v>0</v>
      </c>
      <c r="Q303" s="409">
        <v>0</v>
      </c>
      <c r="R303" s="493">
        <v>0</v>
      </c>
      <c r="S303" s="409">
        <v>0</v>
      </c>
      <c r="T303" s="641">
        <v>2</v>
      </c>
      <c r="U303" s="409">
        <f t="shared" si="24"/>
        <v>5600</v>
      </c>
      <c r="V303" s="40"/>
      <c r="W303" s="40"/>
      <c r="X303" s="40"/>
      <c r="Y303" s="52"/>
    </row>
    <row r="304" spans="1:25" ht="21">
      <c r="A304" s="54"/>
      <c r="B304" s="80" t="s">
        <v>192</v>
      </c>
      <c r="C304" s="83">
        <v>0</v>
      </c>
      <c r="D304" s="645">
        <v>0</v>
      </c>
      <c r="E304" s="501">
        <v>0</v>
      </c>
      <c r="F304" s="501">
        <v>0</v>
      </c>
      <c r="G304" s="501">
        <v>0</v>
      </c>
      <c r="H304" s="501">
        <v>0</v>
      </c>
      <c r="I304" s="501">
        <v>0</v>
      </c>
      <c r="J304" s="501">
        <v>0</v>
      </c>
      <c r="K304" s="501">
        <v>0</v>
      </c>
      <c r="L304" s="492">
        <v>0</v>
      </c>
      <c r="M304" s="409">
        <v>0</v>
      </c>
      <c r="N304" s="648">
        <v>0</v>
      </c>
      <c r="O304" s="648">
        <v>0</v>
      </c>
      <c r="P304" s="409">
        <v>0</v>
      </c>
      <c r="Q304" s="409">
        <v>0</v>
      </c>
      <c r="R304" s="493">
        <v>0</v>
      </c>
      <c r="S304" s="409">
        <v>0</v>
      </c>
      <c r="T304" s="648">
        <v>0</v>
      </c>
      <c r="U304" s="409">
        <f t="shared" si="24"/>
        <v>0</v>
      </c>
      <c r="V304" s="40"/>
      <c r="W304" s="40"/>
      <c r="X304" s="40"/>
      <c r="Y304" s="52"/>
    </row>
    <row r="305" spans="1:25" ht="21">
      <c r="A305" s="54">
        <v>211</v>
      </c>
      <c r="B305" s="73" t="s">
        <v>92</v>
      </c>
      <c r="C305" s="74" t="s">
        <v>48</v>
      </c>
      <c r="D305" s="641">
        <v>2570</v>
      </c>
      <c r="E305" s="501">
        <v>0</v>
      </c>
      <c r="F305" s="501">
        <v>0</v>
      </c>
      <c r="G305" s="501">
        <v>0</v>
      </c>
      <c r="H305" s="501">
        <v>0</v>
      </c>
      <c r="I305" s="501">
        <v>0</v>
      </c>
      <c r="J305" s="501">
        <v>0</v>
      </c>
      <c r="K305" s="501">
        <v>0</v>
      </c>
      <c r="L305" s="492">
        <v>0</v>
      </c>
      <c r="M305" s="409">
        <v>0</v>
      </c>
      <c r="N305" s="641">
        <v>40</v>
      </c>
      <c r="O305" s="409">
        <f t="shared" si="23"/>
        <v>102800</v>
      </c>
      <c r="P305" s="409">
        <v>0</v>
      </c>
      <c r="Q305" s="409">
        <v>0</v>
      </c>
      <c r="R305" s="493">
        <v>0</v>
      </c>
      <c r="S305" s="409">
        <v>0</v>
      </c>
      <c r="T305" s="641">
        <v>40</v>
      </c>
      <c r="U305" s="409">
        <f t="shared" si="24"/>
        <v>102800</v>
      </c>
      <c r="V305" s="40"/>
      <c r="W305" s="40"/>
      <c r="X305" s="40"/>
      <c r="Y305" s="52"/>
    </row>
    <row r="306" spans="1:25" ht="21">
      <c r="A306" s="54">
        <v>212</v>
      </c>
      <c r="B306" s="73" t="s">
        <v>93</v>
      </c>
      <c r="C306" s="74" t="s">
        <v>48</v>
      </c>
      <c r="D306" s="641">
        <f>8000*0.7</f>
        <v>5600</v>
      </c>
      <c r="E306" s="501">
        <v>0</v>
      </c>
      <c r="F306" s="501">
        <v>0</v>
      </c>
      <c r="G306" s="501">
        <v>0</v>
      </c>
      <c r="H306" s="501">
        <v>0</v>
      </c>
      <c r="I306" s="501">
        <v>0</v>
      </c>
      <c r="J306" s="501">
        <v>0</v>
      </c>
      <c r="K306" s="501">
        <v>0</v>
      </c>
      <c r="L306" s="492">
        <v>0</v>
      </c>
      <c r="M306" s="409">
        <v>0</v>
      </c>
      <c r="N306" s="641">
        <v>1</v>
      </c>
      <c r="O306" s="409">
        <f t="shared" si="23"/>
        <v>5600</v>
      </c>
      <c r="P306" s="409">
        <v>0</v>
      </c>
      <c r="Q306" s="409">
        <v>0</v>
      </c>
      <c r="R306" s="493">
        <v>0</v>
      </c>
      <c r="S306" s="409">
        <v>0</v>
      </c>
      <c r="T306" s="641">
        <v>1</v>
      </c>
      <c r="U306" s="409">
        <f t="shared" si="24"/>
        <v>5600</v>
      </c>
      <c r="V306" s="40"/>
      <c r="W306" s="40"/>
      <c r="X306" s="40"/>
      <c r="Y306" s="52"/>
    </row>
    <row r="307" spans="1:25" ht="21">
      <c r="A307" s="54">
        <v>213</v>
      </c>
      <c r="B307" s="73" t="s">
        <v>94</v>
      </c>
      <c r="C307" s="74" t="s">
        <v>48</v>
      </c>
      <c r="D307" s="641">
        <v>4600</v>
      </c>
      <c r="E307" s="501">
        <v>0</v>
      </c>
      <c r="F307" s="501">
        <v>0</v>
      </c>
      <c r="G307" s="501">
        <v>0</v>
      </c>
      <c r="H307" s="501">
        <v>0</v>
      </c>
      <c r="I307" s="501">
        <v>0</v>
      </c>
      <c r="J307" s="501">
        <v>0</v>
      </c>
      <c r="K307" s="501">
        <v>0</v>
      </c>
      <c r="L307" s="492">
        <v>0</v>
      </c>
      <c r="M307" s="409">
        <v>0</v>
      </c>
      <c r="N307" s="641">
        <v>1</v>
      </c>
      <c r="O307" s="409">
        <f t="shared" si="23"/>
        <v>4600</v>
      </c>
      <c r="P307" s="409">
        <v>0</v>
      </c>
      <c r="Q307" s="409">
        <v>0</v>
      </c>
      <c r="R307" s="493">
        <v>0</v>
      </c>
      <c r="S307" s="409">
        <v>0</v>
      </c>
      <c r="T307" s="641">
        <v>1</v>
      </c>
      <c r="U307" s="409">
        <f t="shared" si="24"/>
        <v>4600</v>
      </c>
      <c r="V307" s="40"/>
      <c r="W307" s="40"/>
      <c r="X307" s="40"/>
      <c r="Y307" s="52"/>
    </row>
    <row r="308" spans="1:25" ht="21">
      <c r="A308" s="54">
        <v>214</v>
      </c>
      <c r="B308" s="73" t="s">
        <v>95</v>
      </c>
      <c r="C308" s="74" t="s">
        <v>48</v>
      </c>
      <c r="D308" s="641">
        <v>10660</v>
      </c>
      <c r="E308" s="501">
        <v>0</v>
      </c>
      <c r="F308" s="501">
        <v>0</v>
      </c>
      <c r="G308" s="501">
        <v>0</v>
      </c>
      <c r="H308" s="501">
        <v>0</v>
      </c>
      <c r="I308" s="501">
        <v>0</v>
      </c>
      <c r="J308" s="501">
        <v>0</v>
      </c>
      <c r="K308" s="501">
        <v>0</v>
      </c>
      <c r="L308" s="492">
        <v>0</v>
      </c>
      <c r="M308" s="409">
        <v>0</v>
      </c>
      <c r="N308" s="641">
        <v>5</v>
      </c>
      <c r="O308" s="409">
        <f t="shared" si="23"/>
        <v>53300</v>
      </c>
      <c r="P308" s="409">
        <v>0</v>
      </c>
      <c r="Q308" s="409">
        <v>0</v>
      </c>
      <c r="R308" s="493">
        <v>0</v>
      </c>
      <c r="S308" s="409">
        <v>0</v>
      </c>
      <c r="T308" s="641">
        <v>5</v>
      </c>
      <c r="U308" s="409">
        <f t="shared" si="24"/>
        <v>53300</v>
      </c>
      <c r="V308" s="40"/>
      <c r="W308" s="40"/>
      <c r="X308" s="40"/>
      <c r="Y308" s="52"/>
    </row>
    <row r="309" spans="1:25" ht="21">
      <c r="A309" s="54">
        <v>215</v>
      </c>
      <c r="B309" s="73" t="s">
        <v>96</v>
      </c>
      <c r="C309" s="74" t="s">
        <v>48</v>
      </c>
      <c r="D309" s="641">
        <v>2800</v>
      </c>
      <c r="E309" s="501">
        <v>0</v>
      </c>
      <c r="F309" s="501">
        <v>0</v>
      </c>
      <c r="G309" s="501">
        <v>0</v>
      </c>
      <c r="H309" s="501">
        <v>0</v>
      </c>
      <c r="I309" s="501">
        <v>0</v>
      </c>
      <c r="J309" s="501">
        <v>0</v>
      </c>
      <c r="K309" s="501">
        <v>0</v>
      </c>
      <c r="L309" s="492">
        <v>0</v>
      </c>
      <c r="M309" s="409">
        <v>0</v>
      </c>
      <c r="N309" s="641">
        <v>2</v>
      </c>
      <c r="O309" s="409">
        <f t="shared" si="23"/>
        <v>5600</v>
      </c>
      <c r="P309" s="409">
        <v>0</v>
      </c>
      <c r="Q309" s="409">
        <v>0</v>
      </c>
      <c r="R309" s="493">
        <v>0</v>
      </c>
      <c r="S309" s="409">
        <v>0</v>
      </c>
      <c r="T309" s="641">
        <v>2</v>
      </c>
      <c r="U309" s="409">
        <f t="shared" si="24"/>
        <v>5600</v>
      </c>
      <c r="V309" s="40"/>
      <c r="W309" s="40"/>
      <c r="X309" s="40"/>
      <c r="Y309" s="52"/>
    </row>
    <row r="310" spans="1:25" ht="21">
      <c r="A310" s="54"/>
      <c r="B310" s="80" t="s">
        <v>193</v>
      </c>
      <c r="C310" s="83">
        <v>0</v>
      </c>
      <c r="D310" s="645">
        <v>0</v>
      </c>
      <c r="E310" s="501">
        <v>0</v>
      </c>
      <c r="F310" s="501">
        <v>0</v>
      </c>
      <c r="G310" s="501">
        <v>0</v>
      </c>
      <c r="H310" s="501">
        <v>0</v>
      </c>
      <c r="I310" s="501">
        <v>0</v>
      </c>
      <c r="J310" s="501">
        <v>0</v>
      </c>
      <c r="K310" s="501">
        <v>0</v>
      </c>
      <c r="L310" s="492">
        <v>0</v>
      </c>
      <c r="M310" s="409">
        <v>0</v>
      </c>
      <c r="N310" s="648">
        <v>0</v>
      </c>
      <c r="O310" s="648">
        <v>0</v>
      </c>
      <c r="P310" s="409">
        <v>0</v>
      </c>
      <c r="Q310" s="409">
        <v>0</v>
      </c>
      <c r="R310" s="493">
        <v>0</v>
      </c>
      <c r="S310" s="409">
        <v>0</v>
      </c>
      <c r="T310" s="648">
        <v>0</v>
      </c>
      <c r="U310" s="409">
        <f t="shared" si="24"/>
        <v>0</v>
      </c>
      <c r="V310" s="40"/>
      <c r="W310" s="40"/>
      <c r="X310" s="40"/>
      <c r="Y310" s="52"/>
    </row>
    <row r="311" spans="1:25" ht="21">
      <c r="A311" s="54">
        <v>216</v>
      </c>
      <c r="B311" s="73" t="s">
        <v>194</v>
      </c>
      <c r="C311" s="74" t="s">
        <v>48</v>
      </c>
      <c r="D311" s="641">
        <v>5700</v>
      </c>
      <c r="E311" s="501">
        <v>0</v>
      </c>
      <c r="F311" s="501">
        <v>0</v>
      </c>
      <c r="G311" s="501">
        <v>0</v>
      </c>
      <c r="H311" s="501">
        <v>0</v>
      </c>
      <c r="I311" s="501">
        <v>0</v>
      </c>
      <c r="J311" s="501">
        <v>0</v>
      </c>
      <c r="K311" s="501">
        <v>0</v>
      </c>
      <c r="L311" s="492">
        <v>0</v>
      </c>
      <c r="M311" s="409">
        <v>0</v>
      </c>
      <c r="N311" s="641">
        <v>20</v>
      </c>
      <c r="O311" s="409">
        <f t="shared" si="23"/>
        <v>114000</v>
      </c>
      <c r="P311" s="409">
        <v>0</v>
      </c>
      <c r="Q311" s="409">
        <v>0</v>
      </c>
      <c r="R311" s="493">
        <v>0</v>
      </c>
      <c r="S311" s="409">
        <v>0</v>
      </c>
      <c r="T311" s="641">
        <v>20</v>
      </c>
      <c r="U311" s="409">
        <f t="shared" si="24"/>
        <v>114000</v>
      </c>
      <c r="V311" s="40"/>
      <c r="W311" s="40"/>
      <c r="X311" s="40"/>
      <c r="Y311" s="52"/>
    </row>
    <row r="312" spans="1:25" ht="21">
      <c r="A312" s="54">
        <v>217</v>
      </c>
      <c r="B312" s="73" t="s">
        <v>195</v>
      </c>
      <c r="C312" s="86" t="s">
        <v>48</v>
      </c>
      <c r="D312" s="641">
        <v>2200</v>
      </c>
      <c r="E312" s="501">
        <v>0</v>
      </c>
      <c r="F312" s="501">
        <v>0</v>
      </c>
      <c r="G312" s="501">
        <v>0</v>
      </c>
      <c r="H312" s="501">
        <v>0</v>
      </c>
      <c r="I312" s="501">
        <v>0</v>
      </c>
      <c r="J312" s="501">
        <v>0</v>
      </c>
      <c r="K312" s="501">
        <v>0</v>
      </c>
      <c r="L312" s="492">
        <v>0</v>
      </c>
      <c r="M312" s="409">
        <v>0</v>
      </c>
      <c r="N312" s="641">
        <v>40</v>
      </c>
      <c r="O312" s="409">
        <f t="shared" si="23"/>
        <v>88000</v>
      </c>
      <c r="P312" s="409">
        <v>0</v>
      </c>
      <c r="Q312" s="409">
        <v>0</v>
      </c>
      <c r="R312" s="493">
        <v>0</v>
      </c>
      <c r="S312" s="409">
        <v>0</v>
      </c>
      <c r="T312" s="641">
        <v>40</v>
      </c>
      <c r="U312" s="409">
        <f t="shared" si="24"/>
        <v>88000</v>
      </c>
      <c r="V312" s="40"/>
      <c r="W312" s="40"/>
      <c r="X312" s="40"/>
      <c r="Y312" s="52"/>
    </row>
    <row r="313" spans="1:25" ht="21">
      <c r="A313" s="54">
        <v>218</v>
      </c>
      <c r="B313" s="73" t="s">
        <v>93</v>
      </c>
      <c r="C313" s="74" t="s">
        <v>48</v>
      </c>
      <c r="D313" s="641">
        <f>8000*0.7</f>
        <v>5600</v>
      </c>
      <c r="E313" s="501">
        <v>0</v>
      </c>
      <c r="F313" s="501">
        <v>0</v>
      </c>
      <c r="G313" s="501">
        <v>0</v>
      </c>
      <c r="H313" s="501">
        <v>0</v>
      </c>
      <c r="I313" s="501">
        <v>0</v>
      </c>
      <c r="J313" s="501">
        <v>0</v>
      </c>
      <c r="K313" s="501">
        <v>0</v>
      </c>
      <c r="L313" s="492">
        <v>0</v>
      </c>
      <c r="M313" s="409">
        <v>0</v>
      </c>
      <c r="N313" s="641">
        <v>1</v>
      </c>
      <c r="O313" s="409">
        <f t="shared" si="23"/>
        <v>5600</v>
      </c>
      <c r="P313" s="409">
        <v>0</v>
      </c>
      <c r="Q313" s="409">
        <v>0</v>
      </c>
      <c r="R313" s="493">
        <v>0</v>
      </c>
      <c r="S313" s="409">
        <v>0</v>
      </c>
      <c r="T313" s="641">
        <v>1</v>
      </c>
      <c r="U313" s="409">
        <f t="shared" si="24"/>
        <v>5600</v>
      </c>
      <c r="V313" s="40"/>
      <c r="W313" s="40"/>
      <c r="X313" s="40"/>
      <c r="Y313" s="52"/>
    </row>
    <row r="314" spans="1:25" ht="21">
      <c r="A314" s="54">
        <v>219</v>
      </c>
      <c r="B314" s="73" t="s">
        <v>94</v>
      </c>
      <c r="C314" s="74" t="s">
        <v>48</v>
      </c>
      <c r="D314" s="641">
        <v>4600</v>
      </c>
      <c r="E314" s="501">
        <v>0</v>
      </c>
      <c r="F314" s="501">
        <v>0</v>
      </c>
      <c r="G314" s="501">
        <v>0</v>
      </c>
      <c r="H314" s="501">
        <v>0</v>
      </c>
      <c r="I314" s="501">
        <v>0</v>
      </c>
      <c r="J314" s="501">
        <v>0</v>
      </c>
      <c r="K314" s="501">
        <v>0</v>
      </c>
      <c r="L314" s="492">
        <v>0</v>
      </c>
      <c r="M314" s="409">
        <v>0</v>
      </c>
      <c r="N314" s="641">
        <v>1</v>
      </c>
      <c r="O314" s="409">
        <f t="shared" si="23"/>
        <v>4600</v>
      </c>
      <c r="P314" s="409">
        <v>0</v>
      </c>
      <c r="Q314" s="409">
        <v>0</v>
      </c>
      <c r="R314" s="493">
        <v>0</v>
      </c>
      <c r="S314" s="409">
        <v>0</v>
      </c>
      <c r="T314" s="641">
        <v>1</v>
      </c>
      <c r="U314" s="409">
        <f t="shared" si="24"/>
        <v>4600</v>
      </c>
      <c r="V314" s="40"/>
      <c r="W314" s="40"/>
      <c r="X314" s="40"/>
      <c r="Y314" s="52"/>
    </row>
    <row r="315" spans="1:25" ht="21">
      <c r="A315" s="54"/>
      <c r="B315" s="80" t="s">
        <v>196</v>
      </c>
      <c r="C315" s="83">
        <v>0</v>
      </c>
      <c r="D315" s="645">
        <v>0</v>
      </c>
      <c r="E315" s="501">
        <v>0</v>
      </c>
      <c r="F315" s="501">
        <v>0</v>
      </c>
      <c r="G315" s="501">
        <v>0</v>
      </c>
      <c r="H315" s="501">
        <v>0</v>
      </c>
      <c r="I315" s="501">
        <v>0</v>
      </c>
      <c r="J315" s="501">
        <v>0</v>
      </c>
      <c r="K315" s="501">
        <v>0</v>
      </c>
      <c r="L315" s="492">
        <v>0</v>
      </c>
      <c r="M315" s="409">
        <v>0</v>
      </c>
      <c r="N315" s="648">
        <v>0</v>
      </c>
      <c r="O315" s="648">
        <v>0</v>
      </c>
      <c r="P315" s="409">
        <v>0</v>
      </c>
      <c r="Q315" s="409">
        <v>0</v>
      </c>
      <c r="R315" s="493">
        <v>0</v>
      </c>
      <c r="S315" s="409">
        <v>0</v>
      </c>
      <c r="T315" s="648">
        <v>0</v>
      </c>
      <c r="U315" s="409">
        <f t="shared" si="24"/>
        <v>0</v>
      </c>
      <c r="V315" s="40"/>
      <c r="W315" s="40"/>
      <c r="X315" s="40"/>
      <c r="Y315" s="52"/>
    </row>
    <row r="316" spans="1:25" ht="21">
      <c r="A316" s="54">
        <v>220</v>
      </c>
      <c r="B316" s="73" t="s">
        <v>194</v>
      </c>
      <c r="C316" s="74" t="s">
        <v>48</v>
      </c>
      <c r="D316" s="641">
        <v>5700</v>
      </c>
      <c r="E316" s="501">
        <v>0</v>
      </c>
      <c r="F316" s="501">
        <v>0</v>
      </c>
      <c r="G316" s="501">
        <v>0</v>
      </c>
      <c r="H316" s="501">
        <v>0</v>
      </c>
      <c r="I316" s="501">
        <v>0</v>
      </c>
      <c r="J316" s="501">
        <v>0</v>
      </c>
      <c r="K316" s="501">
        <v>0</v>
      </c>
      <c r="L316" s="492">
        <v>0</v>
      </c>
      <c r="M316" s="409">
        <v>0</v>
      </c>
      <c r="N316" s="641">
        <v>20</v>
      </c>
      <c r="O316" s="409">
        <f t="shared" si="23"/>
        <v>114000</v>
      </c>
      <c r="P316" s="409">
        <v>0</v>
      </c>
      <c r="Q316" s="409">
        <v>0</v>
      </c>
      <c r="R316" s="493">
        <v>0</v>
      </c>
      <c r="S316" s="409">
        <v>0</v>
      </c>
      <c r="T316" s="641">
        <v>20</v>
      </c>
      <c r="U316" s="409">
        <f t="shared" si="24"/>
        <v>114000</v>
      </c>
      <c r="V316" s="40"/>
      <c r="W316" s="40"/>
      <c r="X316" s="40"/>
      <c r="Y316" s="52"/>
    </row>
    <row r="317" spans="1:25" ht="21">
      <c r="A317" s="54">
        <v>221</v>
      </c>
      <c r="B317" s="73" t="s">
        <v>195</v>
      </c>
      <c r="C317" s="74" t="s">
        <v>48</v>
      </c>
      <c r="D317" s="641">
        <v>2200</v>
      </c>
      <c r="E317" s="501">
        <v>0</v>
      </c>
      <c r="F317" s="501">
        <v>0</v>
      </c>
      <c r="G317" s="501">
        <v>0</v>
      </c>
      <c r="H317" s="501">
        <v>0</v>
      </c>
      <c r="I317" s="501">
        <v>0</v>
      </c>
      <c r="J317" s="501">
        <v>0</v>
      </c>
      <c r="K317" s="501">
        <v>0</v>
      </c>
      <c r="L317" s="492">
        <v>0</v>
      </c>
      <c r="M317" s="409">
        <v>0</v>
      </c>
      <c r="N317" s="641">
        <v>40</v>
      </c>
      <c r="O317" s="409">
        <f t="shared" si="23"/>
        <v>88000</v>
      </c>
      <c r="P317" s="409">
        <v>0</v>
      </c>
      <c r="Q317" s="409">
        <v>0</v>
      </c>
      <c r="R317" s="493">
        <v>0</v>
      </c>
      <c r="S317" s="409">
        <v>0</v>
      </c>
      <c r="T317" s="641">
        <v>40</v>
      </c>
      <c r="U317" s="409">
        <f t="shared" si="24"/>
        <v>88000</v>
      </c>
      <c r="V317" s="40"/>
      <c r="W317" s="40"/>
      <c r="X317" s="40"/>
      <c r="Y317" s="52"/>
    </row>
    <row r="318" spans="1:25" ht="21">
      <c r="A318" s="54">
        <v>222</v>
      </c>
      <c r="B318" s="73" t="s">
        <v>93</v>
      </c>
      <c r="C318" s="74" t="s">
        <v>48</v>
      </c>
      <c r="D318" s="641">
        <f>8000*0.7</f>
        <v>5600</v>
      </c>
      <c r="E318" s="501">
        <v>0</v>
      </c>
      <c r="F318" s="501">
        <v>0</v>
      </c>
      <c r="G318" s="501">
        <v>0</v>
      </c>
      <c r="H318" s="501">
        <v>0</v>
      </c>
      <c r="I318" s="501">
        <v>0</v>
      </c>
      <c r="J318" s="501">
        <v>0</v>
      </c>
      <c r="K318" s="501">
        <v>0</v>
      </c>
      <c r="L318" s="492">
        <v>0</v>
      </c>
      <c r="M318" s="409">
        <v>0</v>
      </c>
      <c r="N318" s="641">
        <v>1</v>
      </c>
      <c r="O318" s="409">
        <f t="shared" si="23"/>
        <v>5600</v>
      </c>
      <c r="P318" s="409">
        <v>0</v>
      </c>
      <c r="Q318" s="409">
        <v>0</v>
      </c>
      <c r="R318" s="493">
        <v>0</v>
      </c>
      <c r="S318" s="409">
        <v>0</v>
      </c>
      <c r="T318" s="641">
        <v>1</v>
      </c>
      <c r="U318" s="409">
        <f t="shared" si="24"/>
        <v>5600</v>
      </c>
      <c r="V318" s="40"/>
      <c r="W318" s="40"/>
      <c r="X318" s="40"/>
      <c r="Y318" s="52"/>
    </row>
    <row r="319" spans="1:25" ht="21">
      <c r="A319" s="54">
        <v>223</v>
      </c>
      <c r="B319" s="73" t="s">
        <v>94</v>
      </c>
      <c r="C319" s="74" t="s">
        <v>48</v>
      </c>
      <c r="D319" s="641">
        <v>4600</v>
      </c>
      <c r="E319" s="501">
        <v>0</v>
      </c>
      <c r="F319" s="501">
        <v>0</v>
      </c>
      <c r="G319" s="501">
        <v>0</v>
      </c>
      <c r="H319" s="501">
        <v>0</v>
      </c>
      <c r="I319" s="501">
        <v>0</v>
      </c>
      <c r="J319" s="501">
        <v>0</v>
      </c>
      <c r="K319" s="501">
        <v>0</v>
      </c>
      <c r="L319" s="492">
        <v>0</v>
      </c>
      <c r="M319" s="409">
        <v>0</v>
      </c>
      <c r="N319" s="641">
        <v>1</v>
      </c>
      <c r="O319" s="409">
        <f t="shared" si="23"/>
        <v>4600</v>
      </c>
      <c r="P319" s="409">
        <v>0</v>
      </c>
      <c r="Q319" s="409">
        <v>0</v>
      </c>
      <c r="R319" s="493">
        <v>0</v>
      </c>
      <c r="S319" s="409">
        <v>0</v>
      </c>
      <c r="T319" s="641">
        <v>1</v>
      </c>
      <c r="U319" s="409">
        <f t="shared" si="24"/>
        <v>4600</v>
      </c>
      <c r="V319" s="40"/>
      <c r="W319" s="40"/>
      <c r="X319" s="40"/>
      <c r="Y319" s="52"/>
    </row>
    <row r="320" spans="1:25" ht="21">
      <c r="A320" s="54"/>
      <c r="B320" s="80" t="s">
        <v>197</v>
      </c>
      <c r="C320" s="83">
        <v>0</v>
      </c>
      <c r="D320" s="645">
        <v>0</v>
      </c>
      <c r="E320" s="501">
        <v>0</v>
      </c>
      <c r="F320" s="501">
        <v>0</v>
      </c>
      <c r="G320" s="501">
        <v>0</v>
      </c>
      <c r="H320" s="501">
        <v>0</v>
      </c>
      <c r="I320" s="501">
        <v>0</v>
      </c>
      <c r="J320" s="501">
        <v>0</v>
      </c>
      <c r="K320" s="501">
        <v>0</v>
      </c>
      <c r="L320" s="492">
        <v>0</v>
      </c>
      <c r="M320" s="409">
        <v>0</v>
      </c>
      <c r="N320" s="648">
        <v>0</v>
      </c>
      <c r="O320" s="648">
        <v>0</v>
      </c>
      <c r="P320" s="409">
        <v>0</v>
      </c>
      <c r="Q320" s="409">
        <v>0</v>
      </c>
      <c r="R320" s="493">
        <v>0</v>
      </c>
      <c r="S320" s="409">
        <v>0</v>
      </c>
      <c r="T320" s="648">
        <v>0</v>
      </c>
      <c r="U320" s="409">
        <f t="shared" si="24"/>
        <v>0</v>
      </c>
      <c r="V320" s="40"/>
      <c r="W320" s="40"/>
      <c r="X320" s="40"/>
      <c r="Y320" s="52"/>
    </row>
    <row r="321" spans="1:25" ht="21">
      <c r="A321" s="54">
        <v>224</v>
      </c>
      <c r="B321" s="73" t="s">
        <v>194</v>
      </c>
      <c r="C321" s="74" t="s">
        <v>48</v>
      </c>
      <c r="D321" s="641">
        <v>5700</v>
      </c>
      <c r="E321" s="501">
        <v>0</v>
      </c>
      <c r="F321" s="501">
        <v>0</v>
      </c>
      <c r="G321" s="501">
        <v>0</v>
      </c>
      <c r="H321" s="501">
        <v>0</v>
      </c>
      <c r="I321" s="501">
        <v>0</v>
      </c>
      <c r="J321" s="501">
        <v>0</v>
      </c>
      <c r="K321" s="501">
        <v>0</v>
      </c>
      <c r="L321" s="492">
        <v>0</v>
      </c>
      <c r="M321" s="409">
        <v>0</v>
      </c>
      <c r="N321" s="641">
        <v>20</v>
      </c>
      <c r="O321" s="409">
        <f t="shared" si="23"/>
        <v>114000</v>
      </c>
      <c r="P321" s="409">
        <v>0</v>
      </c>
      <c r="Q321" s="409">
        <v>0</v>
      </c>
      <c r="R321" s="493">
        <v>0</v>
      </c>
      <c r="S321" s="409">
        <v>0</v>
      </c>
      <c r="T321" s="641">
        <v>20</v>
      </c>
      <c r="U321" s="409">
        <f t="shared" si="24"/>
        <v>114000</v>
      </c>
      <c r="V321" s="40"/>
      <c r="W321" s="40"/>
      <c r="X321" s="40"/>
      <c r="Y321" s="52"/>
    </row>
    <row r="322" spans="1:25" ht="21">
      <c r="A322" s="54">
        <v>225</v>
      </c>
      <c r="B322" s="73" t="s">
        <v>195</v>
      </c>
      <c r="C322" s="74" t="s">
        <v>48</v>
      </c>
      <c r="D322" s="641">
        <v>2200</v>
      </c>
      <c r="E322" s="501">
        <v>0</v>
      </c>
      <c r="F322" s="501">
        <v>0</v>
      </c>
      <c r="G322" s="501">
        <v>0</v>
      </c>
      <c r="H322" s="501">
        <v>0</v>
      </c>
      <c r="I322" s="501">
        <v>0</v>
      </c>
      <c r="J322" s="501">
        <v>0</v>
      </c>
      <c r="K322" s="501">
        <v>0</v>
      </c>
      <c r="L322" s="492">
        <v>0</v>
      </c>
      <c r="M322" s="409">
        <v>0</v>
      </c>
      <c r="N322" s="641">
        <v>40</v>
      </c>
      <c r="O322" s="409">
        <f t="shared" si="23"/>
        <v>88000</v>
      </c>
      <c r="P322" s="409">
        <v>0</v>
      </c>
      <c r="Q322" s="409">
        <v>0</v>
      </c>
      <c r="R322" s="493">
        <v>0</v>
      </c>
      <c r="S322" s="409">
        <v>0</v>
      </c>
      <c r="T322" s="641">
        <v>40</v>
      </c>
      <c r="U322" s="409">
        <f t="shared" si="24"/>
        <v>88000</v>
      </c>
      <c r="V322" s="40"/>
      <c r="W322" s="40"/>
      <c r="X322" s="40"/>
      <c r="Y322" s="52"/>
    </row>
    <row r="323" spans="1:25" ht="21">
      <c r="A323" s="54">
        <v>226</v>
      </c>
      <c r="B323" s="73" t="s">
        <v>93</v>
      </c>
      <c r="C323" s="74" t="s">
        <v>48</v>
      </c>
      <c r="D323" s="641">
        <f>8000*0.7</f>
        <v>5600</v>
      </c>
      <c r="E323" s="501">
        <v>0</v>
      </c>
      <c r="F323" s="501">
        <v>0</v>
      </c>
      <c r="G323" s="501">
        <v>0</v>
      </c>
      <c r="H323" s="501">
        <v>0</v>
      </c>
      <c r="I323" s="501">
        <v>0</v>
      </c>
      <c r="J323" s="501">
        <v>0</v>
      </c>
      <c r="K323" s="501">
        <v>0</v>
      </c>
      <c r="L323" s="492">
        <v>0</v>
      </c>
      <c r="M323" s="409">
        <v>0</v>
      </c>
      <c r="N323" s="641">
        <v>1</v>
      </c>
      <c r="O323" s="409">
        <f t="shared" si="23"/>
        <v>5600</v>
      </c>
      <c r="P323" s="409">
        <v>0</v>
      </c>
      <c r="Q323" s="409">
        <v>0</v>
      </c>
      <c r="R323" s="493">
        <v>0</v>
      </c>
      <c r="S323" s="409">
        <v>0</v>
      </c>
      <c r="T323" s="641">
        <v>1</v>
      </c>
      <c r="U323" s="409">
        <f t="shared" si="24"/>
        <v>5600</v>
      </c>
      <c r="V323" s="40"/>
      <c r="W323" s="40"/>
      <c r="X323" s="40"/>
      <c r="Y323" s="52"/>
    </row>
    <row r="324" spans="1:25" ht="21">
      <c r="A324" s="54">
        <v>227</v>
      </c>
      <c r="B324" s="73" t="s">
        <v>94</v>
      </c>
      <c r="C324" s="74" t="s">
        <v>48</v>
      </c>
      <c r="D324" s="641">
        <v>4600</v>
      </c>
      <c r="E324" s="501">
        <v>0</v>
      </c>
      <c r="F324" s="501">
        <v>0</v>
      </c>
      <c r="G324" s="501">
        <v>0</v>
      </c>
      <c r="H324" s="501">
        <v>0</v>
      </c>
      <c r="I324" s="501">
        <v>0</v>
      </c>
      <c r="J324" s="501">
        <v>0</v>
      </c>
      <c r="K324" s="501">
        <v>0</v>
      </c>
      <c r="L324" s="492">
        <v>0</v>
      </c>
      <c r="M324" s="409">
        <v>0</v>
      </c>
      <c r="N324" s="641">
        <v>1</v>
      </c>
      <c r="O324" s="409">
        <f t="shared" si="23"/>
        <v>4600</v>
      </c>
      <c r="P324" s="409">
        <v>0</v>
      </c>
      <c r="Q324" s="409">
        <v>0</v>
      </c>
      <c r="R324" s="493">
        <v>0</v>
      </c>
      <c r="S324" s="409">
        <v>0</v>
      </c>
      <c r="T324" s="641">
        <v>1</v>
      </c>
      <c r="U324" s="409">
        <f t="shared" si="24"/>
        <v>4600</v>
      </c>
      <c r="V324" s="40"/>
      <c r="W324" s="40"/>
      <c r="X324" s="40"/>
      <c r="Y324" s="52"/>
    </row>
    <row r="325" spans="1:25" ht="21">
      <c r="A325" s="54"/>
      <c r="B325" s="80" t="s">
        <v>198</v>
      </c>
      <c r="C325" s="83">
        <v>0</v>
      </c>
      <c r="D325" s="645">
        <v>0</v>
      </c>
      <c r="E325" s="501">
        <v>0</v>
      </c>
      <c r="F325" s="501">
        <v>0</v>
      </c>
      <c r="G325" s="501">
        <v>0</v>
      </c>
      <c r="H325" s="501">
        <v>0</v>
      </c>
      <c r="I325" s="501">
        <v>0</v>
      </c>
      <c r="J325" s="501">
        <v>0</v>
      </c>
      <c r="K325" s="501">
        <v>0</v>
      </c>
      <c r="L325" s="492">
        <v>0</v>
      </c>
      <c r="M325" s="409">
        <v>0</v>
      </c>
      <c r="N325" s="648">
        <v>0</v>
      </c>
      <c r="O325" s="648">
        <v>0</v>
      </c>
      <c r="P325" s="409">
        <v>0</v>
      </c>
      <c r="Q325" s="409">
        <v>0</v>
      </c>
      <c r="R325" s="493">
        <v>0</v>
      </c>
      <c r="S325" s="409">
        <v>0</v>
      </c>
      <c r="T325" s="648">
        <v>0</v>
      </c>
      <c r="U325" s="409">
        <f t="shared" si="24"/>
        <v>0</v>
      </c>
      <c r="V325" s="40"/>
      <c r="W325" s="40"/>
      <c r="X325" s="40"/>
      <c r="Y325" s="52"/>
    </row>
    <row r="326" spans="1:25" ht="21">
      <c r="A326" s="54">
        <v>228</v>
      </c>
      <c r="B326" s="73" t="s">
        <v>194</v>
      </c>
      <c r="C326" s="74" t="s">
        <v>48</v>
      </c>
      <c r="D326" s="641">
        <v>5700</v>
      </c>
      <c r="E326" s="501">
        <v>0</v>
      </c>
      <c r="F326" s="501">
        <v>0</v>
      </c>
      <c r="G326" s="501">
        <v>0</v>
      </c>
      <c r="H326" s="501">
        <v>0</v>
      </c>
      <c r="I326" s="501">
        <v>0</v>
      </c>
      <c r="J326" s="501">
        <v>0</v>
      </c>
      <c r="K326" s="501">
        <v>0</v>
      </c>
      <c r="L326" s="492">
        <v>0</v>
      </c>
      <c r="M326" s="409">
        <v>0</v>
      </c>
      <c r="N326" s="641">
        <v>20</v>
      </c>
      <c r="O326" s="409">
        <f t="shared" si="23"/>
        <v>114000</v>
      </c>
      <c r="P326" s="409">
        <v>0</v>
      </c>
      <c r="Q326" s="409">
        <v>0</v>
      </c>
      <c r="R326" s="493">
        <v>0</v>
      </c>
      <c r="S326" s="409">
        <v>0</v>
      </c>
      <c r="T326" s="641">
        <v>20</v>
      </c>
      <c r="U326" s="409">
        <f t="shared" si="24"/>
        <v>114000</v>
      </c>
      <c r="V326" s="40"/>
      <c r="W326" s="40"/>
      <c r="X326" s="40"/>
      <c r="Y326" s="52"/>
    </row>
    <row r="327" spans="1:25" ht="21">
      <c r="A327" s="54">
        <v>229</v>
      </c>
      <c r="B327" s="73" t="s">
        <v>195</v>
      </c>
      <c r="C327" s="74" t="s">
        <v>48</v>
      </c>
      <c r="D327" s="641">
        <v>2200</v>
      </c>
      <c r="E327" s="501">
        <v>0</v>
      </c>
      <c r="F327" s="501">
        <v>0</v>
      </c>
      <c r="G327" s="501">
        <v>0</v>
      </c>
      <c r="H327" s="501">
        <v>0</v>
      </c>
      <c r="I327" s="501">
        <v>0</v>
      </c>
      <c r="J327" s="501">
        <v>0</v>
      </c>
      <c r="K327" s="501">
        <v>0</v>
      </c>
      <c r="L327" s="492">
        <v>0</v>
      </c>
      <c r="M327" s="409">
        <v>0</v>
      </c>
      <c r="N327" s="641">
        <v>40</v>
      </c>
      <c r="O327" s="409">
        <f t="shared" si="23"/>
        <v>88000</v>
      </c>
      <c r="P327" s="409">
        <v>0</v>
      </c>
      <c r="Q327" s="409">
        <v>0</v>
      </c>
      <c r="R327" s="493">
        <v>0</v>
      </c>
      <c r="S327" s="409">
        <v>0</v>
      </c>
      <c r="T327" s="641">
        <v>40</v>
      </c>
      <c r="U327" s="409">
        <f t="shared" si="24"/>
        <v>88000</v>
      </c>
      <c r="V327" s="40"/>
      <c r="W327" s="40"/>
      <c r="X327" s="40"/>
      <c r="Y327" s="52"/>
    </row>
    <row r="328" spans="1:25" ht="21">
      <c r="A328" s="54">
        <v>230</v>
      </c>
      <c r="B328" s="73" t="s">
        <v>93</v>
      </c>
      <c r="C328" s="74" t="s">
        <v>48</v>
      </c>
      <c r="D328" s="641">
        <f>8000*0.7</f>
        <v>5600</v>
      </c>
      <c r="E328" s="501">
        <v>0</v>
      </c>
      <c r="F328" s="501">
        <v>0</v>
      </c>
      <c r="G328" s="501">
        <v>0</v>
      </c>
      <c r="H328" s="501">
        <v>0</v>
      </c>
      <c r="I328" s="501">
        <v>0</v>
      </c>
      <c r="J328" s="501">
        <v>0</v>
      </c>
      <c r="K328" s="501">
        <v>0</v>
      </c>
      <c r="L328" s="492">
        <v>0</v>
      </c>
      <c r="M328" s="409">
        <v>0</v>
      </c>
      <c r="N328" s="641">
        <v>1</v>
      </c>
      <c r="O328" s="409">
        <f t="shared" si="23"/>
        <v>5600</v>
      </c>
      <c r="P328" s="409">
        <v>0</v>
      </c>
      <c r="Q328" s="409">
        <v>0</v>
      </c>
      <c r="R328" s="493">
        <v>0</v>
      </c>
      <c r="S328" s="409">
        <v>0</v>
      </c>
      <c r="T328" s="641">
        <v>1</v>
      </c>
      <c r="U328" s="409">
        <f t="shared" si="24"/>
        <v>5600</v>
      </c>
      <c r="V328" s="40"/>
      <c r="W328" s="40"/>
      <c r="X328" s="40"/>
      <c r="Y328" s="52"/>
    </row>
    <row r="329" spans="1:25" ht="21">
      <c r="A329" s="54">
        <v>231</v>
      </c>
      <c r="B329" s="73" t="s">
        <v>94</v>
      </c>
      <c r="C329" s="74" t="s">
        <v>48</v>
      </c>
      <c r="D329" s="641">
        <v>4600</v>
      </c>
      <c r="E329" s="501">
        <v>0</v>
      </c>
      <c r="F329" s="501">
        <v>0</v>
      </c>
      <c r="G329" s="501">
        <v>0</v>
      </c>
      <c r="H329" s="501">
        <v>0</v>
      </c>
      <c r="I329" s="501">
        <v>0</v>
      </c>
      <c r="J329" s="501">
        <v>0</v>
      </c>
      <c r="K329" s="501">
        <v>0</v>
      </c>
      <c r="L329" s="492">
        <v>0</v>
      </c>
      <c r="M329" s="409">
        <v>0</v>
      </c>
      <c r="N329" s="641">
        <v>1</v>
      </c>
      <c r="O329" s="409">
        <f t="shared" si="23"/>
        <v>4600</v>
      </c>
      <c r="P329" s="409">
        <v>0</v>
      </c>
      <c r="Q329" s="409">
        <v>0</v>
      </c>
      <c r="R329" s="493">
        <v>0</v>
      </c>
      <c r="S329" s="409">
        <v>0</v>
      </c>
      <c r="T329" s="641">
        <v>1</v>
      </c>
      <c r="U329" s="409">
        <f t="shared" si="24"/>
        <v>4600</v>
      </c>
      <c r="V329" s="40"/>
      <c r="W329" s="40"/>
      <c r="X329" s="40"/>
      <c r="Y329" s="52"/>
    </row>
    <row r="330" spans="1:25" ht="21">
      <c r="A330" s="54"/>
      <c r="B330" s="80" t="s">
        <v>199</v>
      </c>
      <c r="C330" s="83">
        <v>0</v>
      </c>
      <c r="D330" s="645">
        <v>0</v>
      </c>
      <c r="E330" s="501">
        <v>0</v>
      </c>
      <c r="F330" s="501">
        <v>0</v>
      </c>
      <c r="G330" s="501">
        <v>0</v>
      </c>
      <c r="H330" s="501">
        <v>0</v>
      </c>
      <c r="I330" s="501">
        <v>0</v>
      </c>
      <c r="J330" s="501">
        <v>0</v>
      </c>
      <c r="K330" s="501">
        <v>0</v>
      </c>
      <c r="L330" s="492">
        <v>0</v>
      </c>
      <c r="M330" s="409">
        <v>0</v>
      </c>
      <c r="N330" s="648">
        <v>0</v>
      </c>
      <c r="O330" s="648">
        <v>0</v>
      </c>
      <c r="P330" s="409">
        <v>0</v>
      </c>
      <c r="Q330" s="409">
        <v>0</v>
      </c>
      <c r="R330" s="493">
        <v>0</v>
      </c>
      <c r="S330" s="409">
        <v>0</v>
      </c>
      <c r="T330" s="648">
        <v>0</v>
      </c>
      <c r="U330" s="409">
        <f t="shared" si="24"/>
        <v>0</v>
      </c>
      <c r="V330" s="40"/>
      <c r="W330" s="40"/>
      <c r="X330" s="40"/>
      <c r="Y330" s="52"/>
    </row>
    <row r="331" spans="1:25" ht="21">
      <c r="A331" s="54">
        <v>232</v>
      </c>
      <c r="B331" s="73" t="s">
        <v>194</v>
      </c>
      <c r="C331" s="74" t="s">
        <v>48</v>
      </c>
      <c r="D331" s="641">
        <v>5700</v>
      </c>
      <c r="E331" s="501">
        <v>0</v>
      </c>
      <c r="F331" s="501">
        <v>0</v>
      </c>
      <c r="G331" s="501">
        <v>0</v>
      </c>
      <c r="H331" s="501">
        <v>0</v>
      </c>
      <c r="I331" s="501">
        <v>0</v>
      </c>
      <c r="J331" s="501">
        <v>0</v>
      </c>
      <c r="K331" s="501">
        <v>0</v>
      </c>
      <c r="L331" s="492">
        <v>0</v>
      </c>
      <c r="M331" s="409">
        <v>0</v>
      </c>
      <c r="N331" s="641">
        <v>20</v>
      </c>
      <c r="O331" s="409">
        <f t="shared" si="23"/>
        <v>114000</v>
      </c>
      <c r="P331" s="409">
        <v>0</v>
      </c>
      <c r="Q331" s="409">
        <v>0</v>
      </c>
      <c r="R331" s="493">
        <v>0</v>
      </c>
      <c r="S331" s="409">
        <v>0</v>
      </c>
      <c r="T331" s="641">
        <v>20</v>
      </c>
      <c r="U331" s="409">
        <f t="shared" si="24"/>
        <v>114000</v>
      </c>
      <c r="V331" s="40"/>
      <c r="W331" s="40"/>
      <c r="X331" s="40"/>
      <c r="Y331" s="52"/>
    </row>
    <row r="332" spans="1:25" ht="21">
      <c r="A332" s="54">
        <v>233</v>
      </c>
      <c r="B332" s="73" t="s">
        <v>195</v>
      </c>
      <c r="C332" s="74" t="s">
        <v>48</v>
      </c>
      <c r="D332" s="641">
        <v>2200</v>
      </c>
      <c r="E332" s="501">
        <v>0</v>
      </c>
      <c r="F332" s="501">
        <v>0</v>
      </c>
      <c r="G332" s="501">
        <v>0</v>
      </c>
      <c r="H332" s="501">
        <v>0</v>
      </c>
      <c r="I332" s="501">
        <v>0</v>
      </c>
      <c r="J332" s="501">
        <v>0</v>
      </c>
      <c r="K332" s="501">
        <v>0</v>
      </c>
      <c r="L332" s="492">
        <v>0</v>
      </c>
      <c r="M332" s="409">
        <v>0</v>
      </c>
      <c r="N332" s="641">
        <v>40</v>
      </c>
      <c r="O332" s="409">
        <f t="shared" si="23"/>
        <v>88000</v>
      </c>
      <c r="P332" s="409">
        <v>0</v>
      </c>
      <c r="Q332" s="409">
        <v>0</v>
      </c>
      <c r="R332" s="493">
        <v>0</v>
      </c>
      <c r="S332" s="409">
        <v>0</v>
      </c>
      <c r="T332" s="641">
        <v>40</v>
      </c>
      <c r="U332" s="409">
        <f t="shared" si="24"/>
        <v>88000</v>
      </c>
      <c r="V332" s="40"/>
      <c r="W332" s="40"/>
      <c r="X332" s="40"/>
      <c r="Y332" s="52"/>
    </row>
    <row r="333" spans="1:25" ht="21">
      <c r="A333" s="54">
        <v>234</v>
      </c>
      <c r="B333" s="73" t="s">
        <v>93</v>
      </c>
      <c r="C333" s="74" t="s">
        <v>48</v>
      </c>
      <c r="D333" s="641">
        <f>8000*0.7</f>
        <v>5600</v>
      </c>
      <c r="E333" s="501">
        <v>0</v>
      </c>
      <c r="F333" s="501">
        <v>0</v>
      </c>
      <c r="G333" s="501">
        <v>0</v>
      </c>
      <c r="H333" s="501">
        <v>0</v>
      </c>
      <c r="I333" s="501">
        <v>0</v>
      </c>
      <c r="J333" s="501">
        <v>0</v>
      </c>
      <c r="K333" s="501">
        <v>0</v>
      </c>
      <c r="L333" s="492">
        <v>0</v>
      </c>
      <c r="M333" s="409">
        <v>0</v>
      </c>
      <c r="N333" s="641">
        <v>1</v>
      </c>
      <c r="O333" s="409">
        <f t="shared" si="23"/>
        <v>5600</v>
      </c>
      <c r="P333" s="409">
        <v>0</v>
      </c>
      <c r="Q333" s="409">
        <v>0</v>
      </c>
      <c r="R333" s="493">
        <v>0</v>
      </c>
      <c r="S333" s="409">
        <v>0</v>
      </c>
      <c r="T333" s="641">
        <v>1</v>
      </c>
      <c r="U333" s="409">
        <f t="shared" si="24"/>
        <v>5600</v>
      </c>
      <c r="V333" s="40"/>
      <c r="W333" s="40"/>
      <c r="X333" s="40"/>
      <c r="Y333" s="52"/>
    </row>
    <row r="334" spans="1:25" ht="21">
      <c r="A334" s="54">
        <v>235</v>
      </c>
      <c r="B334" s="73" t="s">
        <v>94</v>
      </c>
      <c r="C334" s="74" t="s">
        <v>48</v>
      </c>
      <c r="D334" s="641">
        <v>4600</v>
      </c>
      <c r="E334" s="501">
        <v>0</v>
      </c>
      <c r="F334" s="501">
        <v>0</v>
      </c>
      <c r="G334" s="501">
        <v>0</v>
      </c>
      <c r="H334" s="501">
        <v>0</v>
      </c>
      <c r="I334" s="501">
        <v>0</v>
      </c>
      <c r="J334" s="501">
        <v>0</v>
      </c>
      <c r="K334" s="501">
        <v>0</v>
      </c>
      <c r="L334" s="492">
        <v>0</v>
      </c>
      <c r="M334" s="409">
        <v>0</v>
      </c>
      <c r="N334" s="641">
        <v>1</v>
      </c>
      <c r="O334" s="409">
        <f t="shared" si="23"/>
        <v>4600</v>
      </c>
      <c r="P334" s="409">
        <v>0</v>
      </c>
      <c r="Q334" s="409">
        <v>0</v>
      </c>
      <c r="R334" s="493">
        <v>0</v>
      </c>
      <c r="S334" s="409">
        <v>0</v>
      </c>
      <c r="T334" s="641">
        <v>1</v>
      </c>
      <c r="U334" s="409">
        <f t="shared" si="24"/>
        <v>4600</v>
      </c>
      <c r="V334" s="40"/>
      <c r="W334" s="40"/>
      <c r="X334" s="40"/>
      <c r="Y334" s="52"/>
    </row>
    <row r="335" spans="1:25" ht="21">
      <c r="A335" s="54"/>
      <c r="B335" s="80" t="s">
        <v>200</v>
      </c>
      <c r="C335" s="83">
        <v>0</v>
      </c>
      <c r="D335" s="645">
        <v>0</v>
      </c>
      <c r="E335" s="501">
        <v>0</v>
      </c>
      <c r="F335" s="501">
        <v>0</v>
      </c>
      <c r="G335" s="501">
        <v>0</v>
      </c>
      <c r="H335" s="501">
        <v>0</v>
      </c>
      <c r="I335" s="501">
        <v>0</v>
      </c>
      <c r="J335" s="501">
        <v>0</v>
      </c>
      <c r="K335" s="501">
        <v>0</v>
      </c>
      <c r="L335" s="492">
        <v>0</v>
      </c>
      <c r="M335" s="409">
        <v>0</v>
      </c>
      <c r="N335" s="648">
        <v>0</v>
      </c>
      <c r="O335" s="648">
        <v>0</v>
      </c>
      <c r="P335" s="409">
        <v>0</v>
      </c>
      <c r="Q335" s="409">
        <v>0</v>
      </c>
      <c r="R335" s="493">
        <v>0</v>
      </c>
      <c r="S335" s="409">
        <v>0</v>
      </c>
      <c r="T335" s="648">
        <v>0</v>
      </c>
      <c r="U335" s="409">
        <f t="shared" si="24"/>
        <v>0</v>
      </c>
      <c r="V335" s="40"/>
      <c r="W335" s="40"/>
      <c r="X335" s="40"/>
      <c r="Y335" s="52"/>
    </row>
    <row r="336" spans="1:25" ht="21">
      <c r="A336" s="54">
        <v>236</v>
      </c>
      <c r="B336" s="73" t="s">
        <v>194</v>
      </c>
      <c r="C336" s="74" t="s">
        <v>48</v>
      </c>
      <c r="D336" s="641">
        <v>5700</v>
      </c>
      <c r="E336" s="501">
        <v>0</v>
      </c>
      <c r="F336" s="501">
        <v>0</v>
      </c>
      <c r="G336" s="501">
        <v>0</v>
      </c>
      <c r="H336" s="501">
        <v>0</v>
      </c>
      <c r="I336" s="501">
        <v>0</v>
      </c>
      <c r="J336" s="501">
        <v>0</v>
      </c>
      <c r="K336" s="501">
        <v>0</v>
      </c>
      <c r="L336" s="492">
        <v>0</v>
      </c>
      <c r="M336" s="409">
        <v>0</v>
      </c>
      <c r="N336" s="641">
        <v>20</v>
      </c>
      <c r="O336" s="409">
        <f t="shared" si="23"/>
        <v>114000</v>
      </c>
      <c r="P336" s="409">
        <v>0</v>
      </c>
      <c r="Q336" s="409">
        <v>0</v>
      </c>
      <c r="R336" s="493">
        <v>0</v>
      </c>
      <c r="S336" s="409">
        <v>0</v>
      </c>
      <c r="T336" s="641">
        <v>20</v>
      </c>
      <c r="U336" s="409">
        <f t="shared" si="24"/>
        <v>114000</v>
      </c>
      <c r="V336" s="40"/>
      <c r="W336" s="40"/>
      <c r="X336" s="40"/>
      <c r="Y336" s="52"/>
    </row>
    <row r="337" spans="1:25" ht="21">
      <c r="A337" s="54">
        <v>237</v>
      </c>
      <c r="B337" s="73" t="s">
        <v>195</v>
      </c>
      <c r="C337" s="74" t="s">
        <v>48</v>
      </c>
      <c r="D337" s="641">
        <v>2200</v>
      </c>
      <c r="E337" s="501">
        <v>0</v>
      </c>
      <c r="F337" s="501">
        <v>0</v>
      </c>
      <c r="G337" s="501">
        <v>0</v>
      </c>
      <c r="H337" s="501">
        <v>0</v>
      </c>
      <c r="I337" s="501">
        <v>0</v>
      </c>
      <c r="J337" s="501">
        <v>0</v>
      </c>
      <c r="K337" s="501">
        <v>0</v>
      </c>
      <c r="L337" s="492">
        <v>0</v>
      </c>
      <c r="M337" s="409">
        <v>0</v>
      </c>
      <c r="N337" s="641">
        <v>40</v>
      </c>
      <c r="O337" s="409">
        <f t="shared" si="23"/>
        <v>88000</v>
      </c>
      <c r="P337" s="409">
        <v>0</v>
      </c>
      <c r="Q337" s="409">
        <v>0</v>
      </c>
      <c r="R337" s="493">
        <v>0</v>
      </c>
      <c r="S337" s="409">
        <v>0</v>
      </c>
      <c r="T337" s="641">
        <v>40</v>
      </c>
      <c r="U337" s="409">
        <f t="shared" si="24"/>
        <v>88000</v>
      </c>
      <c r="V337" s="40"/>
      <c r="W337" s="40"/>
      <c r="X337" s="40"/>
      <c r="Y337" s="52"/>
    </row>
    <row r="338" spans="1:25" ht="21">
      <c r="A338" s="54">
        <v>238</v>
      </c>
      <c r="B338" s="73" t="s">
        <v>93</v>
      </c>
      <c r="C338" s="74" t="s">
        <v>48</v>
      </c>
      <c r="D338" s="641">
        <f>8000*0.7</f>
        <v>5600</v>
      </c>
      <c r="E338" s="501">
        <v>0</v>
      </c>
      <c r="F338" s="501">
        <v>0</v>
      </c>
      <c r="G338" s="501">
        <v>0</v>
      </c>
      <c r="H338" s="501">
        <v>0</v>
      </c>
      <c r="I338" s="501">
        <v>0</v>
      </c>
      <c r="J338" s="501">
        <v>0</v>
      </c>
      <c r="K338" s="501">
        <v>0</v>
      </c>
      <c r="L338" s="492">
        <v>0</v>
      </c>
      <c r="M338" s="409">
        <v>0</v>
      </c>
      <c r="N338" s="641">
        <v>1</v>
      </c>
      <c r="O338" s="409">
        <f t="shared" si="23"/>
        <v>5600</v>
      </c>
      <c r="P338" s="409">
        <v>0</v>
      </c>
      <c r="Q338" s="409">
        <v>0</v>
      </c>
      <c r="R338" s="493">
        <v>0</v>
      </c>
      <c r="S338" s="409">
        <v>0</v>
      </c>
      <c r="T338" s="641">
        <v>1</v>
      </c>
      <c r="U338" s="409">
        <f t="shared" si="24"/>
        <v>5600</v>
      </c>
      <c r="V338" s="40"/>
      <c r="W338" s="40"/>
      <c r="X338" s="40"/>
      <c r="Y338" s="52"/>
    </row>
    <row r="339" spans="1:25" ht="21">
      <c r="A339" s="54">
        <v>239</v>
      </c>
      <c r="B339" s="73" t="s">
        <v>94</v>
      </c>
      <c r="C339" s="74" t="s">
        <v>48</v>
      </c>
      <c r="D339" s="641">
        <v>4600</v>
      </c>
      <c r="E339" s="501">
        <v>0</v>
      </c>
      <c r="F339" s="501">
        <v>0</v>
      </c>
      <c r="G339" s="501">
        <v>0</v>
      </c>
      <c r="H339" s="501">
        <v>0</v>
      </c>
      <c r="I339" s="501">
        <v>0</v>
      </c>
      <c r="J339" s="501">
        <v>0</v>
      </c>
      <c r="K339" s="501">
        <v>0</v>
      </c>
      <c r="L339" s="492">
        <v>0</v>
      </c>
      <c r="M339" s="409">
        <v>0</v>
      </c>
      <c r="N339" s="641">
        <v>1</v>
      </c>
      <c r="O339" s="409">
        <f t="shared" si="23"/>
        <v>4600</v>
      </c>
      <c r="P339" s="409">
        <v>0</v>
      </c>
      <c r="Q339" s="409">
        <v>0</v>
      </c>
      <c r="R339" s="493">
        <v>0</v>
      </c>
      <c r="S339" s="409">
        <v>0</v>
      </c>
      <c r="T339" s="641">
        <v>1</v>
      </c>
      <c r="U339" s="409">
        <f t="shared" si="24"/>
        <v>4600</v>
      </c>
      <c r="V339" s="40"/>
      <c r="W339" s="40"/>
      <c r="X339" s="40"/>
      <c r="Y339" s="52"/>
    </row>
    <row r="340" spans="1:25" ht="21">
      <c r="A340" s="54"/>
      <c r="B340" s="80" t="s">
        <v>201</v>
      </c>
      <c r="C340" s="83">
        <v>0</v>
      </c>
      <c r="D340" s="645">
        <v>0</v>
      </c>
      <c r="E340" s="501">
        <v>0</v>
      </c>
      <c r="F340" s="501">
        <v>0</v>
      </c>
      <c r="G340" s="501">
        <v>0</v>
      </c>
      <c r="H340" s="501">
        <v>0</v>
      </c>
      <c r="I340" s="501">
        <v>0</v>
      </c>
      <c r="J340" s="501">
        <v>0</v>
      </c>
      <c r="K340" s="501">
        <v>0</v>
      </c>
      <c r="L340" s="492">
        <v>0</v>
      </c>
      <c r="M340" s="409">
        <v>0</v>
      </c>
      <c r="N340" s="648">
        <v>0</v>
      </c>
      <c r="O340" s="648">
        <v>0</v>
      </c>
      <c r="P340" s="409">
        <v>0</v>
      </c>
      <c r="Q340" s="409">
        <v>0</v>
      </c>
      <c r="R340" s="493">
        <v>0</v>
      </c>
      <c r="S340" s="409">
        <v>0</v>
      </c>
      <c r="T340" s="648">
        <v>0</v>
      </c>
      <c r="U340" s="409">
        <f t="shared" si="24"/>
        <v>0</v>
      </c>
      <c r="V340" s="40"/>
      <c r="W340" s="40"/>
      <c r="X340" s="40"/>
      <c r="Y340" s="52"/>
    </row>
    <row r="341" spans="1:25" ht="21">
      <c r="A341" s="54">
        <v>240</v>
      </c>
      <c r="B341" s="73" t="s">
        <v>194</v>
      </c>
      <c r="C341" s="74" t="s">
        <v>48</v>
      </c>
      <c r="D341" s="641">
        <v>5700</v>
      </c>
      <c r="E341" s="501">
        <v>0</v>
      </c>
      <c r="F341" s="501">
        <v>0</v>
      </c>
      <c r="G341" s="501">
        <v>0</v>
      </c>
      <c r="H341" s="501">
        <v>0</v>
      </c>
      <c r="I341" s="501">
        <v>0</v>
      </c>
      <c r="J341" s="501">
        <v>0</v>
      </c>
      <c r="K341" s="501">
        <v>0</v>
      </c>
      <c r="L341" s="492">
        <v>0</v>
      </c>
      <c r="M341" s="409">
        <v>0</v>
      </c>
      <c r="N341" s="641">
        <v>20</v>
      </c>
      <c r="O341" s="409">
        <f t="shared" si="23"/>
        <v>114000</v>
      </c>
      <c r="P341" s="409">
        <v>0</v>
      </c>
      <c r="Q341" s="409">
        <v>0</v>
      </c>
      <c r="R341" s="493">
        <v>0</v>
      </c>
      <c r="S341" s="409">
        <v>0</v>
      </c>
      <c r="T341" s="641">
        <v>20</v>
      </c>
      <c r="U341" s="409">
        <f t="shared" si="24"/>
        <v>114000</v>
      </c>
      <c r="V341" s="40"/>
      <c r="W341" s="40"/>
      <c r="X341" s="40"/>
      <c r="Y341" s="52"/>
    </row>
    <row r="342" spans="1:25" ht="21">
      <c r="A342" s="54">
        <v>241</v>
      </c>
      <c r="B342" s="73" t="s">
        <v>195</v>
      </c>
      <c r="C342" s="74" t="s">
        <v>48</v>
      </c>
      <c r="D342" s="641">
        <v>2200</v>
      </c>
      <c r="E342" s="501">
        <v>0</v>
      </c>
      <c r="F342" s="501">
        <v>0</v>
      </c>
      <c r="G342" s="501">
        <v>0</v>
      </c>
      <c r="H342" s="501">
        <v>0</v>
      </c>
      <c r="I342" s="501">
        <v>0</v>
      </c>
      <c r="J342" s="501">
        <v>0</v>
      </c>
      <c r="K342" s="501">
        <v>0</v>
      </c>
      <c r="L342" s="492">
        <v>0</v>
      </c>
      <c r="M342" s="409">
        <v>0</v>
      </c>
      <c r="N342" s="641">
        <v>40</v>
      </c>
      <c r="O342" s="409">
        <f t="shared" si="23"/>
        <v>88000</v>
      </c>
      <c r="P342" s="409">
        <v>0</v>
      </c>
      <c r="Q342" s="409">
        <v>0</v>
      </c>
      <c r="R342" s="493">
        <v>0</v>
      </c>
      <c r="S342" s="409">
        <v>0</v>
      </c>
      <c r="T342" s="641">
        <v>40</v>
      </c>
      <c r="U342" s="409">
        <f t="shared" si="24"/>
        <v>88000</v>
      </c>
      <c r="V342" s="40"/>
      <c r="W342" s="40"/>
      <c r="X342" s="40"/>
      <c r="Y342" s="52"/>
    </row>
    <row r="343" spans="1:25" ht="21">
      <c r="A343" s="54">
        <v>242</v>
      </c>
      <c r="B343" s="73" t="s">
        <v>93</v>
      </c>
      <c r="C343" s="74" t="s">
        <v>48</v>
      </c>
      <c r="D343" s="641">
        <f>8000*0.7</f>
        <v>5600</v>
      </c>
      <c r="E343" s="501">
        <v>0</v>
      </c>
      <c r="F343" s="501">
        <v>0</v>
      </c>
      <c r="G343" s="501">
        <v>0</v>
      </c>
      <c r="H343" s="501">
        <v>0</v>
      </c>
      <c r="I343" s="501">
        <v>0</v>
      </c>
      <c r="J343" s="501">
        <v>0</v>
      </c>
      <c r="K343" s="501">
        <v>0</v>
      </c>
      <c r="L343" s="492">
        <v>0</v>
      </c>
      <c r="M343" s="409">
        <v>0</v>
      </c>
      <c r="N343" s="641">
        <v>1</v>
      </c>
      <c r="O343" s="409">
        <f t="shared" si="23"/>
        <v>5600</v>
      </c>
      <c r="P343" s="409">
        <v>0</v>
      </c>
      <c r="Q343" s="409">
        <v>0</v>
      </c>
      <c r="R343" s="493">
        <v>0</v>
      </c>
      <c r="S343" s="409">
        <v>0</v>
      </c>
      <c r="T343" s="641">
        <v>1</v>
      </c>
      <c r="U343" s="409">
        <f t="shared" si="24"/>
        <v>5600</v>
      </c>
      <c r="V343" s="40"/>
      <c r="W343" s="40"/>
      <c r="X343" s="40"/>
      <c r="Y343" s="52"/>
    </row>
    <row r="344" spans="1:25" ht="21">
      <c r="A344" s="54">
        <v>243</v>
      </c>
      <c r="B344" s="73" t="s">
        <v>94</v>
      </c>
      <c r="C344" s="74" t="s">
        <v>48</v>
      </c>
      <c r="D344" s="641">
        <v>4600</v>
      </c>
      <c r="E344" s="501">
        <v>0</v>
      </c>
      <c r="F344" s="501">
        <v>0</v>
      </c>
      <c r="G344" s="501">
        <v>0</v>
      </c>
      <c r="H344" s="501">
        <v>0</v>
      </c>
      <c r="I344" s="501">
        <v>0</v>
      </c>
      <c r="J344" s="501">
        <v>0</v>
      </c>
      <c r="K344" s="501">
        <v>0</v>
      </c>
      <c r="L344" s="492">
        <v>0</v>
      </c>
      <c r="M344" s="409">
        <v>0</v>
      </c>
      <c r="N344" s="641">
        <v>1</v>
      </c>
      <c r="O344" s="409">
        <f t="shared" si="23"/>
        <v>4600</v>
      </c>
      <c r="P344" s="409">
        <v>0</v>
      </c>
      <c r="Q344" s="409">
        <v>0</v>
      </c>
      <c r="R344" s="493">
        <v>0</v>
      </c>
      <c r="S344" s="409">
        <v>0</v>
      </c>
      <c r="T344" s="641">
        <v>1</v>
      </c>
      <c r="U344" s="409">
        <f t="shared" si="24"/>
        <v>4600</v>
      </c>
      <c r="V344" s="40"/>
      <c r="W344" s="40"/>
      <c r="X344" s="40"/>
      <c r="Y344" s="52"/>
    </row>
    <row r="345" spans="1:25" ht="21">
      <c r="A345" s="54">
        <v>244</v>
      </c>
      <c r="B345" s="73" t="s">
        <v>202</v>
      </c>
      <c r="C345" s="86" t="s">
        <v>48</v>
      </c>
      <c r="D345" s="641">
        <f>15700*0.7</f>
        <v>10990</v>
      </c>
      <c r="E345" s="501">
        <v>0</v>
      </c>
      <c r="F345" s="501">
        <v>0</v>
      </c>
      <c r="G345" s="501">
        <v>0</v>
      </c>
      <c r="H345" s="501">
        <v>0</v>
      </c>
      <c r="I345" s="501">
        <v>0</v>
      </c>
      <c r="J345" s="501">
        <v>0</v>
      </c>
      <c r="K345" s="501">
        <v>0</v>
      </c>
      <c r="L345" s="492">
        <v>0</v>
      </c>
      <c r="M345" s="409">
        <v>0</v>
      </c>
      <c r="N345" s="641">
        <v>2</v>
      </c>
      <c r="O345" s="409">
        <f t="shared" si="23"/>
        <v>21980</v>
      </c>
      <c r="P345" s="409">
        <v>0</v>
      </c>
      <c r="Q345" s="409">
        <v>0</v>
      </c>
      <c r="R345" s="493">
        <v>0</v>
      </c>
      <c r="S345" s="409">
        <v>0</v>
      </c>
      <c r="T345" s="641">
        <v>2</v>
      </c>
      <c r="U345" s="409">
        <f t="shared" si="24"/>
        <v>21980</v>
      </c>
      <c r="V345" s="40"/>
      <c r="W345" s="40"/>
      <c r="X345" s="40"/>
      <c r="Y345" s="52"/>
    </row>
    <row r="346" spans="1:25" ht="21">
      <c r="A346" s="54">
        <v>245</v>
      </c>
      <c r="B346" s="73" t="s">
        <v>147</v>
      </c>
      <c r="C346" s="86" t="s">
        <v>48</v>
      </c>
      <c r="D346" s="641">
        <v>3700</v>
      </c>
      <c r="E346" s="501">
        <v>0</v>
      </c>
      <c r="F346" s="501">
        <v>0</v>
      </c>
      <c r="G346" s="501">
        <v>0</v>
      </c>
      <c r="H346" s="501">
        <v>0</v>
      </c>
      <c r="I346" s="501">
        <v>0</v>
      </c>
      <c r="J346" s="501">
        <v>0</v>
      </c>
      <c r="K346" s="501">
        <v>0</v>
      </c>
      <c r="L346" s="492">
        <v>0</v>
      </c>
      <c r="M346" s="409">
        <v>0</v>
      </c>
      <c r="N346" s="641">
        <v>6</v>
      </c>
      <c r="O346" s="409">
        <f t="shared" si="23"/>
        <v>22200</v>
      </c>
      <c r="P346" s="409">
        <v>0</v>
      </c>
      <c r="Q346" s="409">
        <v>0</v>
      </c>
      <c r="R346" s="493">
        <v>0</v>
      </c>
      <c r="S346" s="409">
        <v>0</v>
      </c>
      <c r="T346" s="641">
        <v>6</v>
      </c>
      <c r="U346" s="409">
        <f t="shared" si="24"/>
        <v>22200</v>
      </c>
      <c r="V346" s="40"/>
      <c r="W346" s="40"/>
      <c r="X346" s="40"/>
      <c r="Y346" s="52"/>
    </row>
    <row r="347" spans="1:25" ht="21">
      <c r="A347" s="54"/>
      <c r="B347" s="80" t="s">
        <v>203</v>
      </c>
      <c r="C347" s="83">
        <v>0</v>
      </c>
      <c r="D347" s="645">
        <v>0</v>
      </c>
      <c r="E347" s="501">
        <v>0</v>
      </c>
      <c r="F347" s="501">
        <v>0</v>
      </c>
      <c r="G347" s="501">
        <v>0</v>
      </c>
      <c r="H347" s="501">
        <v>0</v>
      </c>
      <c r="I347" s="501">
        <v>0</v>
      </c>
      <c r="J347" s="501">
        <v>0</v>
      </c>
      <c r="K347" s="501">
        <v>0</v>
      </c>
      <c r="L347" s="492">
        <v>0</v>
      </c>
      <c r="M347" s="409">
        <v>0</v>
      </c>
      <c r="N347" s="648">
        <v>0</v>
      </c>
      <c r="O347" s="648">
        <v>0</v>
      </c>
      <c r="P347" s="409">
        <v>0</v>
      </c>
      <c r="Q347" s="409">
        <v>0</v>
      </c>
      <c r="R347" s="493">
        <v>0</v>
      </c>
      <c r="S347" s="409">
        <v>0</v>
      </c>
      <c r="T347" s="648">
        <v>0</v>
      </c>
      <c r="U347" s="409">
        <f t="shared" si="24"/>
        <v>0</v>
      </c>
      <c r="V347" s="40"/>
      <c r="W347" s="40"/>
      <c r="X347" s="40"/>
      <c r="Y347" s="52"/>
    </row>
    <row r="348" spans="1:25" ht="21">
      <c r="A348" s="54">
        <v>246</v>
      </c>
      <c r="B348" s="73" t="s">
        <v>204</v>
      </c>
      <c r="C348" s="74" t="s">
        <v>48</v>
      </c>
      <c r="D348" s="641">
        <v>6000</v>
      </c>
      <c r="E348" s="501">
        <v>0</v>
      </c>
      <c r="F348" s="501">
        <v>0</v>
      </c>
      <c r="G348" s="501">
        <v>0</v>
      </c>
      <c r="H348" s="501">
        <v>0</v>
      </c>
      <c r="I348" s="501">
        <v>0</v>
      </c>
      <c r="J348" s="501">
        <v>0</v>
      </c>
      <c r="K348" s="501">
        <v>0</v>
      </c>
      <c r="L348" s="492">
        <v>0</v>
      </c>
      <c r="M348" s="409">
        <v>0</v>
      </c>
      <c r="N348" s="641">
        <v>40</v>
      </c>
      <c r="O348" s="409">
        <f t="shared" si="23"/>
        <v>240000</v>
      </c>
      <c r="P348" s="409">
        <v>0</v>
      </c>
      <c r="Q348" s="409">
        <v>0</v>
      </c>
      <c r="R348" s="493">
        <v>0</v>
      </c>
      <c r="S348" s="409">
        <v>0</v>
      </c>
      <c r="T348" s="641">
        <v>40</v>
      </c>
      <c r="U348" s="409">
        <f t="shared" si="24"/>
        <v>240000</v>
      </c>
      <c r="V348" s="40"/>
      <c r="W348" s="40"/>
      <c r="X348" s="40"/>
      <c r="Y348" s="52"/>
    </row>
    <row r="349" spans="1:25" ht="21">
      <c r="A349" s="54">
        <v>247</v>
      </c>
      <c r="B349" s="73" t="s">
        <v>205</v>
      </c>
      <c r="C349" s="74" t="s">
        <v>48</v>
      </c>
      <c r="D349" s="641">
        <v>3260</v>
      </c>
      <c r="E349" s="501">
        <v>0</v>
      </c>
      <c r="F349" s="501">
        <v>0</v>
      </c>
      <c r="G349" s="501">
        <v>0</v>
      </c>
      <c r="H349" s="501">
        <v>0</v>
      </c>
      <c r="I349" s="501">
        <v>0</v>
      </c>
      <c r="J349" s="501">
        <v>0</v>
      </c>
      <c r="K349" s="501">
        <v>0</v>
      </c>
      <c r="L349" s="492">
        <v>0</v>
      </c>
      <c r="M349" s="409">
        <v>0</v>
      </c>
      <c r="N349" s="641">
        <v>40</v>
      </c>
      <c r="O349" s="409">
        <f t="shared" si="23"/>
        <v>130400</v>
      </c>
      <c r="P349" s="409">
        <v>0</v>
      </c>
      <c r="Q349" s="409">
        <v>0</v>
      </c>
      <c r="R349" s="493">
        <v>0</v>
      </c>
      <c r="S349" s="409">
        <v>0</v>
      </c>
      <c r="T349" s="641">
        <v>40</v>
      </c>
      <c r="U349" s="409">
        <f t="shared" si="24"/>
        <v>130400</v>
      </c>
      <c r="V349" s="40"/>
      <c r="W349" s="40"/>
      <c r="X349" s="40"/>
      <c r="Y349" s="52"/>
    </row>
    <row r="350" spans="1:25" ht="21">
      <c r="A350" s="54">
        <v>248</v>
      </c>
      <c r="B350" s="73" t="s">
        <v>93</v>
      </c>
      <c r="C350" s="74" t="s">
        <v>48</v>
      </c>
      <c r="D350" s="641">
        <f>8000*0.7</f>
        <v>5600</v>
      </c>
      <c r="E350" s="501">
        <v>0</v>
      </c>
      <c r="F350" s="501">
        <v>0</v>
      </c>
      <c r="G350" s="501">
        <v>0</v>
      </c>
      <c r="H350" s="501">
        <v>0</v>
      </c>
      <c r="I350" s="501">
        <v>0</v>
      </c>
      <c r="J350" s="501">
        <v>0</v>
      </c>
      <c r="K350" s="501">
        <v>0</v>
      </c>
      <c r="L350" s="492">
        <v>0</v>
      </c>
      <c r="M350" s="409">
        <v>0</v>
      </c>
      <c r="N350" s="641">
        <v>1</v>
      </c>
      <c r="O350" s="409">
        <f t="shared" si="23"/>
        <v>5600</v>
      </c>
      <c r="P350" s="409">
        <v>0</v>
      </c>
      <c r="Q350" s="409">
        <v>0</v>
      </c>
      <c r="R350" s="493">
        <v>0</v>
      </c>
      <c r="S350" s="409">
        <v>0</v>
      </c>
      <c r="T350" s="641">
        <v>1</v>
      </c>
      <c r="U350" s="409">
        <f t="shared" si="24"/>
        <v>5600</v>
      </c>
      <c r="V350" s="40"/>
      <c r="W350" s="40"/>
      <c r="X350" s="40"/>
      <c r="Y350" s="52"/>
    </row>
    <row r="351" spans="1:25" ht="21">
      <c r="A351" s="54">
        <v>249</v>
      </c>
      <c r="B351" s="73" t="s">
        <v>94</v>
      </c>
      <c r="C351" s="74" t="s">
        <v>48</v>
      </c>
      <c r="D351" s="641">
        <v>4600</v>
      </c>
      <c r="E351" s="501">
        <v>0</v>
      </c>
      <c r="F351" s="501">
        <v>0</v>
      </c>
      <c r="G351" s="501">
        <v>0</v>
      </c>
      <c r="H351" s="501">
        <v>0</v>
      </c>
      <c r="I351" s="501">
        <v>0</v>
      </c>
      <c r="J351" s="501">
        <v>0</v>
      </c>
      <c r="K351" s="501">
        <v>0</v>
      </c>
      <c r="L351" s="492">
        <v>0</v>
      </c>
      <c r="M351" s="409">
        <v>0</v>
      </c>
      <c r="N351" s="641">
        <v>1</v>
      </c>
      <c r="O351" s="409">
        <f t="shared" si="23"/>
        <v>4600</v>
      </c>
      <c r="P351" s="409">
        <v>0</v>
      </c>
      <c r="Q351" s="409">
        <v>0</v>
      </c>
      <c r="R351" s="493">
        <v>0</v>
      </c>
      <c r="S351" s="409">
        <v>0</v>
      </c>
      <c r="T351" s="641">
        <v>1</v>
      </c>
      <c r="U351" s="409">
        <f t="shared" si="24"/>
        <v>4600</v>
      </c>
      <c r="V351" s="40"/>
      <c r="W351" s="40"/>
      <c r="X351" s="40"/>
      <c r="Y351" s="52"/>
    </row>
    <row r="352" spans="1:25" ht="21">
      <c r="A352" s="54"/>
      <c r="B352" s="80" t="s">
        <v>183</v>
      </c>
      <c r="C352" s="83">
        <v>0</v>
      </c>
      <c r="D352" s="645">
        <v>0</v>
      </c>
      <c r="E352" s="501">
        <v>0</v>
      </c>
      <c r="F352" s="501">
        <v>0</v>
      </c>
      <c r="G352" s="501">
        <v>0</v>
      </c>
      <c r="H352" s="501">
        <v>0</v>
      </c>
      <c r="I352" s="501">
        <v>0</v>
      </c>
      <c r="J352" s="501">
        <v>0</v>
      </c>
      <c r="K352" s="501">
        <v>0</v>
      </c>
      <c r="L352" s="492">
        <v>0</v>
      </c>
      <c r="M352" s="409">
        <v>0</v>
      </c>
      <c r="N352" s="648">
        <v>0</v>
      </c>
      <c r="O352" s="648">
        <v>0</v>
      </c>
      <c r="P352" s="409">
        <v>0</v>
      </c>
      <c r="Q352" s="409">
        <v>0</v>
      </c>
      <c r="R352" s="493">
        <v>0</v>
      </c>
      <c r="S352" s="409">
        <v>0</v>
      </c>
      <c r="T352" s="648">
        <v>0</v>
      </c>
      <c r="U352" s="409">
        <f t="shared" si="24"/>
        <v>0</v>
      </c>
      <c r="V352" s="40"/>
      <c r="W352" s="40"/>
      <c r="X352" s="40"/>
      <c r="Y352" s="52"/>
    </row>
    <row r="353" spans="1:25" ht="21">
      <c r="A353" s="54">
        <v>250</v>
      </c>
      <c r="B353" s="73" t="s">
        <v>206</v>
      </c>
      <c r="C353" s="74" t="s">
        <v>48</v>
      </c>
      <c r="D353" s="641">
        <v>9645</v>
      </c>
      <c r="E353" s="501">
        <v>0</v>
      </c>
      <c r="F353" s="501">
        <v>0</v>
      </c>
      <c r="G353" s="501">
        <v>0</v>
      </c>
      <c r="H353" s="501">
        <v>0</v>
      </c>
      <c r="I353" s="501">
        <v>0</v>
      </c>
      <c r="J353" s="501">
        <v>0</v>
      </c>
      <c r="K353" s="501">
        <v>0</v>
      </c>
      <c r="L353" s="492">
        <v>0</v>
      </c>
      <c r="M353" s="409">
        <v>0</v>
      </c>
      <c r="N353" s="641">
        <v>2</v>
      </c>
      <c r="O353" s="409">
        <f t="shared" si="23"/>
        <v>19290</v>
      </c>
      <c r="P353" s="409">
        <v>0</v>
      </c>
      <c r="Q353" s="409">
        <v>0</v>
      </c>
      <c r="R353" s="493">
        <v>0</v>
      </c>
      <c r="S353" s="409">
        <v>0</v>
      </c>
      <c r="T353" s="641">
        <v>2</v>
      </c>
      <c r="U353" s="409">
        <f t="shared" si="24"/>
        <v>19290</v>
      </c>
      <c r="V353" s="40"/>
      <c r="W353" s="40"/>
      <c r="X353" s="40"/>
      <c r="Y353" s="52"/>
    </row>
    <row r="354" spans="1:25" ht="21">
      <c r="A354" s="54"/>
      <c r="B354" s="87" t="s">
        <v>207</v>
      </c>
      <c r="C354" s="88">
        <v>0</v>
      </c>
      <c r="D354" s="649">
        <v>0</v>
      </c>
      <c r="E354" s="501">
        <v>0</v>
      </c>
      <c r="F354" s="501">
        <v>0</v>
      </c>
      <c r="G354" s="501">
        <v>0</v>
      </c>
      <c r="H354" s="501">
        <v>0</v>
      </c>
      <c r="I354" s="501">
        <v>0</v>
      </c>
      <c r="J354" s="501">
        <v>0</v>
      </c>
      <c r="K354" s="501">
        <v>0</v>
      </c>
      <c r="L354" s="492">
        <v>0</v>
      </c>
      <c r="M354" s="409">
        <v>0</v>
      </c>
      <c r="N354" s="641">
        <v>0</v>
      </c>
      <c r="O354" s="641">
        <v>0</v>
      </c>
      <c r="P354" s="409">
        <v>0</v>
      </c>
      <c r="Q354" s="409">
        <v>0</v>
      </c>
      <c r="R354" s="493">
        <v>0</v>
      </c>
      <c r="S354" s="409">
        <v>0</v>
      </c>
      <c r="T354" s="641">
        <v>0</v>
      </c>
      <c r="U354" s="409">
        <f t="shared" si="24"/>
        <v>0</v>
      </c>
      <c r="V354" s="40"/>
      <c r="W354" s="40"/>
      <c r="X354" s="40"/>
      <c r="Y354" s="52"/>
    </row>
    <row r="355" spans="1:25" ht="21">
      <c r="A355" s="54"/>
      <c r="B355" s="80" t="s">
        <v>208</v>
      </c>
      <c r="C355" s="83">
        <v>0</v>
      </c>
      <c r="D355" s="645">
        <v>0</v>
      </c>
      <c r="E355" s="501">
        <v>0</v>
      </c>
      <c r="F355" s="501">
        <v>0</v>
      </c>
      <c r="G355" s="501">
        <v>0</v>
      </c>
      <c r="H355" s="501">
        <v>0</v>
      </c>
      <c r="I355" s="501">
        <v>0</v>
      </c>
      <c r="J355" s="501">
        <v>0</v>
      </c>
      <c r="K355" s="501">
        <v>0</v>
      </c>
      <c r="L355" s="492">
        <v>0</v>
      </c>
      <c r="M355" s="409">
        <v>0</v>
      </c>
      <c r="N355" s="648">
        <v>0</v>
      </c>
      <c r="O355" s="648">
        <v>0</v>
      </c>
      <c r="P355" s="409">
        <v>0</v>
      </c>
      <c r="Q355" s="409">
        <v>0</v>
      </c>
      <c r="R355" s="493">
        <v>0</v>
      </c>
      <c r="S355" s="409">
        <v>0</v>
      </c>
      <c r="T355" s="648">
        <v>0</v>
      </c>
      <c r="U355" s="409">
        <f t="shared" si="24"/>
        <v>0</v>
      </c>
      <c r="V355" s="40"/>
      <c r="W355" s="40"/>
      <c r="X355" s="40"/>
      <c r="Y355" s="52"/>
    </row>
    <row r="356" spans="1:25" ht="21">
      <c r="A356" s="54">
        <v>251</v>
      </c>
      <c r="B356" s="73" t="s">
        <v>209</v>
      </c>
      <c r="C356" s="74" t="s">
        <v>48</v>
      </c>
      <c r="D356" s="641">
        <v>6080</v>
      </c>
      <c r="E356" s="501">
        <v>0</v>
      </c>
      <c r="F356" s="501">
        <v>0</v>
      </c>
      <c r="G356" s="501">
        <v>0</v>
      </c>
      <c r="H356" s="501">
        <v>0</v>
      </c>
      <c r="I356" s="501">
        <v>0</v>
      </c>
      <c r="J356" s="501">
        <v>0</v>
      </c>
      <c r="K356" s="501">
        <v>0</v>
      </c>
      <c r="L356" s="492">
        <v>0</v>
      </c>
      <c r="M356" s="409">
        <v>0</v>
      </c>
      <c r="N356" s="641">
        <v>25</v>
      </c>
      <c r="O356" s="409">
        <f t="shared" si="23"/>
        <v>152000</v>
      </c>
      <c r="P356" s="409">
        <v>0</v>
      </c>
      <c r="Q356" s="409">
        <v>0</v>
      </c>
      <c r="R356" s="493">
        <v>0</v>
      </c>
      <c r="S356" s="409">
        <v>0</v>
      </c>
      <c r="T356" s="641">
        <v>25</v>
      </c>
      <c r="U356" s="409">
        <f t="shared" si="24"/>
        <v>152000</v>
      </c>
      <c r="V356" s="40"/>
      <c r="W356" s="40"/>
      <c r="X356" s="40"/>
      <c r="Y356" s="52"/>
    </row>
    <row r="357" spans="1:25" ht="21">
      <c r="A357" s="54">
        <v>252</v>
      </c>
      <c r="B357" s="73" t="s">
        <v>205</v>
      </c>
      <c r="C357" s="74" t="s">
        <v>48</v>
      </c>
      <c r="D357" s="641">
        <v>3260</v>
      </c>
      <c r="E357" s="501">
        <v>0</v>
      </c>
      <c r="F357" s="501">
        <v>0</v>
      </c>
      <c r="G357" s="501">
        <v>0</v>
      </c>
      <c r="H357" s="501">
        <v>0</v>
      </c>
      <c r="I357" s="501">
        <v>0</v>
      </c>
      <c r="J357" s="501">
        <v>0</v>
      </c>
      <c r="K357" s="501">
        <v>0</v>
      </c>
      <c r="L357" s="492">
        <v>0</v>
      </c>
      <c r="M357" s="409">
        <v>0</v>
      </c>
      <c r="N357" s="641">
        <v>25</v>
      </c>
      <c r="O357" s="409">
        <f t="shared" si="23"/>
        <v>81500</v>
      </c>
      <c r="P357" s="409">
        <v>0</v>
      </c>
      <c r="Q357" s="409">
        <v>0</v>
      </c>
      <c r="R357" s="493">
        <v>0</v>
      </c>
      <c r="S357" s="409">
        <v>0</v>
      </c>
      <c r="T357" s="641">
        <v>25</v>
      </c>
      <c r="U357" s="409">
        <f t="shared" si="24"/>
        <v>81500</v>
      </c>
      <c r="V357" s="40"/>
      <c r="W357" s="40"/>
      <c r="X357" s="40"/>
      <c r="Y357" s="52"/>
    </row>
    <row r="358" spans="1:25" ht="21">
      <c r="A358" s="54">
        <v>253</v>
      </c>
      <c r="B358" s="73" t="s">
        <v>93</v>
      </c>
      <c r="C358" s="74" t="s">
        <v>48</v>
      </c>
      <c r="D358" s="641">
        <f>8000*0.7</f>
        <v>5600</v>
      </c>
      <c r="E358" s="501">
        <v>0</v>
      </c>
      <c r="F358" s="501">
        <v>0</v>
      </c>
      <c r="G358" s="501">
        <v>0</v>
      </c>
      <c r="H358" s="501">
        <v>0</v>
      </c>
      <c r="I358" s="501">
        <v>0</v>
      </c>
      <c r="J358" s="501">
        <v>0</v>
      </c>
      <c r="K358" s="501">
        <v>0</v>
      </c>
      <c r="L358" s="492">
        <v>0</v>
      </c>
      <c r="M358" s="409">
        <v>0</v>
      </c>
      <c r="N358" s="641">
        <v>1</v>
      </c>
      <c r="O358" s="409">
        <f t="shared" si="23"/>
        <v>5600</v>
      </c>
      <c r="P358" s="409">
        <v>0</v>
      </c>
      <c r="Q358" s="409">
        <v>0</v>
      </c>
      <c r="R358" s="493">
        <v>0</v>
      </c>
      <c r="S358" s="409">
        <v>0</v>
      </c>
      <c r="T358" s="641">
        <v>1</v>
      </c>
      <c r="U358" s="409">
        <f t="shared" si="24"/>
        <v>5600</v>
      </c>
      <c r="V358" s="40"/>
      <c r="W358" s="40"/>
      <c r="X358" s="40"/>
      <c r="Y358" s="52"/>
    </row>
    <row r="359" spans="1:25" ht="21">
      <c r="A359" s="54">
        <v>254</v>
      </c>
      <c r="B359" s="73" t="s">
        <v>94</v>
      </c>
      <c r="C359" s="74" t="s">
        <v>48</v>
      </c>
      <c r="D359" s="641">
        <v>4600</v>
      </c>
      <c r="E359" s="501">
        <v>0</v>
      </c>
      <c r="F359" s="501">
        <v>0</v>
      </c>
      <c r="G359" s="501">
        <v>0</v>
      </c>
      <c r="H359" s="501">
        <v>0</v>
      </c>
      <c r="I359" s="501">
        <v>0</v>
      </c>
      <c r="J359" s="501">
        <v>0</v>
      </c>
      <c r="K359" s="501">
        <v>0</v>
      </c>
      <c r="L359" s="492">
        <v>0</v>
      </c>
      <c r="M359" s="409">
        <v>0</v>
      </c>
      <c r="N359" s="641">
        <v>1</v>
      </c>
      <c r="O359" s="409">
        <f t="shared" si="23"/>
        <v>4600</v>
      </c>
      <c r="P359" s="409">
        <v>0</v>
      </c>
      <c r="Q359" s="409">
        <v>0</v>
      </c>
      <c r="R359" s="493">
        <v>0</v>
      </c>
      <c r="S359" s="409">
        <v>0</v>
      </c>
      <c r="T359" s="641">
        <v>1</v>
      </c>
      <c r="U359" s="409">
        <f t="shared" si="24"/>
        <v>4600</v>
      </c>
      <c r="V359" s="40"/>
      <c r="W359" s="40"/>
      <c r="X359" s="40"/>
      <c r="Y359" s="52"/>
    </row>
    <row r="360" spans="1:25" ht="21">
      <c r="A360" s="54">
        <v>255</v>
      </c>
      <c r="B360" s="73" t="s">
        <v>96</v>
      </c>
      <c r="C360" s="74" t="s">
        <v>48</v>
      </c>
      <c r="D360" s="641">
        <v>2800</v>
      </c>
      <c r="E360" s="501">
        <v>0</v>
      </c>
      <c r="F360" s="501">
        <v>0</v>
      </c>
      <c r="G360" s="501">
        <v>0</v>
      </c>
      <c r="H360" s="501">
        <v>0</v>
      </c>
      <c r="I360" s="501">
        <v>0</v>
      </c>
      <c r="J360" s="501">
        <v>0</v>
      </c>
      <c r="K360" s="501">
        <v>0</v>
      </c>
      <c r="L360" s="492">
        <v>0</v>
      </c>
      <c r="M360" s="409">
        <v>0</v>
      </c>
      <c r="N360" s="641">
        <v>2</v>
      </c>
      <c r="O360" s="409">
        <f t="shared" si="23"/>
        <v>5600</v>
      </c>
      <c r="P360" s="409">
        <v>0</v>
      </c>
      <c r="Q360" s="409">
        <v>0</v>
      </c>
      <c r="R360" s="493">
        <v>0</v>
      </c>
      <c r="S360" s="409">
        <v>0</v>
      </c>
      <c r="T360" s="641">
        <v>2</v>
      </c>
      <c r="U360" s="409">
        <f t="shared" si="24"/>
        <v>5600</v>
      </c>
      <c r="V360" s="40"/>
      <c r="W360" s="40"/>
      <c r="X360" s="40"/>
      <c r="Y360" s="52"/>
    </row>
    <row r="361" spans="1:25" ht="21">
      <c r="A361" s="54"/>
      <c r="B361" s="80" t="s">
        <v>210</v>
      </c>
      <c r="C361" s="83">
        <v>0</v>
      </c>
      <c r="D361" s="645">
        <v>0</v>
      </c>
      <c r="E361" s="501">
        <v>0</v>
      </c>
      <c r="F361" s="501">
        <v>0</v>
      </c>
      <c r="G361" s="501">
        <v>0</v>
      </c>
      <c r="H361" s="501">
        <v>0</v>
      </c>
      <c r="I361" s="501">
        <v>0</v>
      </c>
      <c r="J361" s="501">
        <v>0</v>
      </c>
      <c r="K361" s="501">
        <v>0</v>
      </c>
      <c r="L361" s="492">
        <v>0</v>
      </c>
      <c r="M361" s="409">
        <v>0</v>
      </c>
      <c r="N361" s="648">
        <v>0</v>
      </c>
      <c r="O361" s="648">
        <v>0</v>
      </c>
      <c r="P361" s="409">
        <v>0</v>
      </c>
      <c r="Q361" s="409">
        <v>0</v>
      </c>
      <c r="R361" s="493">
        <v>0</v>
      </c>
      <c r="S361" s="409">
        <v>0</v>
      </c>
      <c r="T361" s="648">
        <v>0</v>
      </c>
      <c r="U361" s="409">
        <f t="shared" si="24"/>
        <v>0</v>
      </c>
      <c r="V361" s="40"/>
      <c r="W361" s="40"/>
      <c r="X361" s="40"/>
      <c r="Y361" s="52"/>
    </row>
    <row r="362" spans="1:25" ht="21">
      <c r="A362" s="54">
        <v>256</v>
      </c>
      <c r="B362" s="73" t="s">
        <v>209</v>
      </c>
      <c r="C362" s="74" t="s">
        <v>48</v>
      </c>
      <c r="D362" s="641">
        <v>6080</v>
      </c>
      <c r="E362" s="501">
        <v>0</v>
      </c>
      <c r="F362" s="501">
        <v>0</v>
      </c>
      <c r="G362" s="501">
        <v>0</v>
      </c>
      <c r="H362" s="501">
        <v>0</v>
      </c>
      <c r="I362" s="501">
        <v>0</v>
      </c>
      <c r="J362" s="501">
        <v>0</v>
      </c>
      <c r="K362" s="501">
        <v>0</v>
      </c>
      <c r="L362" s="492">
        <v>0</v>
      </c>
      <c r="M362" s="409">
        <v>0</v>
      </c>
      <c r="N362" s="641">
        <v>25</v>
      </c>
      <c r="O362" s="409">
        <f t="shared" si="23"/>
        <v>152000</v>
      </c>
      <c r="P362" s="409">
        <v>0</v>
      </c>
      <c r="Q362" s="409">
        <v>0</v>
      </c>
      <c r="R362" s="493">
        <v>0</v>
      </c>
      <c r="S362" s="409">
        <v>0</v>
      </c>
      <c r="T362" s="641">
        <v>25</v>
      </c>
      <c r="U362" s="409">
        <f t="shared" si="24"/>
        <v>152000</v>
      </c>
      <c r="V362" s="40"/>
      <c r="W362" s="40"/>
      <c r="X362" s="40"/>
      <c r="Y362" s="52"/>
    </row>
    <row r="363" spans="1:25" ht="21">
      <c r="A363" s="54">
        <v>257</v>
      </c>
      <c r="B363" s="73" t="s">
        <v>205</v>
      </c>
      <c r="C363" s="74" t="s">
        <v>48</v>
      </c>
      <c r="D363" s="641">
        <v>3260</v>
      </c>
      <c r="E363" s="501">
        <v>0</v>
      </c>
      <c r="F363" s="501">
        <v>0</v>
      </c>
      <c r="G363" s="501">
        <v>0</v>
      </c>
      <c r="H363" s="501">
        <v>0</v>
      </c>
      <c r="I363" s="501">
        <v>0</v>
      </c>
      <c r="J363" s="501">
        <v>0</v>
      </c>
      <c r="K363" s="501">
        <v>0</v>
      </c>
      <c r="L363" s="492">
        <v>0</v>
      </c>
      <c r="M363" s="409">
        <v>0</v>
      </c>
      <c r="N363" s="641">
        <v>25</v>
      </c>
      <c r="O363" s="409">
        <f t="shared" si="23"/>
        <v>81500</v>
      </c>
      <c r="P363" s="409">
        <v>0</v>
      </c>
      <c r="Q363" s="409">
        <v>0</v>
      </c>
      <c r="R363" s="493">
        <v>0</v>
      </c>
      <c r="S363" s="409">
        <v>0</v>
      </c>
      <c r="T363" s="641">
        <v>25</v>
      </c>
      <c r="U363" s="409">
        <f t="shared" si="24"/>
        <v>81500</v>
      </c>
      <c r="V363" s="40"/>
      <c r="W363" s="40"/>
      <c r="X363" s="40"/>
      <c r="Y363" s="52"/>
    </row>
    <row r="364" spans="1:25" ht="21">
      <c r="A364" s="54">
        <v>258</v>
      </c>
      <c r="B364" s="73" t="s">
        <v>93</v>
      </c>
      <c r="C364" s="74" t="s">
        <v>48</v>
      </c>
      <c r="D364" s="641">
        <f>8000*0.7</f>
        <v>5600</v>
      </c>
      <c r="E364" s="501">
        <v>0</v>
      </c>
      <c r="F364" s="501">
        <v>0</v>
      </c>
      <c r="G364" s="501">
        <v>0</v>
      </c>
      <c r="H364" s="501">
        <v>0</v>
      </c>
      <c r="I364" s="501">
        <v>0</v>
      </c>
      <c r="J364" s="501">
        <v>0</v>
      </c>
      <c r="K364" s="501">
        <v>0</v>
      </c>
      <c r="L364" s="492">
        <v>0</v>
      </c>
      <c r="M364" s="409">
        <v>0</v>
      </c>
      <c r="N364" s="641">
        <v>1</v>
      </c>
      <c r="O364" s="409">
        <f t="shared" si="23"/>
        <v>5600</v>
      </c>
      <c r="P364" s="409">
        <v>0</v>
      </c>
      <c r="Q364" s="409">
        <v>0</v>
      </c>
      <c r="R364" s="493">
        <v>0</v>
      </c>
      <c r="S364" s="409">
        <v>0</v>
      </c>
      <c r="T364" s="641">
        <v>1</v>
      </c>
      <c r="U364" s="409">
        <f t="shared" si="24"/>
        <v>5600</v>
      </c>
      <c r="V364" s="40"/>
      <c r="W364" s="40"/>
      <c r="X364" s="40"/>
      <c r="Y364" s="52"/>
    </row>
    <row r="365" spans="1:25" ht="21">
      <c r="A365" s="54">
        <v>259</v>
      </c>
      <c r="B365" s="73" t="s">
        <v>94</v>
      </c>
      <c r="C365" s="74" t="s">
        <v>48</v>
      </c>
      <c r="D365" s="641">
        <v>4600</v>
      </c>
      <c r="E365" s="501">
        <v>0</v>
      </c>
      <c r="F365" s="501">
        <v>0</v>
      </c>
      <c r="G365" s="501">
        <v>0</v>
      </c>
      <c r="H365" s="501">
        <v>0</v>
      </c>
      <c r="I365" s="501">
        <v>0</v>
      </c>
      <c r="J365" s="501">
        <v>0</v>
      </c>
      <c r="K365" s="501">
        <v>0</v>
      </c>
      <c r="L365" s="492">
        <v>0</v>
      </c>
      <c r="M365" s="409">
        <v>0</v>
      </c>
      <c r="N365" s="641">
        <v>1</v>
      </c>
      <c r="O365" s="409">
        <f t="shared" si="23"/>
        <v>4600</v>
      </c>
      <c r="P365" s="409">
        <v>0</v>
      </c>
      <c r="Q365" s="409">
        <v>0</v>
      </c>
      <c r="R365" s="493">
        <v>0</v>
      </c>
      <c r="S365" s="409">
        <v>0</v>
      </c>
      <c r="T365" s="641">
        <v>1</v>
      </c>
      <c r="U365" s="409">
        <f t="shared" si="24"/>
        <v>4600</v>
      </c>
      <c r="V365" s="40"/>
      <c r="W365" s="40"/>
      <c r="X365" s="40"/>
      <c r="Y365" s="52"/>
    </row>
    <row r="366" spans="1:25" ht="21">
      <c r="A366" s="54">
        <v>260</v>
      </c>
      <c r="B366" s="73" t="s">
        <v>96</v>
      </c>
      <c r="C366" s="74" t="s">
        <v>48</v>
      </c>
      <c r="D366" s="641">
        <v>2800</v>
      </c>
      <c r="E366" s="501">
        <v>0</v>
      </c>
      <c r="F366" s="501">
        <v>0</v>
      </c>
      <c r="G366" s="501">
        <v>0</v>
      </c>
      <c r="H366" s="501">
        <v>0</v>
      </c>
      <c r="I366" s="501">
        <v>0</v>
      </c>
      <c r="J366" s="501">
        <v>0</v>
      </c>
      <c r="K366" s="501">
        <v>0</v>
      </c>
      <c r="L366" s="492">
        <v>0</v>
      </c>
      <c r="M366" s="409">
        <v>0</v>
      </c>
      <c r="N366" s="641">
        <v>2</v>
      </c>
      <c r="O366" s="409">
        <f t="shared" ref="O366:O429" si="25">D366*N366</f>
        <v>5600</v>
      </c>
      <c r="P366" s="409">
        <v>0</v>
      </c>
      <c r="Q366" s="409">
        <v>0</v>
      </c>
      <c r="R366" s="493">
        <v>0</v>
      </c>
      <c r="S366" s="409">
        <v>0</v>
      </c>
      <c r="T366" s="641">
        <v>2</v>
      </c>
      <c r="U366" s="409">
        <f t="shared" ref="U366:U429" si="26">O366</f>
        <v>5600</v>
      </c>
      <c r="V366" s="40"/>
      <c r="W366" s="40"/>
      <c r="X366" s="40"/>
      <c r="Y366" s="52"/>
    </row>
    <row r="367" spans="1:25" ht="21">
      <c r="A367" s="54"/>
      <c r="B367" s="80" t="s">
        <v>211</v>
      </c>
      <c r="C367" s="83">
        <v>0</v>
      </c>
      <c r="D367" s="645">
        <v>0</v>
      </c>
      <c r="E367" s="501">
        <v>0</v>
      </c>
      <c r="F367" s="501">
        <v>0</v>
      </c>
      <c r="G367" s="501">
        <v>0</v>
      </c>
      <c r="H367" s="501">
        <v>0</v>
      </c>
      <c r="I367" s="501">
        <v>0</v>
      </c>
      <c r="J367" s="501">
        <v>0</v>
      </c>
      <c r="K367" s="501">
        <v>0</v>
      </c>
      <c r="L367" s="492">
        <v>0</v>
      </c>
      <c r="M367" s="409">
        <v>0</v>
      </c>
      <c r="N367" s="648">
        <v>0</v>
      </c>
      <c r="O367" s="648">
        <v>0</v>
      </c>
      <c r="P367" s="409">
        <v>0</v>
      </c>
      <c r="Q367" s="409">
        <v>0</v>
      </c>
      <c r="R367" s="493">
        <v>0</v>
      </c>
      <c r="S367" s="409">
        <v>0</v>
      </c>
      <c r="T367" s="648">
        <v>0</v>
      </c>
      <c r="U367" s="409">
        <f t="shared" si="26"/>
        <v>0</v>
      </c>
      <c r="V367" s="40"/>
      <c r="W367" s="40"/>
      <c r="X367" s="40"/>
      <c r="Y367" s="52"/>
    </row>
    <row r="368" spans="1:25" ht="21">
      <c r="A368" s="54">
        <v>261</v>
      </c>
      <c r="B368" s="73" t="s">
        <v>212</v>
      </c>
      <c r="C368" s="74" t="s">
        <v>48</v>
      </c>
      <c r="D368" s="641">
        <v>5990</v>
      </c>
      <c r="E368" s="501">
        <v>0</v>
      </c>
      <c r="F368" s="501">
        <v>0</v>
      </c>
      <c r="G368" s="501">
        <v>0</v>
      </c>
      <c r="H368" s="501">
        <v>0</v>
      </c>
      <c r="I368" s="501">
        <v>0</v>
      </c>
      <c r="J368" s="501">
        <v>0</v>
      </c>
      <c r="K368" s="501">
        <v>0</v>
      </c>
      <c r="L368" s="492">
        <v>0</v>
      </c>
      <c r="M368" s="409">
        <v>0</v>
      </c>
      <c r="N368" s="641">
        <v>10</v>
      </c>
      <c r="O368" s="409">
        <f t="shared" si="25"/>
        <v>59900</v>
      </c>
      <c r="P368" s="409">
        <v>0</v>
      </c>
      <c r="Q368" s="409">
        <v>0</v>
      </c>
      <c r="R368" s="493">
        <v>0</v>
      </c>
      <c r="S368" s="409">
        <v>0</v>
      </c>
      <c r="T368" s="641">
        <v>10</v>
      </c>
      <c r="U368" s="409">
        <f t="shared" si="26"/>
        <v>59900</v>
      </c>
      <c r="V368" s="40"/>
      <c r="W368" s="40"/>
      <c r="X368" s="40"/>
      <c r="Y368" s="52"/>
    </row>
    <row r="369" spans="1:25" ht="21">
      <c r="A369" s="54">
        <v>262</v>
      </c>
      <c r="B369" s="73" t="s">
        <v>195</v>
      </c>
      <c r="C369" s="74" t="s">
        <v>48</v>
      </c>
      <c r="D369" s="641">
        <v>2200</v>
      </c>
      <c r="E369" s="501">
        <v>0</v>
      </c>
      <c r="F369" s="501">
        <v>0</v>
      </c>
      <c r="G369" s="501">
        <v>0</v>
      </c>
      <c r="H369" s="501">
        <v>0</v>
      </c>
      <c r="I369" s="501">
        <v>0</v>
      </c>
      <c r="J369" s="501">
        <v>0</v>
      </c>
      <c r="K369" s="501">
        <v>0</v>
      </c>
      <c r="L369" s="492">
        <v>0</v>
      </c>
      <c r="M369" s="409">
        <v>0</v>
      </c>
      <c r="N369" s="641">
        <v>20</v>
      </c>
      <c r="O369" s="409">
        <f t="shared" si="25"/>
        <v>44000</v>
      </c>
      <c r="P369" s="409">
        <v>0</v>
      </c>
      <c r="Q369" s="409">
        <v>0</v>
      </c>
      <c r="R369" s="493">
        <v>0</v>
      </c>
      <c r="S369" s="409">
        <v>0</v>
      </c>
      <c r="T369" s="641">
        <v>20</v>
      </c>
      <c r="U369" s="409">
        <f t="shared" si="26"/>
        <v>44000</v>
      </c>
      <c r="V369" s="40"/>
      <c r="W369" s="40"/>
      <c r="X369" s="40"/>
      <c r="Y369" s="52"/>
    </row>
    <row r="370" spans="1:25" ht="21">
      <c r="A370" s="54">
        <v>263</v>
      </c>
      <c r="B370" s="73" t="s">
        <v>93</v>
      </c>
      <c r="C370" s="74" t="s">
        <v>48</v>
      </c>
      <c r="D370" s="641">
        <f>8000*0.7</f>
        <v>5600</v>
      </c>
      <c r="E370" s="501">
        <v>0</v>
      </c>
      <c r="F370" s="501">
        <v>0</v>
      </c>
      <c r="G370" s="501">
        <v>0</v>
      </c>
      <c r="H370" s="501">
        <v>0</v>
      </c>
      <c r="I370" s="501">
        <v>0</v>
      </c>
      <c r="J370" s="501">
        <v>0</v>
      </c>
      <c r="K370" s="501">
        <v>0</v>
      </c>
      <c r="L370" s="492">
        <v>0</v>
      </c>
      <c r="M370" s="409">
        <v>0</v>
      </c>
      <c r="N370" s="641">
        <v>1</v>
      </c>
      <c r="O370" s="409">
        <f t="shared" si="25"/>
        <v>5600</v>
      </c>
      <c r="P370" s="409">
        <v>0</v>
      </c>
      <c r="Q370" s="409">
        <v>0</v>
      </c>
      <c r="R370" s="493">
        <v>0</v>
      </c>
      <c r="S370" s="409">
        <v>0</v>
      </c>
      <c r="T370" s="641">
        <v>1</v>
      </c>
      <c r="U370" s="409">
        <f t="shared" si="26"/>
        <v>5600</v>
      </c>
      <c r="V370" s="40"/>
      <c r="W370" s="40"/>
      <c r="X370" s="40"/>
      <c r="Y370" s="52"/>
    </row>
    <row r="371" spans="1:25" ht="21">
      <c r="A371" s="54">
        <v>264</v>
      </c>
      <c r="B371" s="73" t="s">
        <v>94</v>
      </c>
      <c r="C371" s="74" t="s">
        <v>48</v>
      </c>
      <c r="D371" s="641">
        <v>4600</v>
      </c>
      <c r="E371" s="501">
        <v>0</v>
      </c>
      <c r="F371" s="501">
        <v>0</v>
      </c>
      <c r="G371" s="501">
        <v>0</v>
      </c>
      <c r="H371" s="501">
        <v>0</v>
      </c>
      <c r="I371" s="501">
        <v>0</v>
      </c>
      <c r="J371" s="501">
        <v>0</v>
      </c>
      <c r="K371" s="501">
        <v>0</v>
      </c>
      <c r="L371" s="492">
        <v>0</v>
      </c>
      <c r="M371" s="409">
        <v>0</v>
      </c>
      <c r="N371" s="641">
        <v>1</v>
      </c>
      <c r="O371" s="409">
        <f t="shared" si="25"/>
        <v>4600</v>
      </c>
      <c r="P371" s="409">
        <v>0</v>
      </c>
      <c r="Q371" s="409">
        <v>0</v>
      </c>
      <c r="R371" s="493">
        <v>0</v>
      </c>
      <c r="S371" s="409">
        <v>0</v>
      </c>
      <c r="T371" s="641">
        <v>1</v>
      </c>
      <c r="U371" s="409">
        <f t="shared" si="26"/>
        <v>4600</v>
      </c>
      <c r="V371" s="40"/>
      <c r="W371" s="40"/>
      <c r="X371" s="40"/>
      <c r="Y371" s="52"/>
    </row>
    <row r="372" spans="1:25" ht="21">
      <c r="A372" s="54"/>
      <c r="B372" s="80" t="s">
        <v>213</v>
      </c>
      <c r="C372" s="83">
        <v>0</v>
      </c>
      <c r="D372" s="645">
        <v>0</v>
      </c>
      <c r="E372" s="501">
        <v>0</v>
      </c>
      <c r="F372" s="501">
        <v>0</v>
      </c>
      <c r="G372" s="501">
        <v>0</v>
      </c>
      <c r="H372" s="501">
        <v>0</v>
      </c>
      <c r="I372" s="501">
        <v>0</v>
      </c>
      <c r="J372" s="501">
        <v>0</v>
      </c>
      <c r="K372" s="501">
        <v>0</v>
      </c>
      <c r="L372" s="492">
        <v>0</v>
      </c>
      <c r="M372" s="409">
        <v>0</v>
      </c>
      <c r="N372" s="648">
        <v>0</v>
      </c>
      <c r="O372" s="648">
        <v>0</v>
      </c>
      <c r="P372" s="409">
        <v>0</v>
      </c>
      <c r="Q372" s="409">
        <v>0</v>
      </c>
      <c r="R372" s="493">
        <v>0</v>
      </c>
      <c r="S372" s="409">
        <v>0</v>
      </c>
      <c r="T372" s="648">
        <v>0</v>
      </c>
      <c r="U372" s="409">
        <f t="shared" si="26"/>
        <v>0</v>
      </c>
      <c r="V372" s="40"/>
      <c r="W372" s="40"/>
      <c r="X372" s="40"/>
      <c r="Y372" s="52"/>
    </row>
    <row r="373" spans="1:25" ht="21">
      <c r="A373" s="54">
        <v>265</v>
      </c>
      <c r="B373" s="73" t="s">
        <v>212</v>
      </c>
      <c r="C373" s="74" t="s">
        <v>48</v>
      </c>
      <c r="D373" s="641">
        <v>5990</v>
      </c>
      <c r="E373" s="501">
        <v>0</v>
      </c>
      <c r="F373" s="501">
        <v>0</v>
      </c>
      <c r="G373" s="501">
        <v>0</v>
      </c>
      <c r="H373" s="501">
        <v>0</v>
      </c>
      <c r="I373" s="501">
        <v>0</v>
      </c>
      <c r="J373" s="501">
        <v>0</v>
      </c>
      <c r="K373" s="501">
        <v>0</v>
      </c>
      <c r="L373" s="492">
        <v>0</v>
      </c>
      <c r="M373" s="409">
        <v>0</v>
      </c>
      <c r="N373" s="641">
        <v>10</v>
      </c>
      <c r="O373" s="409">
        <f t="shared" si="25"/>
        <v>59900</v>
      </c>
      <c r="P373" s="409">
        <v>0</v>
      </c>
      <c r="Q373" s="409">
        <v>0</v>
      </c>
      <c r="R373" s="493">
        <v>0</v>
      </c>
      <c r="S373" s="409">
        <v>0</v>
      </c>
      <c r="T373" s="641">
        <v>10</v>
      </c>
      <c r="U373" s="409">
        <f t="shared" si="26"/>
        <v>59900</v>
      </c>
      <c r="V373" s="40"/>
      <c r="W373" s="40"/>
      <c r="X373" s="40"/>
      <c r="Y373" s="52"/>
    </row>
    <row r="374" spans="1:25" ht="21">
      <c r="A374" s="54">
        <v>266</v>
      </c>
      <c r="B374" s="73" t="s">
        <v>195</v>
      </c>
      <c r="C374" s="74" t="s">
        <v>48</v>
      </c>
      <c r="D374" s="641">
        <v>2200</v>
      </c>
      <c r="E374" s="501">
        <v>0</v>
      </c>
      <c r="F374" s="501">
        <v>0</v>
      </c>
      <c r="G374" s="501">
        <v>0</v>
      </c>
      <c r="H374" s="501">
        <v>0</v>
      </c>
      <c r="I374" s="501">
        <v>0</v>
      </c>
      <c r="J374" s="501">
        <v>0</v>
      </c>
      <c r="K374" s="501">
        <v>0</v>
      </c>
      <c r="L374" s="492">
        <v>0</v>
      </c>
      <c r="M374" s="409">
        <v>0</v>
      </c>
      <c r="N374" s="641">
        <v>20</v>
      </c>
      <c r="O374" s="409">
        <f t="shared" si="25"/>
        <v>44000</v>
      </c>
      <c r="P374" s="409">
        <v>0</v>
      </c>
      <c r="Q374" s="409">
        <v>0</v>
      </c>
      <c r="R374" s="493">
        <v>0</v>
      </c>
      <c r="S374" s="409">
        <v>0</v>
      </c>
      <c r="T374" s="641">
        <v>20</v>
      </c>
      <c r="U374" s="409">
        <f t="shared" si="26"/>
        <v>44000</v>
      </c>
      <c r="V374" s="40"/>
      <c r="W374" s="40"/>
      <c r="X374" s="40"/>
      <c r="Y374" s="52"/>
    </row>
    <row r="375" spans="1:25" ht="21">
      <c r="A375" s="54">
        <v>267</v>
      </c>
      <c r="B375" s="73" t="s">
        <v>93</v>
      </c>
      <c r="C375" s="74" t="s">
        <v>48</v>
      </c>
      <c r="D375" s="641">
        <f>8000*0.7</f>
        <v>5600</v>
      </c>
      <c r="E375" s="501">
        <v>0</v>
      </c>
      <c r="F375" s="501">
        <v>0</v>
      </c>
      <c r="G375" s="501">
        <v>0</v>
      </c>
      <c r="H375" s="501">
        <v>0</v>
      </c>
      <c r="I375" s="501">
        <v>0</v>
      </c>
      <c r="J375" s="501">
        <v>0</v>
      </c>
      <c r="K375" s="501">
        <v>0</v>
      </c>
      <c r="L375" s="492">
        <v>0</v>
      </c>
      <c r="M375" s="409">
        <v>0</v>
      </c>
      <c r="N375" s="641">
        <v>1</v>
      </c>
      <c r="O375" s="409">
        <f t="shared" si="25"/>
        <v>5600</v>
      </c>
      <c r="P375" s="409">
        <v>0</v>
      </c>
      <c r="Q375" s="409">
        <v>0</v>
      </c>
      <c r="R375" s="493">
        <v>0</v>
      </c>
      <c r="S375" s="409">
        <v>0</v>
      </c>
      <c r="T375" s="641">
        <v>1</v>
      </c>
      <c r="U375" s="409">
        <f t="shared" si="26"/>
        <v>5600</v>
      </c>
      <c r="V375" s="40"/>
      <c r="W375" s="40"/>
      <c r="X375" s="40"/>
      <c r="Y375" s="52"/>
    </row>
    <row r="376" spans="1:25" ht="21">
      <c r="A376" s="54">
        <v>268</v>
      </c>
      <c r="B376" s="73" t="s">
        <v>94</v>
      </c>
      <c r="C376" s="74" t="s">
        <v>48</v>
      </c>
      <c r="D376" s="641">
        <v>4600</v>
      </c>
      <c r="E376" s="501">
        <v>0</v>
      </c>
      <c r="F376" s="501">
        <v>0</v>
      </c>
      <c r="G376" s="501">
        <v>0</v>
      </c>
      <c r="H376" s="501">
        <v>0</v>
      </c>
      <c r="I376" s="501">
        <v>0</v>
      </c>
      <c r="J376" s="501">
        <v>0</v>
      </c>
      <c r="K376" s="501">
        <v>0</v>
      </c>
      <c r="L376" s="492">
        <v>0</v>
      </c>
      <c r="M376" s="409">
        <v>0</v>
      </c>
      <c r="N376" s="641">
        <v>1</v>
      </c>
      <c r="O376" s="409">
        <f t="shared" si="25"/>
        <v>4600</v>
      </c>
      <c r="P376" s="409">
        <v>0</v>
      </c>
      <c r="Q376" s="409">
        <v>0</v>
      </c>
      <c r="R376" s="493">
        <v>0</v>
      </c>
      <c r="S376" s="409">
        <v>0</v>
      </c>
      <c r="T376" s="641">
        <v>1</v>
      </c>
      <c r="U376" s="409">
        <f t="shared" si="26"/>
        <v>4600</v>
      </c>
      <c r="V376" s="40"/>
      <c r="W376" s="40"/>
      <c r="X376" s="40"/>
      <c r="Y376" s="52"/>
    </row>
    <row r="377" spans="1:25" ht="21">
      <c r="A377" s="54"/>
      <c r="B377" s="80" t="s">
        <v>214</v>
      </c>
      <c r="C377" s="83">
        <v>0</v>
      </c>
      <c r="D377" s="645">
        <v>0</v>
      </c>
      <c r="E377" s="501">
        <v>0</v>
      </c>
      <c r="F377" s="501">
        <v>0</v>
      </c>
      <c r="G377" s="501">
        <v>0</v>
      </c>
      <c r="H377" s="501">
        <v>0</v>
      </c>
      <c r="I377" s="501">
        <v>0</v>
      </c>
      <c r="J377" s="501">
        <v>0</v>
      </c>
      <c r="K377" s="501">
        <v>0</v>
      </c>
      <c r="L377" s="492">
        <v>0</v>
      </c>
      <c r="M377" s="409">
        <v>0</v>
      </c>
      <c r="N377" s="648">
        <v>0</v>
      </c>
      <c r="O377" s="648">
        <v>0</v>
      </c>
      <c r="P377" s="409">
        <v>0</v>
      </c>
      <c r="Q377" s="409">
        <v>0</v>
      </c>
      <c r="R377" s="493">
        <v>0</v>
      </c>
      <c r="S377" s="409">
        <v>0</v>
      </c>
      <c r="T377" s="648">
        <v>0</v>
      </c>
      <c r="U377" s="409">
        <f t="shared" si="26"/>
        <v>0</v>
      </c>
      <c r="V377" s="40"/>
      <c r="W377" s="40"/>
      <c r="X377" s="40"/>
      <c r="Y377" s="52"/>
    </row>
    <row r="378" spans="1:25" ht="21">
      <c r="A378" s="54">
        <v>269</v>
      </c>
      <c r="B378" s="73" t="s">
        <v>212</v>
      </c>
      <c r="C378" s="74" t="s">
        <v>48</v>
      </c>
      <c r="D378" s="641">
        <v>5990</v>
      </c>
      <c r="E378" s="501">
        <v>0</v>
      </c>
      <c r="F378" s="501">
        <v>0</v>
      </c>
      <c r="G378" s="501">
        <v>0</v>
      </c>
      <c r="H378" s="501">
        <v>0</v>
      </c>
      <c r="I378" s="501">
        <v>0</v>
      </c>
      <c r="J378" s="501">
        <v>0</v>
      </c>
      <c r="K378" s="501">
        <v>0</v>
      </c>
      <c r="L378" s="492">
        <v>0</v>
      </c>
      <c r="M378" s="409">
        <v>0</v>
      </c>
      <c r="N378" s="641">
        <v>10</v>
      </c>
      <c r="O378" s="409">
        <f t="shared" si="25"/>
        <v>59900</v>
      </c>
      <c r="P378" s="409">
        <v>0</v>
      </c>
      <c r="Q378" s="409">
        <v>0</v>
      </c>
      <c r="R378" s="493">
        <v>0</v>
      </c>
      <c r="S378" s="409">
        <v>0</v>
      </c>
      <c r="T378" s="641">
        <v>10</v>
      </c>
      <c r="U378" s="409">
        <f t="shared" si="26"/>
        <v>59900</v>
      </c>
      <c r="V378" s="40"/>
      <c r="W378" s="40"/>
      <c r="X378" s="40"/>
      <c r="Y378" s="52"/>
    </row>
    <row r="379" spans="1:25" ht="21">
      <c r="A379" s="54">
        <v>270</v>
      </c>
      <c r="B379" s="73" t="s">
        <v>195</v>
      </c>
      <c r="C379" s="74" t="s">
        <v>48</v>
      </c>
      <c r="D379" s="641">
        <v>2200</v>
      </c>
      <c r="E379" s="501">
        <v>0</v>
      </c>
      <c r="F379" s="501">
        <v>0</v>
      </c>
      <c r="G379" s="501">
        <v>0</v>
      </c>
      <c r="H379" s="501">
        <v>0</v>
      </c>
      <c r="I379" s="501">
        <v>0</v>
      </c>
      <c r="J379" s="501">
        <v>0</v>
      </c>
      <c r="K379" s="501">
        <v>0</v>
      </c>
      <c r="L379" s="492">
        <v>0</v>
      </c>
      <c r="M379" s="409">
        <v>0</v>
      </c>
      <c r="N379" s="641">
        <v>20</v>
      </c>
      <c r="O379" s="409">
        <f t="shared" si="25"/>
        <v>44000</v>
      </c>
      <c r="P379" s="409">
        <v>0</v>
      </c>
      <c r="Q379" s="409">
        <v>0</v>
      </c>
      <c r="R379" s="493">
        <v>0</v>
      </c>
      <c r="S379" s="409">
        <v>0</v>
      </c>
      <c r="T379" s="641">
        <v>20</v>
      </c>
      <c r="U379" s="409">
        <f t="shared" si="26"/>
        <v>44000</v>
      </c>
      <c r="V379" s="40"/>
      <c r="W379" s="40"/>
      <c r="X379" s="40"/>
      <c r="Y379" s="52"/>
    </row>
    <row r="380" spans="1:25" ht="21">
      <c r="A380" s="54">
        <v>271</v>
      </c>
      <c r="B380" s="73" t="s">
        <v>93</v>
      </c>
      <c r="C380" s="74" t="s">
        <v>48</v>
      </c>
      <c r="D380" s="641">
        <f>8000*0.7</f>
        <v>5600</v>
      </c>
      <c r="E380" s="501">
        <v>0</v>
      </c>
      <c r="F380" s="501">
        <v>0</v>
      </c>
      <c r="G380" s="501">
        <v>0</v>
      </c>
      <c r="H380" s="501">
        <v>0</v>
      </c>
      <c r="I380" s="501">
        <v>0</v>
      </c>
      <c r="J380" s="501">
        <v>0</v>
      </c>
      <c r="K380" s="501">
        <v>0</v>
      </c>
      <c r="L380" s="492">
        <v>0</v>
      </c>
      <c r="M380" s="409">
        <v>0</v>
      </c>
      <c r="N380" s="641">
        <v>1</v>
      </c>
      <c r="O380" s="409">
        <f t="shared" si="25"/>
        <v>5600</v>
      </c>
      <c r="P380" s="409">
        <v>0</v>
      </c>
      <c r="Q380" s="409">
        <v>0</v>
      </c>
      <c r="R380" s="493">
        <v>0</v>
      </c>
      <c r="S380" s="409">
        <v>0</v>
      </c>
      <c r="T380" s="641">
        <v>1</v>
      </c>
      <c r="U380" s="409">
        <f t="shared" si="26"/>
        <v>5600</v>
      </c>
      <c r="V380" s="40"/>
      <c r="W380" s="40"/>
      <c r="X380" s="40"/>
      <c r="Y380" s="52"/>
    </row>
    <row r="381" spans="1:25" ht="21">
      <c r="A381" s="54">
        <v>272</v>
      </c>
      <c r="B381" s="73" t="s">
        <v>94</v>
      </c>
      <c r="C381" s="74" t="s">
        <v>48</v>
      </c>
      <c r="D381" s="641">
        <v>4600</v>
      </c>
      <c r="E381" s="501">
        <v>0</v>
      </c>
      <c r="F381" s="501">
        <v>0</v>
      </c>
      <c r="G381" s="501">
        <v>0</v>
      </c>
      <c r="H381" s="501">
        <v>0</v>
      </c>
      <c r="I381" s="501">
        <v>0</v>
      </c>
      <c r="J381" s="501">
        <v>0</v>
      </c>
      <c r="K381" s="501">
        <v>0</v>
      </c>
      <c r="L381" s="492">
        <v>0</v>
      </c>
      <c r="M381" s="409">
        <v>0</v>
      </c>
      <c r="N381" s="641">
        <v>1</v>
      </c>
      <c r="O381" s="409">
        <f t="shared" si="25"/>
        <v>4600</v>
      </c>
      <c r="P381" s="409">
        <v>0</v>
      </c>
      <c r="Q381" s="409">
        <v>0</v>
      </c>
      <c r="R381" s="493">
        <v>0</v>
      </c>
      <c r="S381" s="409">
        <v>0</v>
      </c>
      <c r="T381" s="641">
        <v>1</v>
      </c>
      <c r="U381" s="409">
        <f t="shared" si="26"/>
        <v>4600</v>
      </c>
      <c r="V381" s="40"/>
      <c r="W381" s="40"/>
      <c r="X381" s="40"/>
      <c r="Y381" s="52"/>
    </row>
    <row r="382" spans="1:25" ht="21">
      <c r="A382" s="54"/>
      <c r="B382" s="80" t="s">
        <v>215</v>
      </c>
      <c r="C382" s="83">
        <v>0</v>
      </c>
      <c r="D382" s="645">
        <v>0</v>
      </c>
      <c r="E382" s="501">
        <v>0</v>
      </c>
      <c r="F382" s="501">
        <v>0</v>
      </c>
      <c r="G382" s="501">
        <v>0</v>
      </c>
      <c r="H382" s="501">
        <v>0</v>
      </c>
      <c r="I382" s="501">
        <v>0</v>
      </c>
      <c r="J382" s="501">
        <v>0</v>
      </c>
      <c r="K382" s="501">
        <v>0</v>
      </c>
      <c r="L382" s="492">
        <v>0</v>
      </c>
      <c r="M382" s="409">
        <v>0</v>
      </c>
      <c r="N382" s="648">
        <v>0</v>
      </c>
      <c r="O382" s="648">
        <v>0</v>
      </c>
      <c r="P382" s="409">
        <v>0</v>
      </c>
      <c r="Q382" s="409">
        <v>0</v>
      </c>
      <c r="R382" s="493">
        <v>0</v>
      </c>
      <c r="S382" s="409">
        <v>0</v>
      </c>
      <c r="T382" s="648">
        <v>0</v>
      </c>
      <c r="U382" s="409">
        <f t="shared" si="26"/>
        <v>0</v>
      </c>
      <c r="V382" s="40"/>
      <c r="W382" s="40"/>
      <c r="X382" s="40"/>
      <c r="Y382" s="52"/>
    </row>
    <row r="383" spans="1:25" ht="21">
      <c r="A383" s="54">
        <v>273</v>
      </c>
      <c r="B383" s="73" t="s">
        <v>194</v>
      </c>
      <c r="C383" s="74" t="s">
        <v>48</v>
      </c>
      <c r="D383" s="641">
        <v>5700</v>
      </c>
      <c r="E383" s="501">
        <v>0</v>
      </c>
      <c r="F383" s="501">
        <v>0</v>
      </c>
      <c r="G383" s="501">
        <v>0</v>
      </c>
      <c r="H383" s="501">
        <v>0</v>
      </c>
      <c r="I383" s="501">
        <v>0</v>
      </c>
      <c r="J383" s="501">
        <v>0</v>
      </c>
      <c r="K383" s="501">
        <v>0</v>
      </c>
      <c r="L383" s="492">
        <v>0</v>
      </c>
      <c r="M383" s="409">
        <v>0</v>
      </c>
      <c r="N383" s="641">
        <v>40</v>
      </c>
      <c r="O383" s="409">
        <f t="shared" si="25"/>
        <v>228000</v>
      </c>
      <c r="P383" s="409">
        <v>0</v>
      </c>
      <c r="Q383" s="409">
        <v>0</v>
      </c>
      <c r="R383" s="493">
        <v>0</v>
      </c>
      <c r="S383" s="409">
        <v>0</v>
      </c>
      <c r="T383" s="641">
        <v>40</v>
      </c>
      <c r="U383" s="409">
        <f t="shared" si="26"/>
        <v>228000</v>
      </c>
      <c r="V383" s="40"/>
      <c r="W383" s="40"/>
      <c r="X383" s="40"/>
      <c r="Y383" s="52"/>
    </row>
    <row r="384" spans="1:25" ht="21">
      <c r="A384" s="54">
        <v>274</v>
      </c>
      <c r="B384" s="73" t="s">
        <v>195</v>
      </c>
      <c r="C384" s="74" t="s">
        <v>48</v>
      </c>
      <c r="D384" s="641">
        <v>2200</v>
      </c>
      <c r="E384" s="501">
        <v>0</v>
      </c>
      <c r="F384" s="501">
        <v>0</v>
      </c>
      <c r="G384" s="501">
        <v>0</v>
      </c>
      <c r="H384" s="501">
        <v>0</v>
      </c>
      <c r="I384" s="501">
        <v>0</v>
      </c>
      <c r="J384" s="501">
        <v>0</v>
      </c>
      <c r="K384" s="501">
        <v>0</v>
      </c>
      <c r="L384" s="492">
        <v>0</v>
      </c>
      <c r="M384" s="409">
        <v>0</v>
      </c>
      <c r="N384" s="641">
        <v>40</v>
      </c>
      <c r="O384" s="409">
        <f t="shared" si="25"/>
        <v>88000</v>
      </c>
      <c r="P384" s="409">
        <v>0</v>
      </c>
      <c r="Q384" s="409">
        <v>0</v>
      </c>
      <c r="R384" s="493">
        <v>0</v>
      </c>
      <c r="S384" s="409">
        <v>0</v>
      </c>
      <c r="T384" s="641">
        <v>40</v>
      </c>
      <c r="U384" s="409">
        <f t="shared" si="26"/>
        <v>88000</v>
      </c>
      <c r="V384" s="40"/>
      <c r="W384" s="40"/>
      <c r="X384" s="40"/>
      <c r="Y384" s="52"/>
    </row>
    <row r="385" spans="1:25" ht="21">
      <c r="A385" s="54">
        <v>275</v>
      </c>
      <c r="B385" s="73" t="s">
        <v>93</v>
      </c>
      <c r="C385" s="74" t="s">
        <v>48</v>
      </c>
      <c r="D385" s="641">
        <f>8000*0.7</f>
        <v>5600</v>
      </c>
      <c r="E385" s="501">
        <v>0</v>
      </c>
      <c r="F385" s="501">
        <v>0</v>
      </c>
      <c r="G385" s="501">
        <v>0</v>
      </c>
      <c r="H385" s="501">
        <v>0</v>
      </c>
      <c r="I385" s="501">
        <v>0</v>
      </c>
      <c r="J385" s="501">
        <v>0</v>
      </c>
      <c r="K385" s="501">
        <v>0</v>
      </c>
      <c r="L385" s="492">
        <v>0</v>
      </c>
      <c r="M385" s="409">
        <v>0</v>
      </c>
      <c r="N385" s="641">
        <v>1</v>
      </c>
      <c r="O385" s="409">
        <f t="shared" si="25"/>
        <v>5600</v>
      </c>
      <c r="P385" s="409">
        <v>0</v>
      </c>
      <c r="Q385" s="409">
        <v>0</v>
      </c>
      <c r="R385" s="493">
        <v>0</v>
      </c>
      <c r="S385" s="409">
        <v>0</v>
      </c>
      <c r="T385" s="641">
        <v>1</v>
      </c>
      <c r="U385" s="409">
        <f t="shared" si="26"/>
        <v>5600</v>
      </c>
      <c r="V385" s="40"/>
      <c r="W385" s="40"/>
      <c r="X385" s="40"/>
      <c r="Y385" s="52"/>
    </row>
    <row r="386" spans="1:25" ht="21">
      <c r="A386" s="54">
        <v>276</v>
      </c>
      <c r="B386" s="73" t="s">
        <v>94</v>
      </c>
      <c r="C386" s="74" t="s">
        <v>48</v>
      </c>
      <c r="D386" s="641">
        <v>4600</v>
      </c>
      <c r="E386" s="501">
        <v>0</v>
      </c>
      <c r="F386" s="501">
        <v>0</v>
      </c>
      <c r="G386" s="501">
        <v>0</v>
      </c>
      <c r="H386" s="501">
        <v>0</v>
      </c>
      <c r="I386" s="501">
        <v>0</v>
      </c>
      <c r="J386" s="501">
        <v>0</v>
      </c>
      <c r="K386" s="501">
        <v>0</v>
      </c>
      <c r="L386" s="492">
        <v>0</v>
      </c>
      <c r="M386" s="409">
        <v>0</v>
      </c>
      <c r="N386" s="641">
        <v>1</v>
      </c>
      <c r="O386" s="409">
        <f t="shared" si="25"/>
        <v>4600</v>
      </c>
      <c r="P386" s="409">
        <v>0</v>
      </c>
      <c r="Q386" s="409">
        <v>0</v>
      </c>
      <c r="R386" s="493">
        <v>0</v>
      </c>
      <c r="S386" s="409">
        <v>0</v>
      </c>
      <c r="T386" s="641">
        <v>1</v>
      </c>
      <c r="U386" s="409">
        <f t="shared" si="26"/>
        <v>4600</v>
      </c>
      <c r="V386" s="40"/>
      <c r="W386" s="40"/>
      <c r="X386" s="40"/>
      <c r="Y386" s="52"/>
    </row>
    <row r="387" spans="1:25" ht="21">
      <c r="A387" s="54"/>
      <c r="B387" s="80" t="s">
        <v>216</v>
      </c>
      <c r="C387" s="83">
        <v>0</v>
      </c>
      <c r="D387" s="645">
        <v>0</v>
      </c>
      <c r="E387" s="501">
        <v>0</v>
      </c>
      <c r="F387" s="501">
        <v>0</v>
      </c>
      <c r="G387" s="501">
        <v>0</v>
      </c>
      <c r="H387" s="501">
        <v>0</v>
      </c>
      <c r="I387" s="501">
        <v>0</v>
      </c>
      <c r="J387" s="501">
        <v>0</v>
      </c>
      <c r="K387" s="501">
        <v>0</v>
      </c>
      <c r="L387" s="492">
        <v>0</v>
      </c>
      <c r="M387" s="409">
        <v>0</v>
      </c>
      <c r="N387" s="648">
        <v>0</v>
      </c>
      <c r="O387" s="648">
        <v>0</v>
      </c>
      <c r="P387" s="409">
        <v>0</v>
      </c>
      <c r="Q387" s="409">
        <v>0</v>
      </c>
      <c r="R387" s="493">
        <v>0</v>
      </c>
      <c r="S387" s="409">
        <v>0</v>
      </c>
      <c r="T387" s="648">
        <v>0</v>
      </c>
      <c r="U387" s="409">
        <f t="shared" si="26"/>
        <v>0</v>
      </c>
      <c r="V387" s="40"/>
      <c r="W387" s="40"/>
      <c r="X387" s="40"/>
      <c r="Y387" s="52"/>
    </row>
    <row r="388" spans="1:25" ht="21">
      <c r="A388" s="54">
        <v>277</v>
      </c>
      <c r="B388" s="73" t="s">
        <v>217</v>
      </c>
      <c r="C388" s="74" t="s">
        <v>48</v>
      </c>
      <c r="D388" s="641">
        <v>6860</v>
      </c>
      <c r="E388" s="501">
        <v>0</v>
      </c>
      <c r="F388" s="501">
        <v>0</v>
      </c>
      <c r="G388" s="501">
        <v>0</v>
      </c>
      <c r="H388" s="501">
        <v>0</v>
      </c>
      <c r="I388" s="501">
        <v>0</v>
      </c>
      <c r="J388" s="501">
        <v>0</v>
      </c>
      <c r="K388" s="501">
        <v>0</v>
      </c>
      <c r="L388" s="492">
        <v>0</v>
      </c>
      <c r="M388" s="409">
        <v>0</v>
      </c>
      <c r="N388" s="641">
        <v>5</v>
      </c>
      <c r="O388" s="409">
        <f t="shared" si="25"/>
        <v>34300</v>
      </c>
      <c r="P388" s="409">
        <v>0</v>
      </c>
      <c r="Q388" s="409">
        <v>0</v>
      </c>
      <c r="R388" s="493">
        <v>0</v>
      </c>
      <c r="S388" s="409">
        <v>0</v>
      </c>
      <c r="T388" s="641">
        <v>5</v>
      </c>
      <c r="U388" s="409">
        <f t="shared" si="26"/>
        <v>34300</v>
      </c>
      <c r="V388" s="40"/>
      <c r="W388" s="40"/>
      <c r="X388" s="40"/>
      <c r="Y388" s="52"/>
    </row>
    <row r="389" spans="1:25" ht="21">
      <c r="A389" s="54">
        <v>278</v>
      </c>
      <c r="B389" s="73" t="s">
        <v>96</v>
      </c>
      <c r="C389" s="74" t="s">
        <v>48</v>
      </c>
      <c r="D389" s="641">
        <v>2800</v>
      </c>
      <c r="E389" s="501">
        <v>0</v>
      </c>
      <c r="F389" s="501">
        <v>0</v>
      </c>
      <c r="G389" s="501">
        <v>0</v>
      </c>
      <c r="H389" s="501">
        <v>0</v>
      </c>
      <c r="I389" s="501">
        <v>0</v>
      </c>
      <c r="J389" s="501">
        <v>0</v>
      </c>
      <c r="K389" s="501">
        <v>0</v>
      </c>
      <c r="L389" s="492">
        <v>0</v>
      </c>
      <c r="M389" s="409">
        <v>0</v>
      </c>
      <c r="N389" s="641">
        <v>2</v>
      </c>
      <c r="O389" s="409">
        <f t="shared" si="25"/>
        <v>5600</v>
      </c>
      <c r="P389" s="409">
        <v>0</v>
      </c>
      <c r="Q389" s="409">
        <v>0</v>
      </c>
      <c r="R389" s="493">
        <v>0</v>
      </c>
      <c r="S389" s="409">
        <v>0</v>
      </c>
      <c r="T389" s="641">
        <v>2</v>
      </c>
      <c r="U389" s="409">
        <f t="shared" si="26"/>
        <v>5600</v>
      </c>
      <c r="V389" s="40"/>
      <c r="W389" s="40"/>
      <c r="X389" s="40"/>
      <c r="Y389" s="52"/>
    </row>
    <row r="390" spans="1:25" ht="21">
      <c r="A390" s="54"/>
      <c r="B390" s="80" t="s">
        <v>218</v>
      </c>
      <c r="C390" s="83">
        <v>0</v>
      </c>
      <c r="D390" s="645">
        <v>0</v>
      </c>
      <c r="E390" s="501">
        <v>0</v>
      </c>
      <c r="F390" s="501">
        <v>0</v>
      </c>
      <c r="G390" s="501">
        <v>0</v>
      </c>
      <c r="H390" s="501">
        <v>0</v>
      </c>
      <c r="I390" s="501">
        <v>0</v>
      </c>
      <c r="J390" s="501">
        <v>0</v>
      </c>
      <c r="K390" s="501">
        <v>0</v>
      </c>
      <c r="L390" s="492">
        <v>0</v>
      </c>
      <c r="M390" s="409">
        <v>0</v>
      </c>
      <c r="N390" s="648">
        <v>0</v>
      </c>
      <c r="O390" s="648">
        <v>0</v>
      </c>
      <c r="P390" s="409">
        <v>0</v>
      </c>
      <c r="Q390" s="409">
        <v>0</v>
      </c>
      <c r="R390" s="493">
        <v>0</v>
      </c>
      <c r="S390" s="409">
        <v>0</v>
      </c>
      <c r="T390" s="648">
        <v>0</v>
      </c>
      <c r="U390" s="409">
        <f t="shared" si="26"/>
        <v>0</v>
      </c>
      <c r="V390" s="40"/>
      <c r="W390" s="40"/>
      <c r="X390" s="40"/>
      <c r="Y390" s="52"/>
    </row>
    <row r="391" spans="1:25" ht="21">
      <c r="A391" s="54">
        <v>279</v>
      </c>
      <c r="B391" s="73" t="s">
        <v>217</v>
      </c>
      <c r="C391" s="74" t="s">
        <v>48</v>
      </c>
      <c r="D391" s="641">
        <v>6860</v>
      </c>
      <c r="E391" s="501">
        <v>0</v>
      </c>
      <c r="F391" s="501">
        <v>0</v>
      </c>
      <c r="G391" s="501">
        <v>0</v>
      </c>
      <c r="H391" s="501">
        <v>0</v>
      </c>
      <c r="I391" s="501">
        <v>0</v>
      </c>
      <c r="J391" s="501">
        <v>0</v>
      </c>
      <c r="K391" s="501">
        <v>0</v>
      </c>
      <c r="L391" s="492">
        <v>0</v>
      </c>
      <c r="M391" s="409">
        <v>0</v>
      </c>
      <c r="N391" s="641">
        <v>4</v>
      </c>
      <c r="O391" s="409">
        <f t="shared" si="25"/>
        <v>27440</v>
      </c>
      <c r="P391" s="409">
        <v>0</v>
      </c>
      <c r="Q391" s="409">
        <v>0</v>
      </c>
      <c r="R391" s="493">
        <v>0</v>
      </c>
      <c r="S391" s="409">
        <v>0</v>
      </c>
      <c r="T391" s="641">
        <v>4</v>
      </c>
      <c r="U391" s="409">
        <f t="shared" si="26"/>
        <v>27440</v>
      </c>
      <c r="V391" s="40"/>
      <c r="W391" s="40"/>
      <c r="X391" s="40"/>
      <c r="Y391" s="52"/>
    </row>
    <row r="392" spans="1:25" ht="21">
      <c r="A392" s="54">
        <v>280</v>
      </c>
      <c r="B392" s="73" t="s">
        <v>96</v>
      </c>
      <c r="C392" s="74" t="s">
        <v>48</v>
      </c>
      <c r="D392" s="641">
        <v>2800</v>
      </c>
      <c r="E392" s="501">
        <v>0</v>
      </c>
      <c r="F392" s="501">
        <v>0</v>
      </c>
      <c r="G392" s="501">
        <v>0</v>
      </c>
      <c r="H392" s="501">
        <v>0</v>
      </c>
      <c r="I392" s="501">
        <v>0</v>
      </c>
      <c r="J392" s="501">
        <v>0</v>
      </c>
      <c r="K392" s="501">
        <v>0</v>
      </c>
      <c r="L392" s="492">
        <v>0</v>
      </c>
      <c r="M392" s="409">
        <v>0</v>
      </c>
      <c r="N392" s="641">
        <v>2</v>
      </c>
      <c r="O392" s="409">
        <f t="shared" si="25"/>
        <v>5600</v>
      </c>
      <c r="P392" s="409">
        <v>0</v>
      </c>
      <c r="Q392" s="409">
        <v>0</v>
      </c>
      <c r="R392" s="493">
        <v>0</v>
      </c>
      <c r="S392" s="409">
        <v>0</v>
      </c>
      <c r="T392" s="641">
        <v>2</v>
      </c>
      <c r="U392" s="409">
        <f t="shared" si="26"/>
        <v>5600</v>
      </c>
      <c r="V392" s="40"/>
      <c r="W392" s="40"/>
      <c r="X392" s="40"/>
      <c r="Y392" s="52"/>
    </row>
    <row r="393" spans="1:25" ht="21">
      <c r="A393" s="54"/>
      <c r="B393" s="80" t="s">
        <v>219</v>
      </c>
      <c r="C393" s="83">
        <v>0</v>
      </c>
      <c r="D393" s="645">
        <v>0</v>
      </c>
      <c r="E393" s="501">
        <v>0</v>
      </c>
      <c r="F393" s="501">
        <v>0</v>
      </c>
      <c r="G393" s="501">
        <v>0</v>
      </c>
      <c r="H393" s="501">
        <v>0</v>
      </c>
      <c r="I393" s="501">
        <v>0</v>
      </c>
      <c r="J393" s="501">
        <v>0</v>
      </c>
      <c r="K393" s="501">
        <v>0</v>
      </c>
      <c r="L393" s="492">
        <v>0</v>
      </c>
      <c r="M393" s="409">
        <v>0</v>
      </c>
      <c r="N393" s="648">
        <v>0</v>
      </c>
      <c r="O393" s="648">
        <v>0</v>
      </c>
      <c r="P393" s="409">
        <v>0</v>
      </c>
      <c r="Q393" s="409">
        <v>0</v>
      </c>
      <c r="R393" s="493">
        <v>0</v>
      </c>
      <c r="S393" s="409">
        <v>0</v>
      </c>
      <c r="T393" s="648">
        <v>0</v>
      </c>
      <c r="U393" s="409">
        <f t="shared" si="26"/>
        <v>0</v>
      </c>
      <c r="V393" s="40"/>
      <c r="W393" s="40"/>
      <c r="X393" s="40"/>
      <c r="Y393" s="52"/>
    </row>
    <row r="394" spans="1:25" ht="21">
      <c r="A394" s="54">
        <v>281</v>
      </c>
      <c r="B394" s="73" t="s">
        <v>217</v>
      </c>
      <c r="C394" s="74" t="s">
        <v>48</v>
      </c>
      <c r="D394" s="641">
        <v>6860</v>
      </c>
      <c r="E394" s="501">
        <v>0</v>
      </c>
      <c r="F394" s="501">
        <v>0</v>
      </c>
      <c r="G394" s="501">
        <v>0</v>
      </c>
      <c r="H394" s="501">
        <v>0</v>
      </c>
      <c r="I394" s="501">
        <v>0</v>
      </c>
      <c r="J394" s="501">
        <v>0</v>
      </c>
      <c r="K394" s="501">
        <v>0</v>
      </c>
      <c r="L394" s="492">
        <v>0</v>
      </c>
      <c r="M394" s="409">
        <v>0</v>
      </c>
      <c r="N394" s="641">
        <v>4</v>
      </c>
      <c r="O394" s="409">
        <f t="shared" si="25"/>
        <v>27440</v>
      </c>
      <c r="P394" s="409">
        <v>0</v>
      </c>
      <c r="Q394" s="409">
        <v>0</v>
      </c>
      <c r="R394" s="493">
        <v>0</v>
      </c>
      <c r="S394" s="409">
        <v>0</v>
      </c>
      <c r="T394" s="641">
        <v>4</v>
      </c>
      <c r="U394" s="409">
        <f t="shared" si="26"/>
        <v>27440</v>
      </c>
      <c r="V394" s="40"/>
      <c r="W394" s="40"/>
      <c r="X394" s="40"/>
      <c r="Y394" s="52"/>
    </row>
    <row r="395" spans="1:25" ht="21">
      <c r="A395" s="54">
        <v>282</v>
      </c>
      <c r="B395" s="73" t="s">
        <v>96</v>
      </c>
      <c r="C395" s="74" t="s">
        <v>48</v>
      </c>
      <c r="D395" s="641">
        <v>2800</v>
      </c>
      <c r="E395" s="501">
        <v>0</v>
      </c>
      <c r="F395" s="501">
        <v>0</v>
      </c>
      <c r="G395" s="501">
        <v>0</v>
      </c>
      <c r="H395" s="501">
        <v>0</v>
      </c>
      <c r="I395" s="501">
        <v>0</v>
      </c>
      <c r="J395" s="501">
        <v>0</v>
      </c>
      <c r="K395" s="501">
        <v>0</v>
      </c>
      <c r="L395" s="492">
        <v>0</v>
      </c>
      <c r="M395" s="409">
        <v>0</v>
      </c>
      <c r="N395" s="641">
        <v>2</v>
      </c>
      <c r="O395" s="409">
        <f t="shared" si="25"/>
        <v>5600</v>
      </c>
      <c r="P395" s="409">
        <v>0</v>
      </c>
      <c r="Q395" s="409">
        <v>0</v>
      </c>
      <c r="R395" s="493">
        <v>0</v>
      </c>
      <c r="S395" s="409">
        <v>0</v>
      </c>
      <c r="T395" s="641">
        <v>2</v>
      </c>
      <c r="U395" s="409">
        <f t="shared" si="26"/>
        <v>5600</v>
      </c>
      <c r="V395" s="40"/>
      <c r="W395" s="40"/>
      <c r="X395" s="40"/>
      <c r="Y395" s="52"/>
    </row>
    <row r="396" spans="1:25" ht="21">
      <c r="A396" s="54"/>
      <c r="B396" s="87" t="s">
        <v>220</v>
      </c>
      <c r="C396" s="88">
        <v>0</v>
      </c>
      <c r="D396" s="649">
        <v>0</v>
      </c>
      <c r="E396" s="501">
        <v>0</v>
      </c>
      <c r="F396" s="501">
        <v>0</v>
      </c>
      <c r="G396" s="501">
        <v>0</v>
      </c>
      <c r="H396" s="501">
        <v>0</v>
      </c>
      <c r="I396" s="501">
        <v>0</v>
      </c>
      <c r="J396" s="501">
        <v>0</v>
      </c>
      <c r="K396" s="501">
        <v>0</v>
      </c>
      <c r="L396" s="492">
        <v>0</v>
      </c>
      <c r="M396" s="409">
        <v>0</v>
      </c>
      <c r="N396" s="641">
        <v>0</v>
      </c>
      <c r="O396" s="641">
        <v>0</v>
      </c>
      <c r="P396" s="409">
        <v>0</v>
      </c>
      <c r="Q396" s="409">
        <v>0</v>
      </c>
      <c r="R396" s="493">
        <v>0</v>
      </c>
      <c r="S396" s="409">
        <v>0</v>
      </c>
      <c r="T396" s="641">
        <v>0</v>
      </c>
      <c r="U396" s="409">
        <f t="shared" si="26"/>
        <v>0</v>
      </c>
      <c r="V396" s="40"/>
      <c r="W396" s="40"/>
      <c r="X396" s="40"/>
      <c r="Y396" s="52"/>
    </row>
    <row r="397" spans="1:25" ht="21">
      <c r="A397" s="54"/>
      <c r="B397" s="80" t="s">
        <v>221</v>
      </c>
      <c r="C397" s="94">
        <v>0</v>
      </c>
      <c r="D397" s="645">
        <v>0</v>
      </c>
      <c r="E397" s="501">
        <v>0</v>
      </c>
      <c r="F397" s="501">
        <v>0</v>
      </c>
      <c r="G397" s="501">
        <v>0</v>
      </c>
      <c r="H397" s="501">
        <v>0</v>
      </c>
      <c r="I397" s="501">
        <v>0</v>
      </c>
      <c r="J397" s="501">
        <v>0</v>
      </c>
      <c r="K397" s="501">
        <v>0</v>
      </c>
      <c r="L397" s="492">
        <v>0</v>
      </c>
      <c r="M397" s="409">
        <v>0</v>
      </c>
      <c r="N397" s="648">
        <v>0</v>
      </c>
      <c r="O397" s="648">
        <v>0</v>
      </c>
      <c r="P397" s="409">
        <v>0</v>
      </c>
      <c r="Q397" s="409">
        <v>0</v>
      </c>
      <c r="R397" s="493">
        <v>0</v>
      </c>
      <c r="S397" s="409">
        <v>0</v>
      </c>
      <c r="T397" s="648">
        <v>0</v>
      </c>
      <c r="U397" s="409">
        <f t="shared" si="26"/>
        <v>0</v>
      </c>
      <c r="V397" s="40"/>
      <c r="W397" s="40"/>
      <c r="X397" s="40"/>
      <c r="Y397" s="52"/>
    </row>
    <row r="398" spans="1:25" ht="21">
      <c r="A398" s="54">
        <v>283</v>
      </c>
      <c r="B398" s="73" t="s">
        <v>122</v>
      </c>
      <c r="C398" s="74" t="s">
        <v>48</v>
      </c>
      <c r="D398" s="641">
        <f>39700*0.6</f>
        <v>23820</v>
      </c>
      <c r="E398" s="501">
        <v>0</v>
      </c>
      <c r="F398" s="501">
        <v>0</v>
      </c>
      <c r="G398" s="501">
        <v>0</v>
      </c>
      <c r="H398" s="501">
        <v>0</v>
      </c>
      <c r="I398" s="501">
        <v>0</v>
      </c>
      <c r="J398" s="501">
        <v>0</v>
      </c>
      <c r="K398" s="501">
        <v>0</v>
      </c>
      <c r="L398" s="492">
        <v>0</v>
      </c>
      <c r="M398" s="409">
        <v>0</v>
      </c>
      <c r="N398" s="641">
        <v>1</v>
      </c>
      <c r="O398" s="409">
        <f t="shared" si="25"/>
        <v>23820</v>
      </c>
      <c r="P398" s="409">
        <v>0</v>
      </c>
      <c r="Q398" s="409">
        <v>0</v>
      </c>
      <c r="R398" s="493">
        <v>0</v>
      </c>
      <c r="S398" s="409">
        <v>0</v>
      </c>
      <c r="T398" s="641">
        <v>1</v>
      </c>
      <c r="U398" s="409">
        <f t="shared" si="26"/>
        <v>23820</v>
      </c>
      <c r="V398" s="40"/>
      <c r="W398" s="40"/>
      <c r="X398" s="40"/>
      <c r="Y398" s="52"/>
    </row>
    <row r="399" spans="1:25" ht="21">
      <c r="A399" s="54">
        <v>284</v>
      </c>
      <c r="B399" s="73" t="s">
        <v>222</v>
      </c>
      <c r="C399" s="74" t="s">
        <v>48</v>
      </c>
      <c r="D399" s="641">
        <f>33700*0.6</f>
        <v>20220</v>
      </c>
      <c r="E399" s="501">
        <v>0</v>
      </c>
      <c r="F399" s="501">
        <v>0</v>
      </c>
      <c r="G399" s="501">
        <v>0</v>
      </c>
      <c r="H399" s="501">
        <v>0</v>
      </c>
      <c r="I399" s="501">
        <v>0</v>
      </c>
      <c r="J399" s="501">
        <v>0</v>
      </c>
      <c r="K399" s="501">
        <v>0</v>
      </c>
      <c r="L399" s="492">
        <v>0</v>
      </c>
      <c r="M399" s="409">
        <v>0</v>
      </c>
      <c r="N399" s="641">
        <v>1</v>
      </c>
      <c r="O399" s="409">
        <f t="shared" si="25"/>
        <v>20220</v>
      </c>
      <c r="P399" s="409">
        <v>0</v>
      </c>
      <c r="Q399" s="409">
        <v>0</v>
      </c>
      <c r="R399" s="493">
        <v>0</v>
      </c>
      <c r="S399" s="409">
        <v>0</v>
      </c>
      <c r="T399" s="641">
        <v>1</v>
      </c>
      <c r="U399" s="409">
        <f t="shared" si="26"/>
        <v>20220</v>
      </c>
      <c r="V399" s="40"/>
      <c r="W399" s="40"/>
      <c r="X399" s="40"/>
      <c r="Y399" s="52"/>
    </row>
    <row r="400" spans="1:25" ht="21">
      <c r="A400" s="54">
        <v>285</v>
      </c>
      <c r="B400" s="73" t="s">
        <v>124</v>
      </c>
      <c r="C400" s="74" t="s">
        <v>48</v>
      </c>
      <c r="D400" s="641">
        <v>5830</v>
      </c>
      <c r="E400" s="501">
        <v>0</v>
      </c>
      <c r="F400" s="501">
        <v>0</v>
      </c>
      <c r="G400" s="501">
        <v>0</v>
      </c>
      <c r="H400" s="501">
        <v>0</v>
      </c>
      <c r="I400" s="501">
        <v>0</v>
      </c>
      <c r="J400" s="501">
        <v>0</v>
      </c>
      <c r="K400" s="501">
        <v>0</v>
      </c>
      <c r="L400" s="492">
        <v>0</v>
      </c>
      <c r="M400" s="409">
        <v>0</v>
      </c>
      <c r="N400" s="641">
        <v>8</v>
      </c>
      <c r="O400" s="409">
        <f t="shared" si="25"/>
        <v>46640</v>
      </c>
      <c r="P400" s="409">
        <v>0</v>
      </c>
      <c r="Q400" s="409">
        <v>0</v>
      </c>
      <c r="R400" s="493">
        <v>0</v>
      </c>
      <c r="S400" s="409">
        <v>0</v>
      </c>
      <c r="T400" s="641">
        <v>8</v>
      </c>
      <c r="U400" s="409">
        <f t="shared" si="26"/>
        <v>46640</v>
      </c>
      <c r="V400" s="40"/>
      <c r="W400" s="40"/>
      <c r="X400" s="40"/>
      <c r="Y400" s="52"/>
    </row>
    <row r="401" spans="1:25" ht="21">
      <c r="A401" s="54">
        <v>286</v>
      </c>
      <c r="B401" s="73" t="s">
        <v>125</v>
      </c>
      <c r="C401" s="74" t="s">
        <v>48</v>
      </c>
      <c r="D401" s="641">
        <v>5570</v>
      </c>
      <c r="E401" s="501">
        <v>0</v>
      </c>
      <c r="F401" s="501">
        <v>0</v>
      </c>
      <c r="G401" s="501">
        <v>0</v>
      </c>
      <c r="H401" s="501">
        <v>0</v>
      </c>
      <c r="I401" s="501">
        <v>0</v>
      </c>
      <c r="J401" s="501">
        <v>0</v>
      </c>
      <c r="K401" s="501">
        <v>0</v>
      </c>
      <c r="L401" s="492">
        <v>0</v>
      </c>
      <c r="M401" s="409">
        <v>0</v>
      </c>
      <c r="N401" s="641">
        <v>2</v>
      </c>
      <c r="O401" s="409">
        <f t="shared" si="25"/>
        <v>11140</v>
      </c>
      <c r="P401" s="409">
        <v>0</v>
      </c>
      <c r="Q401" s="409">
        <v>0</v>
      </c>
      <c r="R401" s="493">
        <v>0</v>
      </c>
      <c r="S401" s="409">
        <v>0</v>
      </c>
      <c r="T401" s="641">
        <v>2</v>
      </c>
      <c r="U401" s="409">
        <f t="shared" si="26"/>
        <v>11140</v>
      </c>
      <c r="V401" s="40"/>
      <c r="W401" s="40"/>
      <c r="X401" s="40"/>
      <c r="Y401" s="52"/>
    </row>
    <row r="402" spans="1:25" ht="21">
      <c r="A402" s="54">
        <v>287</v>
      </c>
      <c r="B402" s="73" t="s">
        <v>126</v>
      </c>
      <c r="C402" s="74" t="s">
        <v>48</v>
      </c>
      <c r="D402" s="641">
        <v>5445</v>
      </c>
      <c r="E402" s="501">
        <v>0</v>
      </c>
      <c r="F402" s="501">
        <v>0</v>
      </c>
      <c r="G402" s="501">
        <v>0</v>
      </c>
      <c r="H402" s="501">
        <v>0</v>
      </c>
      <c r="I402" s="501">
        <v>0</v>
      </c>
      <c r="J402" s="501">
        <v>0</v>
      </c>
      <c r="K402" s="501">
        <v>0</v>
      </c>
      <c r="L402" s="492">
        <v>0</v>
      </c>
      <c r="M402" s="409">
        <v>0</v>
      </c>
      <c r="N402" s="641">
        <v>8</v>
      </c>
      <c r="O402" s="409">
        <f t="shared" si="25"/>
        <v>43560</v>
      </c>
      <c r="P402" s="409">
        <v>0</v>
      </c>
      <c r="Q402" s="409">
        <v>0</v>
      </c>
      <c r="R402" s="493">
        <v>0</v>
      </c>
      <c r="S402" s="409">
        <v>0</v>
      </c>
      <c r="T402" s="641">
        <v>8</v>
      </c>
      <c r="U402" s="409">
        <f t="shared" si="26"/>
        <v>43560</v>
      </c>
      <c r="V402" s="40"/>
      <c r="W402" s="40"/>
      <c r="X402" s="40"/>
      <c r="Y402" s="52"/>
    </row>
    <row r="403" spans="1:25" ht="21">
      <c r="A403" s="54">
        <v>288</v>
      </c>
      <c r="B403" s="73" t="s">
        <v>127</v>
      </c>
      <c r="C403" s="74" t="s">
        <v>48</v>
      </c>
      <c r="D403" s="641">
        <f>66600*0.7</f>
        <v>46620</v>
      </c>
      <c r="E403" s="501">
        <v>0</v>
      </c>
      <c r="F403" s="501">
        <v>0</v>
      </c>
      <c r="G403" s="501">
        <v>0</v>
      </c>
      <c r="H403" s="501">
        <v>0</v>
      </c>
      <c r="I403" s="501">
        <v>0</v>
      </c>
      <c r="J403" s="501">
        <v>0</v>
      </c>
      <c r="K403" s="501">
        <v>0</v>
      </c>
      <c r="L403" s="492">
        <v>0</v>
      </c>
      <c r="M403" s="409">
        <v>0</v>
      </c>
      <c r="N403" s="641">
        <v>1</v>
      </c>
      <c r="O403" s="409">
        <f t="shared" si="25"/>
        <v>46620</v>
      </c>
      <c r="P403" s="409">
        <v>0</v>
      </c>
      <c r="Q403" s="409">
        <v>0</v>
      </c>
      <c r="R403" s="493">
        <v>0</v>
      </c>
      <c r="S403" s="409">
        <v>0</v>
      </c>
      <c r="T403" s="641">
        <v>1</v>
      </c>
      <c r="U403" s="409">
        <f t="shared" si="26"/>
        <v>46620</v>
      </c>
      <c r="V403" s="40"/>
      <c r="W403" s="40"/>
      <c r="X403" s="40"/>
      <c r="Y403" s="52"/>
    </row>
    <row r="404" spans="1:25" ht="21">
      <c r="A404" s="54">
        <v>289</v>
      </c>
      <c r="B404" s="73" t="s">
        <v>128</v>
      </c>
      <c r="C404" s="74" t="s">
        <v>48</v>
      </c>
      <c r="D404" s="641">
        <f>42900*0.7</f>
        <v>30029.999999999996</v>
      </c>
      <c r="E404" s="501">
        <v>0</v>
      </c>
      <c r="F404" s="501">
        <v>0</v>
      </c>
      <c r="G404" s="501">
        <v>0</v>
      </c>
      <c r="H404" s="501">
        <v>0</v>
      </c>
      <c r="I404" s="501">
        <v>0</v>
      </c>
      <c r="J404" s="501">
        <v>0</v>
      </c>
      <c r="K404" s="501">
        <v>0</v>
      </c>
      <c r="L404" s="492">
        <v>0</v>
      </c>
      <c r="M404" s="409">
        <v>0</v>
      </c>
      <c r="N404" s="641">
        <v>2</v>
      </c>
      <c r="O404" s="409">
        <f t="shared" si="25"/>
        <v>60059.999999999993</v>
      </c>
      <c r="P404" s="409">
        <v>0</v>
      </c>
      <c r="Q404" s="409">
        <v>0</v>
      </c>
      <c r="R404" s="493">
        <v>0</v>
      </c>
      <c r="S404" s="409">
        <v>0</v>
      </c>
      <c r="T404" s="641">
        <v>2</v>
      </c>
      <c r="U404" s="409">
        <f t="shared" si="26"/>
        <v>60059.999999999993</v>
      </c>
      <c r="V404" s="40"/>
      <c r="W404" s="40"/>
      <c r="X404" s="40"/>
      <c r="Y404" s="52"/>
    </row>
    <row r="405" spans="1:25" ht="21">
      <c r="A405" s="54">
        <v>290</v>
      </c>
      <c r="B405" s="73" t="s">
        <v>90</v>
      </c>
      <c r="C405" s="74" t="s">
        <v>48</v>
      </c>
      <c r="D405" s="641">
        <v>4500</v>
      </c>
      <c r="E405" s="501">
        <v>0</v>
      </c>
      <c r="F405" s="501">
        <v>0</v>
      </c>
      <c r="G405" s="501">
        <v>0</v>
      </c>
      <c r="H405" s="501">
        <v>0</v>
      </c>
      <c r="I405" s="501">
        <v>0</v>
      </c>
      <c r="J405" s="501">
        <v>0</v>
      </c>
      <c r="K405" s="501">
        <v>0</v>
      </c>
      <c r="L405" s="492">
        <v>0</v>
      </c>
      <c r="M405" s="409">
        <v>0</v>
      </c>
      <c r="N405" s="641">
        <v>1</v>
      </c>
      <c r="O405" s="409">
        <f t="shared" si="25"/>
        <v>4500</v>
      </c>
      <c r="P405" s="409">
        <v>0</v>
      </c>
      <c r="Q405" s="409">
        <v>0</v>
      </c>
      <c r="R405" s="493">
        <v>0</v>
      </c>
      <c r="S405" s="409">
        <v>0</v>
      </c>
      <c r="T405" s="641">
        <v>1</v>
      </c>
      <c r="U405" s="409">
        <f t="shared" si="26"/>
        <v>4500</v>
      </c>
      <c r="V405" s="40"/>
      <c r="W405" s="40"/>
      <c r="X405" s="40"/>
      <c r="Y405" s="52"/>
    </row>
    <row r="406" spans="1:25" ht="21">
      <c r="A406" s="54"/>
      <c r="B406" s="80" t="s">
        <v>223</v>
      </c>
      <c r="C406" s="94">
        <v>0</v>
      </c>
      <c r="D406" s="645">
        <v>0</v>
      </c>
      <c r="E406" s="501">
        <v>0</v>
      </c>
      <c r="F406" s="501">
        <v>0</v>
      </c>
      <c r="G406" s="501">
        <v>0</v>
      </c>
      <c r="H406" s="501">
        <v>0</v>
      </c>
      <c r="I406" s="501">
        <v>0</v>
      </c>
      <c r="J406" s="501">
        <v>0</v>
      </c>
      <c r="K406" s="501">
        <v>0</v>
      </c>
      <c r="L406" s="492">
        <v>0</v>
      </c>
      <c r="M406" s="409">
        <v>0</v>
      </c>
      <c r="N406" s="648">
        <v>0</v>
      </c>
      <c r="O406" s="648">
        <v>0</v>
      </c>
      <c r="P406" s="409">
        <v>0</v>
      </c>
      <c r="Q406" s="409">
        <v>0</v>
      </c>
      <c r="R406" s="493">
        <v>0</v>
      </c>
      <c r="S406" s="409">
        <v>0</v>
      </c>
      <c r="T406" s="648">
        <v>0</v>
      </c>
      <c r="U406" s="409">
        <f t="shared" si="26"/>
        <v>0</v>
      </c>
      <c r="V406" s="40"/>
      <c r="W406" s="40"/>
      <c r="X406" s="40"/>
      <c r="Y406" s="52"/>
    </row>
    <row r="407" spans="1:25" ht="21">
      <c r="A407" s="54">
        <v>291</v>
      </c>
      <c r="B407" s="73" t="s">
        <v>88</v>
      </c>
      <c r="C407" s="74" t="s">
        <v>48</v>
      </c>
      <c r="D407" s="641">
        <f>31880*0.7</f>
        <v>22316</v>
      </c>
      <c r="E407" s="501">
        <v>0</v>
      </c>
      <c r="F407" s="501">
        <v>0</v>
      </c>
      <c r="G407" s="501">
        <v>0</v>
      </c>
      <c r="H407" s="501">
        <v>0</v>
      </c>
      <c r="I407" s="501">
        <v>0</v>
      </c>
      <c r="J407" s="501">
        <v>0</v>
      </c>
      <c r="K407" s="501">
        <v>0</v>
      </c>
      <c r="L407" s="492">
        <v>0</v>
      </c>
      <c r="M407" s="409">
        <v>0</v>
      </c>
      <c r="N407" s="641">
        <v>1</v>
      </c>
      <c r="O407" s="409">
        <f t="shared" si="25"/>
        <v>22316</v>
      </c>
      <c r="P407" s="409">
        <v>0</v>
      </c>
      <c r="Q407" s="409">
        <v>0</v>
      </c>
      <c r="R407" s="493">
        <v>0</v>
      </c>
      <c r="S407" s="409">
        <v>0</v>
      </c>
      <c r="T407" s="641">
        <v>1</v>
      </c>
      <c r="U407" s="409">
        <f t="shared" si="26"/>
        <v>22316</v>
      </c>
      <c r="V407" s="40"/>
      <c r="W407" s="40"/>
      <c r="X407" s="40"/>
      <c r="Y407" s="52"/>
    </row>
    <row r="408" spans="1:25" ht="21">
      <c r="A408" s="54">
        <v>292</v>
      </c>
      <c r="B408" s="73" t="s">
        <v>89</v>
      </c>
      <c r="C408" s="74" t="s">
        <v>48</v>
      </c>
      <c r="D408" s="641">
        <f>16880*0.7</f>
        <v>11816</v>
      </c>
      <c r="E408" s="501">
        <v>0</v>
      </c>
      <c r="F408" s="501">
        <v>0</v>
      </c>
      <c r="G408" s="501">
        <v>0</v>
      </c>
      <c r="H408" s="501">
        <v>0</v>
      </c>
      <c r="I408" s="501">
        <v>0</v>
      </c>
      <c r="J408" s="501">
        <v>0</v>
      </c>
      <c r="K408" s="501">
        <v>0</v>
      </c>
      <c r="L408" s="492">
        <v>0</v>
      </c>
      <c r="M408" s="409">
        <v>0</v>
      </c>
      <c r="N408" s="641">
        <v>2</v>
      </c>
      <c r="O408" s="409">
        <f t="shared" si="25"/>
        <v>23632</v>
      </c>
      <c r="P408" s="409">
        <v>0</v>
      </c>
      <c r="Q408" s="409">
        <v>0</v>
      </c>
      <c r="R408" s="493">
        <v>0</v>
      </c>
      <c r="S408" s="409">
        <v>0</v>
      </c>
      <c r="T408" s="641">
        <v>2</v>
      </c>
      <c r="U408" s="409">
        <f t="shared" si="26"/>
        <v>23632</v>
      </c>
      <c r="V408" s="40"/>
      <c r="W408" s="40"/>
      <c r="X408" s="40"/>
      <c r="Y408" s="52"/>
    </row>
    <row r="409" spans="1:25" ht="21">
      <c r="A409" s="54">
        <v>293</v>
      </c>
      <c r="B409" s="73" t="s">
        <v>90</v>
      </c>
      <c r="C409" s="74" t="s">
        <v>48</v>
      </c>
      <c r="D409" s="641">
        <v>4500</v>
      </c>
      <c r="E409" s="501">
        <v>0</v>
      </c>
      <c r="F409" s="501">
        <v>0</v>
      </c>
      <c r="G409" s="501">
        <v>0</v>
      </c>
      <c r="H409" s="501">
        <v>0</v>
      </c>
      <c r="I409" s="501">
        <v>0</v>
      </c>
      <c r="J409" s="501">
        <v>0</v>
      </c>
      <c r="K409" s="501">
        <v>0</v>
      </c>
      <c r="L409" s="492">
        <v>0</v>
      </c>
      <c r="M409" s="409">
        <v>0</v>
      </c>
      <c r="N409" s="641">
        <v>1</v>
      </c>
      <c r="O409" s="409">
        <f t="shared" si="25"/>
        <v>4500</v>
      </c>
      <c r="P409" s="409">
        <v>0</v>
      </c>
      <c r="Q409" s="409">
        <v>0</v>
      </c>
      <c r="R409" s="493">
        <v>0</v>
      </c>
      <c r="S409" s="409">
        <v>0</v>
      </c>
      <c r="T409" s="641">
        <v>1</v>
      </c>
      <c r="U409" s="409">
        <f t="shared" si="26"/>
        <v>4500</v>
      </c>
      <c r="V409" s="40"/>
      <c r="W409" s="40"/>
      <c r="X409" s="40"/>
      <c r="Y409" s="52"/>
    </row>
    <row r="410" spans="1:25" ht="21">
      <c r="A410" s="54"/>
      <c r="B410" s="80" t="s">
        <v>224</v>
      </c>
      <c r="C410" s="94">
        <v>0</v>
      </c>
      <c r="D410" s="645">
        <v>0</v>
      </c>
      <c r="E410" s="501">
        <v>0</v>
      </c>
      <c r="F410" s="501">
        <v>0</v>
      </c>
      <c r="G410" s="501">
        <v>0</v>
      </c>
      <c r="H410" s="501">
        <v>0</v>
      </c>
      <c r="I410" s="501">
        <v>0</v>
      </c>
      <c r="J410" s="501">
        <v>0</v>
      </c>
      <c r="K410" s="501">
        <v>0</v>
      </c>
      <c r="L410" s="492">
        <v>0</v>
      </c>
      <c r="M410" s="409">
        <v>0</v>
      </c>
      <c r="N410" s="648">
        <v>0</v>
      </c>
      <c r="O410" s="648">
        <v>0</v>
      </c>
      <c r="P410" s="409">
        <v>0</v>
      </c>
      <c r="Q410" s="409">
        <v>0</v>
      </c>
      <c r="R410" s="493">
        <v>0</v>
      </c>
      <c r="S410" s="409">
        <v>0</v>
      </c>
      <c r="T410" s="648">
        <v>0</v>
      </c>
      <c r="U410" s="409">
        <f t="shared" si="26"/>
        <v>0</v>
      </c>
      <c r="V410" s="40"/>
      <c r="W410" s="40"/>
      <c r="X410" s="40"/>
      <c r="Y410" s="52"/>
    </row>
    <row r="411" spans="1:25" ht="21">
      <c r="A411" s="54">
        <v>294</v>
      </c>
      <c r="B411" s="73" t="s">
        <v>225</v>
      </c>
      <c r="C411" s="74" t="s">
        <v>48</v>
      </c>
      <c r="D411" s="641">
        <f>25130+4500</f>
        <v>29630</v>
      </c>
      <c r="E411" s="501">
        <v>0</v>
      </c>
      <c r="F411" s="501">
        <v>0</v>
      </c>
      <c r="G411" s="501">
        <v>0</v>
      </c>
      <c r="H411" s="501">
        <v>0</v>
      </c>
      <c r="I411" s="501">
        <v>0</v>
      </c>
      <c r="J411" s="501">
        <v>0</v>
      </c>
      <c r="K411" s="501">
        <v>0</v>
      </c>
      <c r="L411" s="492">
        <v>0</v>
      </c>
      <c r="M411" s="409">
        <v>0</v>
      </c>
      <c r="N411" s="641">
        <v>2</v>
      </c>
      <c r="O411" s="409">
        <f t="shared" si="25"/>
        <v>59260</v>
      </c>
      <c r="P411" s="409">
        <v>0</v>
      </c>
      <c r="Q411" s="409">
        <v>0</v>
      </c>
      <c r="R411" s="493">
        <v>0</v>
      </c>
      <c r="S411" s="409">
        <v>0</v>
      </c>
      <c r="T411" s="641">
        <v>2</v>
      </c>
      <c r="U411" s="409">
        <f t="shared" si="26"/>
        <v>59260</v>
      </c>
      <c r="V411" s="40"/>
      <c r="W411" s="40"/>
      <c r="X411" s="40"/>
      <c r="Y411" s="52"/>
    </row>
    <row r="412" spans="1:25" ht="21">
      <c r="A412" s="54">
        <v>295</v>
      </c>
      <c r="B412" s="73" t="s">
        <v>226</v>
      </c>
      <c r="C412" s="74" t="s">
        <v>48</v>
      </c>
      <c r="D412" s="641">
        <f>14210+4500</f>
        <v>18710</v>
      </c>
      <c r="E412" s="501">
        <v>0</v>
      </c>
      <c r="F412" s="501">
        <v>0</v>
      </c>
      <c r="G412" s="501">
        <v>0</v>
      </c>
      <c r="H412" s="501">
        <v>0</v>
      </c>
      <c r="I412" s="501">
        <v>0</v>
      </c>
      <c r="J412" s="501">
        <v>0</v>
      </c>
      <c r="K412" s="501">
        <v>0</v>
      </c>
      <c r="L412" s="492">
        <v>0</v>
      </c>
      <c r="M412" s="409">
        <v>0</v>
      </c>
      <c r="N412" s="641">
        <v>2</v>
      </c>
      <c r="O412" s="409">
        <f t="shared" si="25"/>
        <v>37420</v>
      </c>
      <c r="P412" s="409">
        <v>0</v>
      </c>
      <c r="Q412" s="409">
        <v>0</v>
      </c>
      <c r="R412" s="493">
        <v>0</v>
      </c>
      <c r="S412" s="409">
        <v>0</v>
      </c>
      <c r="T412" s="641">
        <v>2</v>
      </c>
      <c r="U412" s="409">
        <f t="shared" si="26"/>
        <v>37420</v>
      </c>
      <c r="V412" s="40"/>
      <c r="W412" s="40"/>
      <c r="X412" s="40"/>
      <c r="Y412" s="52"/>
    </row>
    <row r="413" spans="1:25" ht="21">
      <c r="A413" s="54">
        <v>296</v>
      </c>
      <c r="B413" s="73" t="s">
        <v>227</v>
      </c>
      <c r="C413" s="74" t="s">
        <v>48</v>
      </c>
      <c r="D413" s="641">
        <v>3500</v>
      </c>
      <c r="E413" s="501">
        <v>0</v>
      </c>
      <c r="F413" s="501">
        <v>0</v>
      </c>
      <c r="G413" s="501">
        <v>0</v>
      </c>
      <c r="H413" s="501">
        <v>0</v>
      </c>
      <c r="I413" s="501">
        <v>0</v>
      </c>
      <c r="J413" s="501">
        <v>0</v>
      </c>
      <c r="K413" s="501">
        <v>0</v>
      </c>
      <c r="L413" s="492">
        <v>0</v>
      </c>
      <c r="M413" s="409">
        <v>0</v>
      </c>
      <c r="N413" s="641">
        <v>10</v>
      </c>
      <c r="O413" s="409">
        <f t="shared" si="25"/>
        <v>35000</v>
      </c>
      <c r="P413" s="409">
        <v>0</v>
      </c>
      <c r="Q413" s="409">
        <v>0</v>
      </c>
      <c r="R413" s="493">
        <v>0</v>
      </c>
      <c r="S413" s="409">
        <v>0</v>
      </c>
      <c r="T413" s="641">
        <v>10</v>
      </c>
      <c r="U413" s="409">
        <f t="shared" si="26"/>
        <v>35000</v>
      </c>
      <c r="V413" s="40"/>
      <c r="W413" s="40"/>
      <c r="X413" s="40"/>
      <c r="Y413" s="52"/>
    </row>
    <row r="414" spans="1:25" ht="21">
      <c r="A414" s="54">
        <v>297</v>
      </c>
      <c r="B414" s="73" t="s">
        <v>111</v>
      </c>
      <c r="C414" s="74" t="s">
        <v>48</v>
      </c>
      <c r="D414" s="641">
        <f>5850*0.7</f>
        <v>4094.9999999999995</v>
      </c>
      <c r="E414" s="501">
        <v>0</v>
      </c>
      <c r="F414" s="501">
        <v>0</v>
      </c>
      <c r="G414" s="501">
        <v>0</v>
      </c>
      <c r="H414" s="501">
        <v>0</v>
      </c>
      <c r="I414" s="501">
        <v>0</v>
      </c>
      <c r="J414" s="501">
        <v>0</v>
      </c>
      <c r="K414" s="501">
        <v>0</v>
      </c>
      <c r="L414" s="492">
        <v>0</v>
      </c>
      <c r="M414" s="409">
        <v>0</v>
      </c>
      <c r="N414" s="641">
        <v>6</v>
      </c>
      <c r="O414" s="409">
        <f t="shared" si="25"/>
        <v>24569.999999999996</v>
      </c>
      <c r="P414" s="409">
        <v>0</v>
      </c>
      <c r="Q414" s="409">
        <v>0</v>
      </c>
      <c r="R414" s="493">
        <v>0</v>
      </c>
      <c r="S414" s="409">
        <v>0</v>
      </c>
      <c r="T414" s="641">
        <v>6</v>
      </c>
      <c r="U414" s="409">
        <f t="shared" si="26"/>
        <v>24569.999999999996</v>
      </c>
      <c r="V414" s="40"/>
      <c r="W414" s="40"/>
      <c r="X414" s="40"/>
      <c r="Y414" s="52"/>
    </row>
    <row r="415" spans="1:25" ht="21">
      <c r="A415" s="54"/>
      <c r="B415" s="80" t="s">
        <v>228</v>
      </c>
      <c r="C415" s="94">
        <v>0</v>
      </c>
      <c r="D415" s="645">
        <v>0</v>
      </c>
      <c r="E415" s="501">
        <v>0</v>
      </c>
      <c r="F415" s="501">
        <v>0</v>
      </c>
      <c r="G415" s="501">
        <v>0</v>
      </c>
      <c r="H415" s="501">
        <v>0</v>
      </c>
      <c r="I415" s="501">
        <v>0</v>
      </c>
      <c r="J415" s="501">
        <v>0</v>
      </c>
      <c r="K415" s="501">
        <v>0</v>
      </c>
      <c r="L415" s="492">
        <v>0</v>
      </c>
      <c r="M415" s="409">
        <v>0</v>
      </c>
      <c r="N415" s="648">
        <v>0</v>
      </c>
      <c r="O415" s="648">
        <v>0</v>
      </c>
      <c r="P415" s="409">
        <v>0</v>
      </c>
      <c r="Q415" s="409">
        <v>0</v>
      </c>
      <c r="R415" s="493">
        <v>0</v>
      </c>
      <c r="S415" s="409">
        <v>0</v>
      </c>
      <c r="T415" s="648">
        <v>0</v>
      </c>
      <c r="U415" s="409">
        <f t="shared" si="26"/>
        <v>0</v>
      </c>
      <c r="V415" s="40"/>
      <c r="W415" s="40"/>
      <c r="X415" s="40"/>
      <c r="Y415" s="52"/>
    </row>
    <row r="416" spans="1:25" ht="21">
      <c r="A416" s="54">
        <v>298</v>
      </c>
      <c r="B416" s="73" t="s">
        <v>225</v>
      </c>
      <c r="C416" s="74" t="s">
        <v>48</v>
      </c>
      <c r="D416" s="641">
        <f>25130+4500</f>
        <v>29630</v>
      </c>
      <c r="E416" s="501">
        <v>0</v>
      </c>
      <c r="F416" s="501">
        <v>0</v>
      </c>
      <c r="G416" s="501">
        <v>0</v>
      </c>
      <c r="H416" s="501">
        <v>0</v>
      </c>
      <c r="I416" s="501">
        <v>0</v>
      </c>
      <c r="J416" s="501">
        <v>0</v>
      </c>
      <c r="K416" s="501">
        <v>0</v>
      </c>
      <c r="L416" s="492">
        <v>0</v>
      </c>
      <c r="M416" s="409">
        <v>0</v>
      </c>
      <c r="N416" s="641">
        <v>1</v>
      </c>
      <c r="O416" s="409">
        <f t="shared" si="25"/>
        <v>29630</v>
      </c>
      <c r="P416" s="409">
        <v>0</v>
      </c>
      <c r="Q416" s="409">
        <v>0</v>
      </c>
      <c r="R416" s="493">
        <v>0</v>
      </c>
      <c r="S416" s="409">
        <v>0</v>
      </c>
      <c r="T416" s="641">
        <v>1</v>
      </c>
      <c r="U416" s="409">
        <f t="shared" si="26"/>
        <v>29630</v>
      </c>
      <c r="V416" s="40"/>
      <c r="W416" s="40"/>
      <c r="X416" s="40"/>
      <c r="Y416" s="52"/>
    </row>
    <row r="417" spans="1:25" ht="21">
      <c r="A417" s="54">
        <v>299</v>
      </c>
      <c r="B417" s="73" t="s">
        <v>226</v>
      </c>
      <c r="C417" s="74" t="s">
        <v>48</v>
      </c>
      <c r="D417" s="641">
        <f>14210+4500</f>
        <v>18710</v>
      </c>
      <c r="E417" s="501">
        <v>0</v>
      </c>
      <c r="F417" s="501">
        <v>0</v>
      </c>
      <c r="G417" s="501">
        <v>0</v>
      </c>
      <c r="H417" s="501">
        <v>0</v>
      </c>
      <c r="I417" s="501">
        <v>0</v>
      </c>
      <c r="J417" s="501">
        <v>0</v>
      </c>
      <c r="K417" s="501">
        <v>0</v>
      </c>
      <c r="L417" s="492">
        <v>0</v>
      </c>
      <c r="M417" s="409">
        <v>0</v>
      </c>
      <c r="N417" s="641">
        <v>6</v>
      </c>
      <c r="O417" s="409">
        <f t="shared" si="25"/>
        <v>112260</v>
      </c>
      <c r="P417" s="409">
        <v>0</v>
      </c>
      <c r="Q417" s="409">
        <v>0</v>
      </c>
      <c r="R417" s="493">
        <v>0</v>
      </c>
      <c r="S417" s="409">
        <v>0</v>
      </c>
      <c r="T417" s="641">
        <v>6</v>
      </c>
      <c r="U417" s="409">
        <f t="shared" si="26"/>
        <v>112260</v>
      </c>
      <c r="V417" s="40"/>
      <c r="W417" s="40"/>
      <c r="X417" s="40"/>
      <c r="Y417" s="52"/>
    </row>
    <row r="418" spans="1:25" ht="21">
      <c r="A418" s="54">
        <v>300</v>
      </c>
      <c r="B418" s="73" t="s">
        <v>137</v>
      </c>
      <c r="C418" s="74" t="s">
        <v>48</v>
      </c>
      <c r="D418" s="641">
        <v>4600</v>
      </c>
      <c r="E418" s="501">
        <v>0</v>
      </c>
      <c r="F418" s="501">
        <v>0</v>
      </c>
      <c r="G418" s="501">
        <v>0</v>
      </c>
      <c r="H418" s="501">
        <v>0</v>
      </c>
      <c r="I418" s="501">
        <v>0</v>
      </c>
      <c r="J418" s="501">
        <v>0</v>
      </c>
      <c r="K418" s="501">
        <v>0</v>
      </c>
      <c r="L418" s="492">
        <v>0</v>
      </c>
      <c r="M418" s="409">
        <v>0</v>
      </c>
      <c r="N418" s="641">
        <v>10</v>
      </c>
      <c r="O418" s="409">
        <f t="shared" si="25"/>
        <v>46000</v>
      </c>
      <c r="P418" s="409">
        <v>0</v>
      </c>
      <c r="Q418" s="409">
        <v>0</v>
      </c>
      <c r="R418" s="493">
        <v>0</v>
      </c>
      <c r="S418" s="409">
        <v>0</v>
      </c>
      <c r="T418" s="641">
        <v>10</v>
      </c>
      <c r="U418" s="409">
        <f t="shared" si="26"/>
        <v>46000</v>
      </c>
      <c r="V418" s="40"/>
      <c r="W418" s="40"/>
      <c r="X418" s="40"/>
      <c r="Y418" s="52"/>
    </row>
    <row r="419" spans="1:25" ht="21">
      <c r="A419" s="54">
        <v>301</v>
      </c>
      <c r="B419" s="73" t="s">
        <v>217</v>
      </c>
      <c r="C419" s="74" t="s">
        <v>48</v>
      </c>
      <c r="D419" s="641">
        <v>6860</v>
      </c>
      <c r="E419" s="501">
        <v>0</v>
      </c>
      <c r="F419" s="501">
        <v>0</v>
      </c>
      <c r="G419" s="501">
        <v>0</v>
      </c>
      <c r="H419" s="501">
        <v>0</v>
      </c>
      <c r="I419" s="501">
        <v>0</v>
      </c>
      <c r="J419" s="501">
        <v>0</v>
      </c>
      <c r="K419" s="501">
        <v>0</v>
      </c>
      <c r="L419" s="492">
        <v>0</v>
      </c>
      <c r="M419" s="409">
        <v>0</v>
      </c>
      <c r="N419" s="641">
        <v>7</v>
      </c>
      <c r="O419" s="409">
        <f t="shared" si="25"/>
        <v>48020</v>
      </c>
      <c r="P419" s="409">
        <v>0</v>
      </c>
      <c r="Q419" s="409">
        <v>0</v>
      </c>
      <c r="R419" s="493">
        <v>0</v>
      </c>
      <c r="S419" s="409">
        <v>0</v>
      </c>
      <c r="T419" s="641">
        <v>7</v>
      </c>
      <c r="U419" s="409">
        <f t="shared" si="26"/>
        <v>48020</v>
      </c>
      <c r="V419" s="40"/>
      <c r="W419" s="40"/>
      <c r="X419" s="40"/>
      <c r="Y419" s="52"/>
    </row>
    <row r="420" spans="1:25" ht="21">
      <c r="A420" s="54"/>
      <c r="B420" s="80" t="s">
        <v>229</v>
      </c>
      <c r="C420" s="94">
        <v>0</v>
      </c>
      <c r="D420" s="645">
        <v>0</v>
      </c>
      <c r="E420" s="501">
        <v>0</v>
      </c>
      <c r="F420" s="501">
        <v>0</v>
      </c>
      <c r="G420" s="501">
        <v>0</v>
      </c>
      <c r="H420" s="501">
        <v>0</v>
      </c>
      <c r="I420" s="501">
        <v>0</v>
      </c>
      <c r="J420" s="501">
        <v>0</v>
      </c>
      <c r="K420" s="501">
        <v>0</v>
      </c>
      <c r="L420" s="492">
        <v>0</v>
      </c>
      <c r="M420" s="409">
        <v>0</v>
      </c>
      <c r="N420" s="648">
        <v>0</v>
      </c>
      <c r="O420" s="648">
        <v>0</v>
      </c>
      <c r="P420" s="409">
        <v>0</v>
      </c>
      <c r="Q420" s="409">
        <v>0</v>
      </c>
      <c r="R420" s="493">
        <v>0</v>
      </c>
      <c r="S420" s="409">
        <v>0</v>
      </c>
      <c r="T420" s="648">
        <v>0</v>
      </c>
      <c r="U420" s="409">
        <f t="shared" si="26"/>
        <v>0</v>
      </c>
      <c r="V420" s="40"/>
      <c r="W420" s="40"/>
      <c r="X420" s="40"/>
      <c r="Y420" s="52"/>
    </row>
    <row r="421" spans="1:25" ht="21">
      <c r="A421" s="54">
        <v>302</v>
      </c>
      <c r="B421" s="73" t="s">
        <v>88</v>
      </c>
      <c r="C421" s="74" t="s">
        <v>48</v>
      </c>
      <c r="D421" s="641">
        <f>31880*0.7</f>
        <v>22316</v>
      </c>
      <c r="E421" s="501">
        <v>0</v>
      </c>
      <c r="F421" s="501">
        <v>0</v>
      </c>
      <c r="G421" s="501">
        <v>0</v>
      </c>
      <c r="H421" s="501">
        <v>0</v>
      </c>
      <c r="I421" s="501">
        <v>0</v>
      </c>
      <c r="J421" s="501">
        <v>0</v>
      </c>
      <c r="K421" s="501">
        <v>0</v>
      </c>
      <c r="L421" s="492">
        <v>0</v>
      </c>
      <c r="M421" s="409">
        <v>0</v>
      </c>
      <c r="N421" s="641">
        <v>2</v>
      </c>
      <c r="O421" s="409">
        <f t="shared" si="25"/>
        <v>44632</v>
      </c>
      <c r="P421" s="409">
        <v>0</v>
      </c>
      <c r="Q421" s="409">
        <v>0</v>
      </c>
      <c r="R421" s="493">
        <v>0</v>
      </c>
      <c r="S421" s="409">
        <v>0</v>
      </c>
      <c r="T421" s="641">
        <v>2</v>
      </c>
      <c r="U421" s="409">
        <f t="shared" si="26"/>
        <v>44632</v>
      </c>
      <c r="V421" s="40"/>
      <c r="W421" s="40"/>
      <c r="X421" s="40"/>
      <c r="Y421" s="52"/>
    </row>
    <row r="422" spans="1:25" ht="21">
      <c r="A422" s="54">
        <v>303</v>
      </c>
      <c r="B422" s="73" t="s">
        <v>89</v>
      </c>
      <c r="C422" s="74" t="s">
        <v>48</v>
      </c>
      <c r="D422" s="641">
        <f>16880*0.7</f>
        <v>11816</v>
      </c>
      <c r="E422" s="501">
        <v>0</v>
      </c>
      <c r="F422" s="501">
        <v>0</v>
      </c>
      <c r="G422" s="501">
        <v>0</v>
      </c>
      <c r="H422" s="501">
        <v>0</v>
      </c>
      <c r="I422" s="501">
        <v>0</v>
      </c>
      <c r="J422" s="501">
        <v>0</v>
      </c>
      <c r="K422" s="501">
        <v>0</v>
      </c>
      <c r="L422" s="492">
        <v>0</v>
      </c>
      <c r="M422" s="409">
        <v>0</v>
      </c>
      <c r="N422" s="641">
        <v>4</v>
      </c>
      <c r="O422" s="409">
        <f t="shared" si="25"/>
        <v>47264</v>
      </c>
      <c r="P422" s="409">
        <v>0</v>
      </c>
      <c r="Q422" s="409">
        <v>0</v>
      </c>
      <c r="R422" s="493">
        <v>0</v>
      </c>
      <c r="S422" s="409">
        <v>0</v>
      </c>
      <c r="T422" s="641">
        <v>4</v>
      </c>
      <c r="U422" s="409">
        <f t="shared" si="26"/>
        <v>47264</v>
      </c>
      <c r="V422" s="40"/>
      <c r="W422" s="40"/>
      <c r="X422" s="40"/>
      <c r="Y422" s="52"/>
    </row>
    <row r="423" spans="1:25" ht="21">
      <c r="A423" s="54">
        <v>304</v>
      </c>
      <c r="B423" s="73" t="s">
        <v>90</v>
      </c>
      <c r="C423" s="74" t="s">
        <v>48</v>
      </c>
      <c r="D423" s="641">
        <v>4500</v>
      </c>
      <c r="E423" s="501">
        <v>0</v>
      </c>
      <c r="F423" s="501">
        <v>0</v>
      </c>
      <c r="G423" s="501">
        <v>0</v>
      </c>
      <c r="H423" s="501">
        <v>0</v>
      </c>
      <c r="I423" s="501">
        <v>0</v>
      </c>
      <c r="J423" s="501">
        <v>0</v>
      </c>
      <c r="K423" s="501">
        <v>0</v>
      </c>
      <c r="L423" s="492">
        <v>0</v>
      </c>
      <c r="M423" s="409">
        <v>0</v>
      </c>
      <c r="N423" s="641">
        <v>2</v>
      </c>
      <c r="O423" s="409">
        <f t="shared" si="25"/>
        <v>9000</v>
      </c>
      <c r="P423" s="409">
        <v>0</v>
      </c>
      <c r="Q423" s="409">
        <v>0</v>
      </c>
      <c r="R423" s="493">
        <v>0</v>
      </c>
      <c r="S423" s="409">
        <v>0</v>
      </c>
      <c r="T423" s="641">
        <v>2</v>
      </c>
      <c r="U423" s="409">
        <f t="shared" si="26"/>
        <v>9000</v>
      </c>
      <c r="V423" s="40"/>
      <c r="W423" s="40"/>
      <c r="X423" s="40"/>
      <c r="Y423" s="52"/>
    </row>
    <row r="424" spans="1:25" ht="21">
      <c r="A424" s="54">
        <v>305</v>
      </c>
      <c r="B424" s="73" t="s">
        <v>212</v>
      </c>
      <c r="C424" s="74" t="s">
        <v>48</v>
      </c>
      <c r="D424" s="641">
        <v>5990</v>
      </c>
      <c r="E424" s="501">
        <v>0</v>
      </c>
      <c r="F424" s="501">
        <v>0</v>
      </c>
      <c r="G424" s="501">
        <v>0</v>
      </c>
      <c r="H424" s="501">
        <v>0</v>
      </c>
      <c r="I424" s="501">
        <v>0</v>
      </c>
      <c r="J424" s="501">
        <v>0</v>
      </c>
      <c r="K424" s="501">
        <v>0</v>
      </c>
      <c r="L424" s="492">
        <v>0</v>
      </c>
      <c r="M424" s="409">
        <v>0</v>
      </c>
      <c r="N424" s="641">
        <v>4</v>
      </c>
      <c r="O424" s="409">
        <f t="shared" si="25"/>
        <v>23960</v>
      </c>
      <c r="P424" s="409">
        <v>0</v>
      </c>
      <c r="Q424" s="409">
        <v>0</v>
      </c>
      <c r="R424" s="493">
        <v>0</v>
      </c>
      <c r="S424" s="409">
        <v>0</v>
      </c>
      <c r="T424" s="641">
        <v>4</v>
      </c>
      <c r="U424" s="409">
        <f t="shared" si="26"/>
        <v>23960</v>
      </c>
      <c r="V424" s="40"/>
      <c r="W424" s="40"/>
      <c r="X424" s="40"/>
      <c r="Y424" s="52"/>
    </row>
    <row r="425" spans="1:25" ht="21">
      <c r="A425" s="54">
        <v>306</v>
      </c>
      <c r="B425" s="73" t="s">
        <v>230</v>
      </c>
      <c r="C425" s="74" t="s">
        <v>48</v>
      </c>
      <c r="D425" s="641">
        <v>3460</v>
      </c>
      <c r="E425" s="501">
        <v>0</v>
      </c>
      <c r="F425" s="501">
        <v>0</v>
      </c>
      <c r="G425" s="501">
        <v>0</v>
      </c>
      <c r="H425" s="501">
        <v>0</v>
      </c>
      <c r="I425" s="501">
        <v>0</v>
      </c>
      <c r="J425" s="501">
        <v>0</v>
      </c>
      <c r="K425" s="501">
        <v>0</v>
      </c>
      <c r="L425" s="492">
        <v>0</v>
      </c>
      <c r="M425" s="409">
        <v>0</v>
      </c>
      <c r="N425" s="641">
        <v>8</v>
      </c>
      <c r="O425" s="409">
        <f t="shared" si="25"/>
        <v>27680</v>
      </c>
      <c r="P425" s="409">
        <v>0</v>
      </c>
      <c r="Q425" s="409">
        <v>0</v>
      </c>
      <c r="R425" s="493">
        <v>0</v>
      </c>
      <c r="S425" s="409">
        <v>0</v>
      </c>
      <c r="T425" s="641">
        <v>8</v>
      </c>
      <c r="U425" s="409">
        <f t="shared" si="26"/>
        <v>27680</v>
      </c>
      <c r="V425" s="40"/>
      <c r="W425" s="40"/>
      <c r="X425" s="40"/>
      <c r="Y425" s="52"/>
    </row>
    <row r="426" spans="1:25" ht="21">
      <c r="A426" s="54">
        <v>307</v>
      </c>
      <c r="B426" s="73" t="s">
        <v>109</v>
      </c>
      <c r="C426" s="74" t="s">
        <v>48</v>
      </c>
      <c r="D426" s="641">
        <v>3900</v>
      </c>
      <c r="E426" s="501">
        <v>0</v>
      </c>
      <c r="F426" s="501">
        <v>0</v>
      </c>
      <c r="G426" s="501">
        <v>0</v>
      </c>
      <c r="H426" s="501">
        <v>0</v>
      </c>
      <c r="I426" s="501">
        <v>0</v>
      </c>
      <c r="J426" s="501">
        <v>0</v>
      </c>
      <c r="K426" s="501">
        <v>0</v>
      </c>
      <c r="L426" s="492">
        <v>0</v>
      </c>
      <c r="M426" s="409">
        <v>0</v>
      </c>
      <c r="N426" s="641">
        <v>4</v>
      </c>
      <c r="O426" s="409">
        <f t="shared" si="25"/>
        <v>15600</v>
      </c>
      <c r="P426" s="409">
        <v>0</v>
      </c>
      <c r="Q426" s="409">
        <v>0</v>
      </c>
      <c r="R426" s="493">
        <v>0</v>
      </c>
      <c r="S426" s="409">
        <v>0</v>
      </c>
      <c r="T426" s="641">
        <v>4</v>
      </c>
      <c r="U426" s="409">
        <f t="shared" si="26"/>
        <v>15600</v>
      </c>
      <c r="V426" s="40"/>
      <c r="W426" s="40"/>
      <c r="X426" s="40"/>
      <c r="Y426" s="52"/>
    </row>
    <row r="427" spans="1:25" ht="21">
      <c r="A427" s="54">
        <v>308</v>
      </c>
      <c r="B427" s="73" t="s">
        <v>217</v>
      </c>
      <c r="C427" s="74" t="s">
        <v>48</v>
      </c>
      <c r="D427" s="641">
        <v>6860</v>
      </c>
      <c r="E427" s="501">
        <v>0</v>
      </c>
      <c r="F427" s="501">
        <v>0</v>
      </c>
      <c r="G427" s="501">
        <v>0</v>
      </c>
      <c r="H427" s="501">
        <v>0</v>
      </c>
      <c r="I427" s="501">
        <v>0</v>
      </c>
      <c r="J427" s="501">
        <v>0</v>
      </c>
      <c r="K427" s="501">
        <v>0</v>
      </c>
      <c r="L427" s="492">
        <v>0</v>
      </c>
      <c r="M427" s="409">
        <v>0</v>
      </c>
      <c r="N427" s="641">
        <v>4</v>
      </c>
      <c r="O427" s="409">
        <f t="shared" si="25"/>
        <v>27440</v>
      </c>
      <c r="P427" s="409">
        <v>0</v>
      </c>
      <c r="Q427" s="409">
        <v>0</v>
      </c>
      <c r="R427" s="493">
        <v>0</v>
      </c>
      <c r="S427" s="409">
        <v>0</v>
      </c>
      <c r="T427" s="641">
        <v>4</v>
      </c>
      <c r="U427" s="409">
        <f t="shared" si="26"/>
        <v>27440</v>
      </c>
      <c r="V427" s="40"/>
      <c r="W427" s="40"/>
      <c r="X427" s="40"/>
      <c r="Y427" s="52"/>
    </row>
    <row r="428" spans="1:25" ht="21">
      <c r="A428" s="54"/>
      <c r="B428" s="80" t="s">
        <v>231</v>
      </c>
      <c r="C428" s="83">
        <v>0</v>
      </c>
      <c r="D428" s="645">
        <v>0</v>
      </c>
      <c r="E428" s="501">
        <v>0</v>
      </c>
      <c r="F428" s="501">
        <v>0</v>
      </c>
      <c r="G428" s="501">
        <v>0</v>
      </c>
      <c r="H428" s="501">
        <v>0</v>
      </c>
      <c r="I428" s="501">
        <v>0</v>
      </c>
      <c r="J428" s="501">
        <v>0</v>
      </c>
      <c r="K428" s="501">
        <v>0</v>
      </c>
      <c r="L428" s="492">
        <v>0</v>
      </c>
      <c r="M428" s="409">
        <v>0</v>
      </c>
      <c r="N428" s="648">
        <v>0</v>
      </c>
      <c r="O428" s="648">
        <v>0</v>
      </c>
      <c r="P428" s="409">
        <v>0</v>
      </c>
      <c r="Q428" s="409">
        <v>0</v>
      </c>
      <c r="R428" s="493">
        <v>0</v>
      </c>
      <c r="S428" s="409">
        <v>0</v>
      </c>
      <c r="T428" s="648">
        <v>0</v>
      </c>
      <c r="U428" s="409">
        <f t="shared" si="26"/>
        <v>0</v>
      </c>
      <c r="V428" s="40"/>
      <c r="W428" s="40"/>
      <c r="X428" s="40"/>
      <c r="Y428" s="52"/>
    </row>
    <row r="429" spans="1:25" ht="21">
      <c r="A429" s="54">
        <v>309</v>
      </c>
      <c r="B429" s="73" t="s">
        <v>93</v>
      </c>
      <c r="C429" s="74" t="s">
        <v>48</v>
      </c>
      <c r="D429" s="641">
        <f>8000*0.7</f>
        <v>5600</v>
      </c>
      <c r="E429" s="501">
        <v>0</v>
      </c>
      <c r="F429" s="501">
        <v>0</v>
      </c>
      <c r="G429" s="501">
        <v>0</v>
      </c>
      <c r="H429" s="501">
        <v>0</v>
      </c>
      <c r="I429" s="501">
        <v>0</v>
      </c>
      <c r="J429" s="501">
        <v>0</v>
      </c>
      <c r="K429" s="501">
        <v>0</v>
      </c>
      <c r="L429" s="492">
        <v>0</v>
      </c>
      <c r="M429" s="409">
        <v>0</v>
      </c>
      <c r="N429" s="641">
        <v>1</v>
      </c>
      <c r="O429" s="409">
        <f t="shared" si="25"/>
        <v>5600</v>
      </c>
      <c r="P429" s="409">
        <v>0</v>
      </c>
      <c r="Q429" s="409">
        <v>0</v>
      </c>
      <c r="R429" s="493">
        <v>0</v>
      </c>
      <c r="S429" s="409">
        <v>0</v>
      </c>
      <c r="T429" s="641">
        <v>1</v>
      </c>
      <c r="U429" s="409">
        <f t="shared" si="26"/>
        <v>5600</v>
      </c>
      <c r="V429" s="40"/>
      <c r="W429" s="40"/>
      <c r="X429" s="40"/>
      <c r="Y429" s="52"/>
    </row>
    <row r="430" spans="1:25" ht="21">
      <c r="A430" s="54">
        <v>310</v>
      </c>
      <c r="B430" s="73" t="s">
        <v>94</v>
      </c>
      <c r="C430" s="74" t="s">
        <v>48</v>
      </c>
      <c r="D430" s="641">
        <v>4600</v>
      </c>
      <c r="E430" s="501">
        <v>0</v>
      </c>
      <c r="F430" s="501">
        <v>0</v>
      </c>
      <c r="G430" s="501">
        <v>0</v>
      </c>
      <c r="H430" s="501">
        <v>0</v>
      </c>
      <c r="I430" s="501">
        <v>0</v>
      </c>
      <c r="J430" s="501">
        <v>0</v>
      </c>
      <c r="K430" s="501">
        <v>0</v>
      </c>
      <c r="L430" s="492">
        <v>0</v>
      </c>
      <c r="M430" s="409">
        <v>0</v>
      </c>
      <c r="N430" s="641">
        <v>1</v>
      </c>
      <c r="O430" s="409">
        <f t="shared" ref="O430:O493" si="27">D430*N430</f>
        <v>4600</v>
      </c>
      <c r="P430" s="409">
        <v>0</v>
      </c>
      <c r="Q430" s="409">
        <v>0</v>
      </c>
      <c r="R430" s="493">
        <v>0</v>
      </c>
      <c r="S430" s="409">
        <v>0</v>
      </c>
      <c r="T430" s="641">
        <v>1</v>
      </c>
      <c r="U430" s="409">
        <f t="shared" ref="U430:U493" si="28">O430</f>
        <v>4600</v>
      </c>
      <c r="V430" s="40"/>
      <c r="W430" s="40"/>
      <c r="X430" s="40"/>
      <c r="Y430" s="52"/>
    </row>
    <row r="431" spans="1:25" ht="21">
      <c r="A431" s="54">
        <v>311</v>
      </c>
      <c r="B431" s="73" t="s">
        <v>86</v>
      </c>
      <c r="C431" s="74" t="s">
        <v>48</v>
      </c>
      <c r="D431" s="641">
        <v>10150</v>
      </c>
      <c r="E431" s="501">
        <v>0</v>
      </c>
      <c r="F431" s="501">
        <v>0</v>
      </c>
      <c r="G431" s="501">
        <v>0</v>
      </c>
      <c r="H431" s="501">
        <v>0</v>
      </c>
      <c r="I431" s="501">
        <v>0</v>
      </c>
      <c r="J431" s="501">
        <v>0</v>
      </c>
      <c r="K431" s="501">
        <v>0</v>
      </c>
      <c r="L431" s="492">
        <v>0</v>
      </c>
      <c r="M431" s="409">
        <v>0</v>
      </c>
      <c r="N431" s="641">
        <v>25</v>
      </c>
      <c r="O431" s="409">
        <f t="shared" si="27"/>
        <v>253750</v>
      </c>
      <c r="P431" s="409">
        <v>0</v>
      </c>
      <c r="Q431" s="409">
        <v>0</v>
      </c>
      <c r="R431" s="493">
        <v>0</v>
      </c>
      <c r="S431" s="409">
        <v>0</v>
      </c>
      <c r="T431" s="641">
        <v>25</v>
      </c>
      <c r="U431" s="409">
        <f t="shared" si="28"/>
        <v>253750</v>
      </c>
      <c r="V431" s="40"/>
      <c r="W431" s="40"/>
      <c r="X431" s="40"/>
      <c r="Y431" s="52"/>
    </row>
    <row r="432" spans="1:25" ht="21">
      <c r="A432" s="54">
        <v>312</v>
      </c>
      <c r="B432" s="73" t="s">
        <v>195</v>
      </c>
      <c r="C432" s="74" t="s">
        <v>48</v>
      </c>
      <c r="D432" s="641">
        <v>2200</v>
      </c>
      <c r="E432" s="501">
        <v>0</v>
      </c>
      <c r="F432" s="501">
        <v>0</v>
      </c>
      <c r="G432" s="501">
        <v>0</v>
      </c>
      <c r="H432" s="501">
        <v>0</v>
      </c>
      <c r="I432" s="501">
        <v>0</v>
      </c>
      <c r="J432" s="501">
        <v>0</v>
      </c>
      <c r="K432" s="501">
        <v>0</v>
      </c>
      <c r="L432" s="492">
        <v>0</v>
      </c>
      <c r="M432" s="409">
        <v>0</v>
      </c>
      <c r="N432" s="641">
        <v>50</v>
      </c>
      <c r="O432" s="409">
        <f t="shared" si="27"/>
        <v>110000</v>
      </c>
      <c r="P432" s="409">
        <v>0</v>
      </c>
      <c r="Q432" s="409">
        <v>0</v>
      </c>
      <c r="R432" s="493">
        <v>0</v>
      </c>
      <c r="S432" s="409">
        <v>0</v>
      </c>
      <c r="T432" s="641">
        <v>50</v>
      </c>
      <c r="U432" s="409">
        <f t="shared" si="28"/>
        <v>110000</v>
      </c>
      <c r="V432" s="40"/>
      <c r="W432" s="40"/>
      <c r="X432" s="40"/>
      <c r="Y432" s="52"/>
    </row>
    <row r="433" spans="1:25" ht="21">
      <c r="A433" s="54"/>
      <c r="B433" s="80" t="s">
        <v>232</v>
      </c>
      <c r="C433" s="94">
        <v>0</v>
      </c>
      <c r="D433" s="645">
        <v>0</v>
      </c>
      <c r="E433" s="501">
        <v>0</v>
      </c>
      <c r="F433" s="501">
        <v>0</v>
      </c>
      <c r="G433" s="501">
        <v>0</v>
      </c>
      <c r="H433" s="501">
        <v>0</v>
      </c>
      <c r="I433" s="501">
        <v>0</v>
      </c>
      <c r="J433" s="501">
        <v>0</v>
      </c>
      <c r="K433" s="501">
        <v>0</v>
      </c>
      <c r="L433" s="492">
        <v>0</v>
      </c>
      <c r="M433" s="409">
        <v>0</v>
      </c>
      <c r="N433" s="648">
        <v>0</v>
      </c>
      <c r="O433" s="648">
        <v>0</v>
      </c>
      <c r="P433" s="409">
        <v>0</v>
      </c>
      <c r="Q433" s="409">
        <v>0</v>
      </c>
      <c r="R433" s="493">
        <v>0</v>
      </c>
      <c r="S433" s="409">
        <v>0</v>
      </c>
      <c r="T433" s="648">
        <v>0</v>
      </c>
      <c r="U433" s="409">
        <f t="shared" si="28"/>
        <v>0</v>
      </c>
      <c r="V433" s="40"/>
      <c r="W433" s="40"/>
      <c r="X433" s="40"/>
      <c r="Y433" s="52"/>
    </row>
    <row r="434" spans="1:25" ht="21">
      <c r="A434" s="54">
        <v>313</v>
      </c>
      <c r="B434" s="73" t="s">
        <v>88</v>
      </c>
      <c r="C434" s="74" t="s">
        <v>48</v>
      </c>
      <c r="D434" s="641">
        <f>31880*0.7</f>
        <v>22316</v>
      </c>
      <c r="E434" s="501">
        <v>0</v>
      </c>
      <c r="F434" s="501">
        <v>0</v>
      </c>
      <c r="G434" s="501">
        <v>0</v>
      </c>
      <c r="H434" s="501">
        <v>0</v>
      </c>
      <c r="I434" s="501">
        <v>0</v>
      </c>
      <c r="J434" s="501">
        <v>0</v>
      </c>
      <c r="K434" s="501">
        <v>0</v>
      </c>
      <c r="L434" s="492">
        <v>0</v>
      </c>
      <c r="M434" s="409">
        <v>0</v>
      </c>
      <c r="N434" s="641">
        <v>1</v>
      </c>
      <c r="O434" s="409">
        <f t="shared" si="27"/>
        <v>22316</v>
      </c>
      <c r="P434" s="409">
        <v>0</v>
      </c>
      <c r="Q434" s="409">
        <v>0</v>
      </c>
      <c r="R434" s="493">
        <v>0</v>
      </c>
      <c r="S434" s="409">
        <v>0</v>
      </c>
      <c r="T434" s="641">
        <v>1</v>
      </c>
      <c r="U434" s="409">
        <f t="shared" si="28"/>
        <v>22316</v>
      </c>
      <c r="V434" s="40"/>
      <c r="W434" s="40"/>
      <c r="X434" s="40"/>
      <c r="Y434" s="52"/>
    </row>
    <row r="435" spans="1:25" ht="21">
      <c r="A435" s="54">
        <v>314</v>
      </c>
      <c r="B435" s="73" t="s">
        <v>89</v>
      </c>
      <c r="C435" s="74" t="s">
        <v>48</v>
      </c>
      <c r="D435" s="641">
        <f>16880*0.7</f>
        <v>11816</v>
      </c>
      <c r="E435" s="501">
        <v>0</v>
      </c>
      <c r="F435" s="501">
        <v>0</v>
      </c>
      <c r="G435" s="501">
        <v>0</v>
      </c>
      <c r="H435" s="501">
        <v>0</v>
      </c>
      <c r="I435" s="501">
        <v>0</v>
      </c>
      <c r="J435" s="501">
        <v>0</v>
      </c>
      <c r="K435" s="501">
        <v>0</v>
      </c>
      <c r="L435" s="492">
        <v>0</v>
      </c>
      <c r="M435" s="409">
        <v>0</v>
      </c>
      <c r="N435" s="641">
        <v>2</v>
      </c>
      <c r="O435" s="409">
        <f t="shared" si="27"/>
        <v>23632</v>
      </c>
      <c r="P435" s="409">
        <v>0</v>
      </c>
      <c r="Q435" s="409">
        <v>0</v>
      </c>
      <c r="R435" s="493">
        <v>0</v>
      </c>
      <c r="S435" s="409">
        <v>0</v>
      </c>
      <c r="T435" s="641">
        <v>2</v>
      </c>
      <c r="U435" s="409">
        <f t="shared" si="28"/>
        <v>23632</v>
      </c>
      <c r="V435" s="40"/>
      <c r="W435" s="40"/>
      <c r="X435" s="40"/>
      <c r="Y435" s="52"/>
    </row>
    <row r="436" spans="1:25" ht="21">
      <c r="A436" s="54">
        <v>315</v>
      </c>
      <c r="B436" s="73" t="s">
        <v>90</v>
      </c>
      <c r="C436" s="74" t="s">
        <v>48</v>
      </c>
      <c r="D436" s="641">
        <v>4500</v>
      </c>
      <c r="E436" s="501">
        <v>0</v>
      </c>
      <c r="F436" s="501">
        <v>0</v>
      </c>
      <c r="G436" s="501">
        <v>0</v>
      </c>
      <c r="H436" s="501">
        <v>0</v>
      </c>
      <c r="I436" s="501">
        <v>0</v>
      </c>
      <c r="J436" s="501">
        <v>0</v>
      </c>
      <c r="K436" s="501">
        <v>0</v>
      </c>
      <c r="L436" s="492">
        <v>0</v>
      </c>
      <c r="M436" s="409">
        <v>0</v>
      </c>
      <c r="N436" s="641">
        <v>1</v>
      </c>
      <c r="O436" s="409">
        <f t="shared" si="27"/>
        <v>4500</v>
      </c>
      <c r="P436" s="409">
        <v>0</v>
      </c>
      <c r="Q436" s="409">
        <v>0</v>
      </c>
      <c r="R436" s="493">
        <v>0</v>
      </c>
      <c r="S436" s="409">
        <v>0</v>
      </c>
      <c r="T436" s="641">
        <v>1</v>
      </c>
      <c r="U436" s="409">
        <f t="shared" si="28"/>
        <v>4500</v>
      </c>
      <c r="V436" s="40"/>
      <c r="W436" s="40"/>
      <c r="X436" s="40"/>
      <c r="Y436" s="52"/>
    </row>
    <row r="437" spans="1:25" ht="21">
      <c r="A437" s="54">
        <v>316</v>
      </c>
      <c r="B437" s="73" t="s">
        <v>107</v>
      </c>
      <c r="C437" s="74" t="s">
        <v>48</v>
      </c>
      <c r="D437" s="641">
        <v>9350</v>
      </c>
      <c r="E437" s="501">
        <v>0</v>
      </c>
      <c r="F437" s="501">
        <v>0</v>
      </c>
      <c r="G437" s="501">
        <v>0</v>
      </c>
      <c r="H437" s="501">
        <v>0</v>
      </c>
      <c r="I437" s="501">
        <v>0</v>
      </c>
      <c r="J437" s="501">
        <v>0</v>
      </c>
      <c r="K437" s="501">
        <v>0</v>
      </c>
      <c r="L437" s="492">
        <v>0</v>
      </c>
      <c r="M437" s="409">
        <v>0</v>
      </c>
      <c r="N437" s="641">
        <v>1</v>
      </c>
      <c r="O437" s="409">
        <f t="shared" si="27"/>
        <v>9350</v>
      </c>
      <c r="P437" s="409">
        <v>0</v>
      </c>
      <c r="Q437" s="409">
        <v>0</v>
      </c>
      <c r="R437" s="493">
        <v>0</v>
      </c>
      <c r="S437" s="409">
        <v>0</v>
      </c>
      <c r="T437" s="641">
        <v>1</v>
      </c>
      <c r="U437" s="409">
        <f t="shared" si="28"/>
        <v>9350</v>
      </c>
      <c r="V437" s="40"/>
      <c r="W437" s="40"/>
      <c r="X437" s="40"/>
      <c r="Y437" s="52"/>
    </row>
    <row r="438" spans="1:25" ht="21">
      <c r="A438" s="54">
        <v>317</v>
      </c>
      <c r="B438" s="73" t="s">
        <v>108</v>
      </c>
      <c r="C438" s="74" t="s">
        <v>48</v>
      </c>
      <c r="D438" s="641">
        <v>2670</v>
      </c>
      <c r="E438" s="501">
        <v>0</v>
      </c>
      <c r="F438" s="501">
        <v>0</v>
      </c>
      <c r="G438" s="501">
        <v>0</v>
      </c>
      <c r="H438" s="501">
        <v>0</v>
      </c>
      <c r="I438" s="501">
        <v>0</v>
      </c>
      <c r="J438" s="501">
        <v>0</v>
      </c>
      <c r="K438" s="501">
        <v>0</v>
      </c>
      <c r="L438" s="492">
        <v>0</v>
      </c>
      <c r="M438" s="409">
        <v>0</v>
      </c>
      <c r="N438" s="641">
        <v>4</v>
      </c>
      <c r="O438" s="409">
        <f t="shared" si="27"/>
        <v>10680</v>
      </c>
      <c r="P438" s="409">
        <v>0</v>
      </c>
      <c r="Q438" s="409">
        <v>0</v>
      </c>
      <c r="R438" s="493">
        <v>0</v>
      </c>
      <c r="S438" s="409">
        <v>0</v>
      </c>
      <c r="T438" s="641">
        <v>4</v>
      </c>
      <c r="U438" s="409">
        <f t="shared" si="28"/>
        <v>10680</v>
      </c>
      <c r="V438" s="40"/>
      <c r="W438" s="40"/>
      <c r="X438" s="40"/>
      <c r="Y438" s="52"/>
    </row>
    <row r="439" spans="1:25" ht="21">
      <c r="A439" s="54"/>
      <c r="B439" s="80" t="s">
        <v>233</v>
      </c>
      <c r="C439" s="94">
        <v>0</v>
      </c>
      <c r="D439" s="645">
        <v>0</v>
      </c>
      <c r="E439" s="501">
        <v>0</v>
      </c>
      <c r="F439" s="501">
        <v>0</v>
      </c>
      <c r="G439" s="501">
        <v>0</v>
      </c>
      <c r="H439" s="501">
        <v>0</v>
      </c>
      <c r="I439" s="501">
        <v>0</v>
      </c>
      <c r="J439" s="501">
        <v>0</v>
      </c>
      <c r="K439" s="501">
        <v>0</v>
      </c>
      <c r="L439" s="492">
        <v>0</v>
      </c>
      <c r="M439" s="409">
        <v>0</v>
      </c>
      <c r="N439" s="648">
        <v>0</v>
      </c>
      <c r="O439" s="648">
        <v>0</v>
      </c>
      <c r="P439" s="409">
        <v>0</v>
      </c>
      <c r="Q439" s="409">
        <v>0</v>
      </c>
      <c r="R439" s="493">
        <v>0</v>
      </c>
      <c r="S439" s="409">
        <v>0</v>
      </c>
      <c r="T439" s="648">
        <v>0</v>
      </c>
      <c r="U439" s="409">
        <f t="shared" si="28"/>
        <v>0</v>
      </c>
      <c r="V439" s="40"/>
      <c r="W439" s="40"/>
      <c r="X439" s="40"/>
      <c r="Y439" s="52"/>
    </row>
    <row r="440" spans="1:25" ht="21">
      <c r="A440" s="54">
        <v>318</v>
      </c>
      <c r="B440" s="73" t="s">
        <v>234</v>
      </c>
      <c r="C440" s="74" t="s">
        <v>48</v>
      </c>
      <c r="D440" s="641">
        <v>10140</v>
      </c>
      <c r="E440" s="501">
        <v>0</v>
      </c>
      <c r="F440" s="501">
        <v>0</v>
      </c>
      <c r="G440" s="501">
        <v>0</v>
      </c>
      <c r="H440" s="501">
        <v>0</v>
      </c>
      <c r="I440" s="501">
        <v>0</v>
      </c>
      <c r="J440" s="501">
        <v>0</v>
      </c>
      <c r="K440" s="501">
        <v>0</v>
      </c>
      <c r="L440" s="492">
        <v>0</v>
      </c>
      <c r="M440" s="409">
        <v>0</v>
      </c>
      <c r="N440" s="641">
        <v>17</v>
      </c>
      <c r="O440" s="409">
        <f t="shared" si="27"/>
        <v>172380</v>
      </c>
      <c r="P440" s="409">
        <v>0</v>
      </c>
      <c r="Q440" s="409">
        <v>0</v>
      </c>
      <c r="R440" s="493">
        <v>0</v>
      </c>
      <c r="S440" s="409">
        <v>0</v>
      </c>
      <c r="T440" s="641">
        <v>17</v>
      </c>
      <c r="U440" s="409">
        <f t="shared" si="28"/>
        <v>172380</v>
      </c>
      <c r="V440" s="40"/>
      <c r="W440" s="40"/>
      <c r="X440" s="40"/>
      <c r="Y440" s="52"/>
    </row>
    <row r="441" spans="1:25" ht="21">
      <c r="A441" s="54">
        <v>319</v>
      </c>
      <c r="B441" s="73" t="s">
        <v>235</v>
      </c>
      <c r="C441" s="86" t="s">
        <v>48</v>
      </c>
      <c r="D441" s="641">
        <f>7390*0.7</f>
        <v>5173</v>
      </c>
      <c r="E441" s="501">
        <v>0</v>
      </c>
      <c r="F441" s="501">
        <v>0</v>
      </c>
      <c r="G441" s="501">
        <v>0</v>
      </c>
      <c r="H441" s="501">
        <v>0</v>
      </c>
      <c r="I441" s="501">
        <v>0</v>
      </c>
      <c r="J441" s="501">
        <v>0</v>
      </c>
      <c r="K441" s="501">
        <v>0</v>
      </c>
      <c r="L441" s="492">
        <v>0</v>
      </c>
      <c r="M441" s="409">
        <v>0</v>
      </c>
      <c r="N441" s="641">
        <v>16</v>
      </c>
      <c r="O441" s="409">
        <f t="shared" si="27"/>
        <v>82768</v>
      </c>
      <c r="P441" s="409">
        <v>0</v>
      </c>
      <c r="Q441" s="409">
        <v>0</v>
      </c>
      <c r="R441" s="493">
        <v>0</v>
      </c>
      <c r="S441" s="409">
        <v>0</v>
      </c>
      <c r="T441" s="641">
        <v>16</v>
      </c>
      <c r="U441" s="409">
        <f t="shared" si="28"/>
        <v>82768</v>
      </c>
      <c r="V441" s="40"/>
      <c r="W441" s="40"/>
      <c r="X441" s="40"/>
      <c r="Y441" s="52"/>
    </row>
    <row r="442" spans="1:25" ht="21">
      <c r="A442" s="54">
        <v>320</v>
      </c>
      <c r="B442" s="73" t="s">
        <v>236</v>
      </c>
      <c r="C442" s="74" t="s">
        <v>48</v>
      </c>
      <c r="D442" s="641">
        <v>2250</v>
      </c>
      <c r="E442" s="501">
        <v>0</v>
      </c>
      <c r="F442" s="501">
        <v>0</v>
      </c>
      <c r="G442" s="501">
        <v>0</v>
      </c>
      <c r="H442" s="501">
        <v>0</v>
      </c>
      <c r="I442" s="501">
        <v>0</v>
      </c>
      <c r="J442" s="501">
        <v>0</v>
      </c>
      <c r="K442" s="501">
        <v>0</v>
      </c>
      <c r="L442" s="492">
        <v>0</v>
      </c>
      <c r="M442" s="409">
        <v>0</v>
      </c>
      <c r="N442" s="641">
        <v>102</v>
      </c>
      <c r="O442" s="409">
        <f t="shared" si="27"/>
        <v>229500</v>
      </c>
      <c r="P442" s="409">
        <v>0</v>
      </c>
      <c r="Q442" s="409">
        <v>0</v>
      </c>
      <c r="R442" s="493">
        <v>0</v>
      </c>
      <c r="S442" s="409">
        <v>0</v>
      </c>
      <c r="T442" s="641">
        <v>102</v>
      </c>
      <c r="U442" s="409">
        <f t="shared" si="28"/>
        <v>229500</v>
      </c>
      <c r="V442" s="40"/>
      <c r="W442" s="40"/>
      <c r="X442" s="40"/>
      <c r="Y442" s="52"/>
    </row>
    <row r="443" spans="1:25" ht="21">
      <c r="A443" s="54"/>
      <c r="B443" s="80" t="s">
        <v>237</v>
      </c>
      <c r="C443" s="94">
        <v>0</v>
      </c>
      <c r="D443" s="645">
        <v>0</v>
      </c>
      <c r="E443" s="501">
        <v>0</v>
      </c>
      <c r="F443" s="501">
        <v>0</v>
      </c>
      <c r="G443" s="501">
        <v>0</v>
      </c>
      <c r="H443" s="501">
        <v>0</v>
      </c>
      <c r="I443" s="501">
        <v>0</v>
      </c>
      <c r="J443" s="501">
        <v>0</v>
      </c>
      <c r="K443" s="501">
        <v>0</v>
      </c>
      <c r="L443" s="492">
        <v>0</v>
      </c>
      <c r="M443" s="409">
        <v>0</v>
      </c>
      <c r="N443" s="648">
        <v>0</v>
      </c>
      <c r="O443" s="648">
        <v>0</v>
      </c>
      <c r="P443" s="409">
        <v>0</v>
      </c>
      <c r="Q443" s="409">
        <v>0</v>
      </c>
      <c r="R443" s="493">
        <v>0</v>
      </c>
      <c r="S443" s="409">
        <v>0</v>
      </c>
      <c r="T443" s="648">
        <v>0</v>
      </c>
      <c r="U443" s="409">
        <f t="shared" si="28"/>
        <v>0</v>
      </c>
      <c r="V443" s="40"/>
      <c r="W443" s="40"/>
      <c r="X443" s="40"/>
      <c r="Y443" s="52"/>
    </row>
    <row r="444" spans="1:25" ht="21">
      <c r="A444" s="54">
        <v>321</v>
      </c>
      <c r="B444" s="73" t="s">
        <v>235</v>
      </c>
      <c r="C444" s="86" t="s">
        <v>48</v>
      </c>
      <c r="D444" s="641">
        <f>7390*0.7</f>
        <v>5173</v>
      </c>
      <c r="E444" s="501">
        <v>0</v>
      </c>
      <c r="F444" s="501">
        <v>0</v>
      </c>
      <c r="G444" s="501">
        <v>0</v>
      </c>
      <c r="H444" s="501">
        <v>0</v>
      </c>
      <c r="I444" s="501">
        <v>0</v>
      </c>
      <c r="J444" s="501">
        <v>0</v>
      </c>
      <c r="K444" s="501">
        <v>0</v>
      </c>
      <c r="L444" s="492">
        <v>0</v>
      </c>
      <c r="M444" s="409">
        <v>0</v>
      </c>
      <c r="N444" s="641">
        <v>4</v>
      </c>
      <c r="O444" s="409">
        <f t="shared" si="27"/>
        <v>20692</v>
      </c>
      <c r="P444" s="409">
        <v>0</v>
      </c>
      <c r="Q444" s="409">
        <v>0</v>
      </c>
      <c r="R444" s="493">
        <v>0</v>
      </c>
      <c r="S444" s="409">
        <v>0</v>
      </c>
      <c r="T444" s="641">
        <v>4</v>
      </c>
      <c r="U444" s="409">
        <f t="shared" si="28"/>
        <v>20692</v>
      </c>
      <c r="V444" s="40"/>
      <c r="W444" s="40"/>
      <c r="X444" s="40"/>
      <c r="Y444" s="52"/>
    </row>
    <row r="445" spans="1:25" ht="21">
      <c r="A445" s="54"/>
      <c r="B445" s="80" t="s">
        <v>238</v>
      </c>
      <c r="C445" s="94">
        <v>0</v>
      </c>
      <c r="D445" s="645">
        <v>0</v>
      </c>
      <c r="E445" s="501">
        <v>0</v>
      </c>
      <c r="F445" s="501">
        <v>0</v>
      </c>
      <c r="G445" s="501">
        <v>0</v>
      </c>
      <c r="H445" s="501">
        <v>0</v>
      </c>
      <c r="I445" s="501">
        <v>0</v>
      </c>
      <c r="J445" s="501">
        <v>0</v>
      </c>
      <c r="K445" s="501">
        <v>0</v>
      </c>
      <c r="L445" s="492">
        <v>0</v>
      </c>
      <c r="M445" s="409">
        <v>0</v>
      </c>
      <c r="N445" s="648">
        <v>0</v>
      </c>
      <c r="O445" s="648">
        <v>0</v>
      </c>
      <c r="P445" s="409">
        <v>0</v>
      </c>
      <c r="Q445" s="409">
        <v>0</v>
      </c>
      <c r="R445" s="493">
        <v>0</v>
      </c>
      <c r="S445" s="409">
        <v>0</v>
      </c>
      <c r="T445" s="648">
        <v>0</v>
      </c>
      <c r="U445" s="409">
        <f t="shared" si="28"/>
        <v>0</v>
      </c>
      <c r="V445" s="40"/>
      <c r="W445" s="40"/>
      <c r="X445" s="40"/>
      <c r="Y445" s="52"/>
    </row>
    <row r="446" spans="1:25" ht="21">
      <c r="A446" s="54">
        <v>322</v>
      </c>
      <c r="B446" s="73" t="s">
        <v>234</v>
      </c>
      <c r="C446" s="74" t="s">
        <v>48</v>
      </c>
      <c r="D446" s="641">
        <v>10140</v>
      </c>
      <c r="E446" s="501">
        <v>0</v>
      </c>
      <c r="F446" s="501">
        <v>0</v>
      </c>
      <c r="G446" s="501">
        <v>0</v>
      </c>
      <c r="H446" s="501">
        <v>0</v>
      </c>
      <c r="I446" s="501">
        <v>0</v>
      </c>
      <c r="J446" s="501">
        <v>0</v>
      </c>
      <c r="K446" s="501">
        <v>0</v>
      </c>
      <c r="L446" s="492">
        <v>0</v>
      </c>
      <c r="M446" s="409">
        <v>0</v>
      </c>
      <c r="N446" s="641">
        <v>2</v>
      </c>
      <c r="O446" s="409">
        <f t="shared" si="27"/>
        <v>20280</v>
      </c>
      <c r="P446" s="409">
        <v>0</v>
      </c>
      <c r="Q446" s="409">
        <v>0</v>
      </c>
      <c r="R446" s="493">
        <v>0</v>
      </c>
      <c r="S446" s="409">
        <v>0</v>
      </c>
      <c r="T446" s="641">
        <v>2</v>
      </c>
      <c r="U446" s="409">
        <f t="shared" si="28"/>
        <v>20280</v>
      </c>
      <c r="V446" s="40"/>
      <c r="W446" s="40"/>
      <c r="X446" s="40"/>
      <c r="Y446" s="52"/>
    </row>
    <row r="447" spans="1:25" ht="21">
      <c r="A447" s="54">
        <v>323</v>
      </c>
      <c r="B447" s="73" t="s">
        <v>236</v>
      </c>
      <c r="C447" s="74" t="s">
        <v>48</v>
      </c>
      <c r="D447" s="641">
        <v>2250</v>
      </c>
      <c r="E447" s="501">
        <v>0</v>
      </c>
      <c r="F447" s="501">
        <v>0</v>
      </c>
      <c r="G447" s="501">
        <v>0</v>
      </c>
      <c r="H447" s="501">
        <v>0</v>
      </c>
      <c r="I447" s="501">
        <v>0</v>
      </c>
      <c r="J447" s="501">
        <v>0</v>
      </c>
      <c r="K447" s="501">
        <v>0</v>
      </c>
      <c r="L447" s="492">
        <v>0</v>
      </c>
      <c r="M447" s="409">
        <v>0</v>
      </c>
      <c r="N447" s="641">
        <v>12</v>
      </c>
      <c r="O447" s="409">
        <f t="shared" si="27"/>
        <v>27000</v>
      </c>
      <c r="P447" s="409">
        <v>0</v>
      </c>
      <c r="Q447" s="409">
        <v>0</v>
      </c>
      <c r="R447" s="493">
        <v>0</v>
      </c>
      <c r="S447" s="409">
        <v>0</v>
      </c>
      <c r="T447" s="641">
        <v>12</v>
      </c>
      <c r="U447" s="409">
        <f t="shared" si="28"/>
        <v>27000</v>
      </c>
      <c r="V447" s="40"/>
      <c r="W447" s="40"/>
      <c r="X447" s="40"/>
      <c r="Y447" s="52"/>
    </row>
    <row r="448" spans="1:25" ht="21">
      <c r="A448" s="54">
        <v>324</v>
      </c>
      <c r="B448" s="73" t="s">
        <v>106</v>
      </c>
      <c r="C448" s="74" t="s">
        <v>48</v>
      </c>
      <c r="D448" s="641">
        <v>17910</v>
      </c>
      <c r="E448" s="501">
        <v>0</v>
      </c>
      <c r="F448" s="501">
        <v>0</v>
      </c>
      <c r="G448" s="501">
        <v>0</v>
      </c>
      <c r="H448" s="501">
        <v>0</v>
      </c>
      <c r="I448" s="501">
        <v>0</v>
      </c>
      <c r="J448" s="501">
        <v>0</v>
      </c>
      <c r="K448" s="501">
        <v>0</v>
      </c>
      <c r="L448" s="492">
        <v>0</v>
      </c>
      <c r="M448" s="409">
        <v>0</v>
      </c>
      <c r="N448" s="641">
        <v>7</v>
      </c>
      <c r="O448" s="409">
        <f t="shared" si="27"/>
        <v>125370</v>
      </c>
      <c r="P448" s="409">
        <v>0</v>
      </c>
      <c r="Q448" s="409">
        <v>0</v>
      </c>
      <c r="R448" s="493">
        <v>0</v>
      </c>
      <c r="S448" s="409">
        <v>0</v>
      </c>
      <c r="T448" s="641">
        <v>7</v>
      </c>
      <c r="U448" s="409">
        <f t="shared" si="28"/>
        <v>125370</v>
      </c>
      <c r="V448" s="40"/>
      <c r="W448" s="40"/>
      <c r="X448" s="40"/>
      <c r="Y448" s="52"/>
    </row>
    <row r="449" spans="1:25" ht="21">
      <c r="A449" s="54">
        <v>325</v>
      </c>
      <c r="B449" s="73" t="s">
        <v>137</v>
      </c>
      <c r="C449" s="74" t="s">
        <v>48</v>
      </c>
      <c r="D449" s="641">
        <v>4600</v>
      </c>
      <c r="E449" s="501">
        <v>0</v>
      </c>
      <c r="F449" s="501">
        <v>0</v>
      </c>
      <c r="G449" s="501">
        <v>0</v>
      </c>
      <c r="H449" s="501">
        <v>0</v>
      </c>
      <c r="I449" s="501">
        <v>0</v>
      </c>
      <c r="J449" s="501">
        <v>0</v>
      </c>
      <c r="K449" s="501">
        <v>0</v>
      </c>
      <c r="L449" s="492">
        <v>0</v>
      </c>
      <c r="M449" s="409">
        <v>0</v>
      </c>
      <c r="N449" s="641">
        <v>7</v>
      </c>
      <c r="O449" s="409">
        <f t="shared" si="27"/>
        <v>32200</v>
      </c>
      <c r="P449" s="409">
        <v>0</v>
      </c>
      <c r="Q449" s="409">
        <v>0</v>
      </c>
      <c r="R449" s="493">
        <v>0</v>
      </c>
      <c r="S449" s="409">
        <v>0</v>
      </c>
      <c r="T449" s="641">
        <v>7</v>
      </c>
      <c r="U449" s="409">
        <f t="shared" si="28"/>
        <v>32200</v>
      </c>
      <c r="V449" s="40"/>
      <c r="W449" s="40"/>
      <c r="X449" s="40"/>
      <c r="Y449" s="52"/>
    </row>
    <row r="450" spans="1:25" ht="21">
      <c r="A450" s="54">
        <v>326</v>
      </c>
      <c r="B450" s="73" t="s">
        <v>235</v>
      </c>
      <c r="C450" s="86" t="s">
        <v>48</v>
      </c>
      <c r="D450" s="641">
        <f>7390*0.7</f>
        <v>5173</v>
      </c>
      <c r="E450" s="501">
        <v>0</v>
      </c>
      <c r="F450" s="501">
        <v>0</v>
      </c>
      <c r="G450" s="501">
        <v>0</v>
      </c>
      <c r="H450" s="501">
        <v>0</v>
      </c>
      <c r="I450" s="501">
        <v>0</v>
      </c>
      <c r="J450" s="501">
        <v>0</v>
      </c>
      <c r="K450" s="501">
        <v>0</v>
      </c>
      <c r="L450" s="492">
        <v>0</v>
      </c>
      <c r="M450" s="409">
        <v>0</v>
      </c>
      <c r="N450" s="641">
        <v>6</v>
      </c>
      <c r="O450" s="409">
        <f t="shared" si="27"/>
        <v>31038</v>
      </c>
      <c r="P450" s="409">
        <v>0</v>
      </c>
      <c r="Q450" s="409">
        <v>0</v>
      </c>
      <c r="R450" s="493">
        <v>0</v>
      </c>
      <c r="S450" s="409">
        <v>0</v>
      </c>
      <c r="T450" s="641">
        <v>6</v>
      </c>
      <c r="U450" s="409">
        <f t="shared" si="28"/>
        <v>31038</v>
      </c>
      <c r="V450" s="40"/>
      <c r="W450" s="40"/>
      <c r="X450" s="40"/>
      <c r="Y450" s="52"/>
    </row>
    <row r="451" spans="1:25" ht="21">
      <c r="A451" s="54">
        <v>327</v>
      </c>
      <c r="B451" s="73" t="s">
        <v>110</v>
      </c>
      <c r="C451" s="74" t="s">
        <v>48</v>
      </c>
      <c r="D451" s="641">
        <f>5390*0.7</f>
        <v>3772.9999999999995</v>
      </c>
      <c r="E451" s="501">
        <v>0</v>
      </c>
      <c r="F451" s="501">
        <v>0</v>
      </c>
      <c r="G451" s="501">
        <v>0</v>
      </c>
      <c r="H451" s="501">
        <v>0</v>
      </c>
      <c r="I451" s="501">
        <v>0</v>
      </c>
      <c r="J451" s="501">
        <v>0</v>
      </c>
      <c r="K451" s="501">
        <v>0</v>
      </c>
      <c r="L451" s="492">
        <v>0</v>
      </c>
      <c r="M451" s="409">
        <v>0</v>
      </c>
      <c r="N451" s="641">
        <v>7</v>
      </c>
      <c r="O451" s="409">
        <f t="shared" si="27"/>
        <v>26410.999999999996</v>
      </c>
      <c r="P451" s="409">
        <v>0</v>
      </c>
      <c r="Q451" s="409">
        <v>0</v>
      </c>
      <c r="R451" s="493">
        <v>0</v>
      </c>
      <c r="S451" s="409">
        <v>0</v>
      </c>
      <c r="T451" s="641">
        <v>7</v>
      </c>
      <c r="U451" s="409">
        <f t="shared" si="28"/>
        <v>26410.999999999996</v>
      </c>
      <c r="V451" s="40"/>
      <c r="W451" s="40"/>
      <c r="X451" s="40"/>
      <c r="Y451" s="52"/>
    </row>
    <row r="452" spans="1:25" ht="21">
      <c r="A452" s="54">
        <v>328</v>
      </c>
      <c r="B452" s="73" t="s">
        <v>111</v>
      </c>
      <c r="C452" s="74" t="s">
        <v>48</v>
      </c>
      <c r="D452" s="641">
        <f>5850*0.7</f>
        <v>4094.9999999999995</v>
      </c>
      <c r="E452" s="501">
        <v>0</v>
      </c>
      <c r="F452" s="501">
        <v>0</v>
      </c>
      <c r="G452" s="501">
        <v>0</v>
      </c>
      <c r="H452" s="501">
        <v>0</v>
      </c>
      <c r="I452" s="501">
        <v>0</v>
      </c>
      <c r="J452" s="501">
        <v>0</v>
      </c>
      <c r="K452" s="501">
        <v>0</v>
      </c>
      <c r="L452" s="492">
        <v>0</v>
      </c>
      <c r="M452" s="409">
        <v>0</v>
      </c>
      <c r="N452" s="641">
        <v>7</v>
      </c>
      <c r="O452" s="409">
        <f t="shared" si="27"/>
        <v>28664.999999999996</v>
      </c>
      <c r="P452" s="409">
        <v>0</v>
      </c>
      <c r="Q452" s="409">
        <v>0</v>
      </c>
      <c r="R452" s="493">
        <v>0</v>
      </c>
      <c r="S452" s="409">
        <v>0</v>
      </c>
      <c r="T452" s="641">
        <v>7</v>
      </c>
      <c r="U452" s="409">
        <f t="shared" si="28"/>
        <v>28664.999999999996</v>
      </c>
      <c r="V452" s="40"/>
      <c r="W452" s="40"/>
      <c r="X452" s="40"/>
      <c r="Y452" s="52"/>
    </row>
    <row r="453" spans="1:25" ht="21">
      <c r="A453" s="54">
        <v>329</v>
      </c>
      <c r="B453" s="73" t="s">
        <v>140</v>
      </c>
      <c r="C453" s="74" t="s">
        <v>48</v>
      </c>
      <c r="D453" s="641">
        <v>4753</v>
      </c>
      <c r="E453" s="501">
        <v>0</v>
      </c>
      <c r="F453" s="501">
        <v>0</v>
      </c>
      <c r="G453" s="501">
        <v>0</v>
      </c>
      <c r="H453" s="501">
        <v>0</v>
      </c>
      <c r="I453" s="501">
        <v>0</v>
      </c>
      <c r="J453" s="501">
        <v>0</v>
      </c>
      <c r="K453" s="501">
        <v>0</v>
      </c>
      <c r="L453" s="492">
        <v>0</v>
      </c>
      <c r="M453" s="409">
        <v>0</v>
      </c>
      <c r="N453" s="641">
        <v>4</v>
      </c>
      <c r="O453" s="409">
        <f t="shared" si="27"/>
        <v>19012</v>
      </c>
      <c r="P453" s="409">
        <v>0</v>
      </c>
      <c r="Q453" s="409">
        <v>0</v>
      </c>
      <c r="R453" s="493">
        <v>0</v>
      </c>
      <c r="S453" s="409">
        <v>0</v>
      </c>
      <c r="T453" s="641">
        <v>4</v>
      </c>
      <c r="U453" s="409">
        <f t="shared" si="28"/>
        <v>19012</v>
      </c>
      <c r="V453" s="40"/>
      <c r="W453" s="40"/>
      <c r="X453" s="40"/>
      <c r="Y453" s="52"/>
    </row>
    <row r="454" spans="1:25" ht="21">
      <c r="A454" s="54"/>
      <c r="B454" s="80" t="s">
        <v>239</v>
      </c>
      <c r="C454" s="94">
        <v>0</v>
      </c>
      <c r="D454" s="645">
        <v>0</v>
      </c>
      <c r="E454" s="501">
        <v>0</v>
      </c>
      <c r="F454" s="501">
        <v>0</v>
      </c>
      <c r="G454" s="501">
        <v>0</v>
      </c>
      <c r="H454" s="501">
        <v>0</v>
      </c>
      <c r="I454" s="501">
        <v>0</v>
      </c>
      <c r="J454" s="501">
        <v>0</v>
      </c>
      <c r="K454" s="501">
        <v>0</v>
      </c>
      <c r="L454" s="492">
        <v>0</v>
      </c>
      <c r="M454" s="409">
        <v>0</v>
      </c>
      <c r="N454" s="648">
        <v>0</v>
      </c>
      <c r="O454" s="648">
        <v>0</v>
      </c>
      <c r="P454" s="409">
        <v>0</v>
      </c>
      <c r="Q454" s="409">
        <v>0</v>
      </c>
      <c r="R454" s="493">
        <v>0</v>
      </c>
      <c r="S454" s="409">
        <v>0</v>
      </c>
      <c r="T454" s="648">
        <v>0</v>
      </c>
      <c r="U454" s="409">
        <f t="shared" si="28"/>
        <v>0</v>
      </c>
      <c r="V454" s="40"/>
      <c r="W454" s="40"/>
      <c r="X454" s="40"/>
      <c r="Y454" s="52"/>
    </row>
    <row r="455" spans="1:25" ht="21">
      <c r="A455" s="54">
        <v>330</v>
      </c>
      <c r="B455" s="73" t="s">
        <v>234</v>
      </c>
      <c r="C455" s="74" t="s">
        <v>48</v>
      </c>
      <c r="D455" s="641">
        <v>10140</v>
      </c>
      <c r="E455" s="501">
        <v>0</v>
      </c>
      <c r="F455" s="501">
        <v>0</v>
      </c>
      <c r="G455" s="501">
        <v>0</v>
      </c>
      <c r="H455" s="501">
        <v>0</v>
      </c>
      <c r="I455" s="501">
        <v>0</v>
      </c>
      <c r="J455" s="501">
        <v>0</v>
      </c>
      <c r="K455" s="501">
        <v>0</v>
      </c>
      <c r="L455" s="492">
        <v>0</v>
      </c>
      <c r="M455" s="409">
        <v>0</v>
      </c>
      <c r="N455" s="641">
        <v>3</v>
      </c>
      <c r="O455" s="409">
        <f t="shared" si="27"/>
        <v>30420</v>
      </c>
      <c r="P455" s="409">
        <v>0</v>
      </c>
      <c r="Q455" s="409">
        <v>0</v>
      </c>
      <c r="R455" s="493">
        <v>0</v>
      </c>
      <c r="S455" s="409">
        <v>0</v>
      </c>
      <c r="T455" s="641">
        <v>3</v>
      </c>
      <c r="U455" s="409">
        <f t="shared" si="28"/>
        <v>30420</v>
      </c>
      <c r="V455" s="40"/>
      <c r="W455" s="40"/>
      <c r="X455" s="40"/>
      <c r="Y455" s="52"/>
    </row>
    <row r="456" spans="1:25" ht="21">
      <c r="A456" s="54">
        <v>331</v>
      </c>
      <c r="B456" s="73" t="s">
        <v>236</v>
      </c>
      <c r="C456" s="74" t="s">
        <v>48</v>
      </c>
      <c r="D456" s="641">
        <v>2250</v>
      </c>
      <c r="E456" s="501">
        <v>0</v>
      </c>
      <c r="F456" s="501">
        <v>0</v>
      </c>
      <c r="G456" s="501">
        <v>0</v>
      </c>
      <c r="H456" s="501">
        <v>0</v>
      </c>
      <c r="I456" s="501">
        <v>0</v>
      </c>
      <c r="J456" s="501">
        <v>0</v>
      </c>
      <c r="K456" s="501">
        <v>0</v>
      </c>
      <c r="L456" s="492">
        <v>0</v>
      </c>
      <c r="M456" s="409">
        <v>0</v>
      </c>
      <c r="N456" s="641">
        <f>36+18</f>
        <v>54</v>
      </c>
      <c r="O456" s="409">
        <f t="shared" si="27"/>
        <v>121500</v>
      </c>
      <c r="P456" s="409">
        <v>0</v>
      </c>
      <c r="Q456" s="409">
        <v>0</v>
      </c>
      <c r="R456" s="493">
        <v>0</v>
      </c>
      <c r="S456" s="409">
        <v>0</v>
      </c>
      <c r="T456" s="641">
        <f>36+18</f>
        <v>54</v>
      </c>
      <c r="U456" s="409">
        <f t="shared" si="28"/>
        <v>121500</v>
      </c>
      <c r="V456" s="40"/>
      <c r="W456" s="40"/>
      <c r="X456" s="40"/>
      <c r="Y456" s="52"/>
    </row>
    <row r="457" spans="1:25" ht="21">
      <c r="A457" s="54">
        <v>332</v>
      </c>
      <c r="B457" s="73" t="s">
        <v>107</v>
      </c>
      <c r="C457" s="74" t="s">
        <v>48</v>
      </c>
      <c r="D457" s="641">
        <v>9350</v>
      </c>
      <c r="E457" s="501">
        <v>0</v>
      </c>
      <c r="F457" s="501">
        <v>0</v>
      </c>
      <c r="G457" s="501">
        <v>0</v>
      </c>
      <c r="H457" s="501">
        <v>0</v>
      </c>
      <c r="I457" s="501">
        <v>0</v>
      </c>
      <c r="J457" s="501">
        <v>0</v>
      </c>
      <c r="K457" s="501">
        <v>0</v>
      </c>
      <c r="L457" s="492">
        <v>0</v>
      </c>
      <c r="M457" s="409">
        <v>0</v>
      </c>
      <c r="N457" s="641">
        <v>1</v>
      </c>
      <c r="O457" s="409">
        <f t="shared" si="27"/>
        <v>9350</v>
      </c>
      <c r="P457" s="409">
        <v>0</v>
      </c>
      <c r="Q457" s="409">
        <v>0</v>
      </c>
      <c r="R457" s="493">
        <v>0</v>
      </c>
      <c r="S457" s="409">
        <v>0</v>
      </c>
      <c r="T457" s="641">
        <v>1</v>
      </c>
      <c r="U457" s="409">
        <f t="shared" si="28"/>
        <v>9350</v>
      </c>
      <c r="V457" s="40"/>
      <c r="W457" s="40"/>
      <c r="X457" s="40"/>
      <c r="Y457" s="52"/>
    </row>
    <row r="458" spans="1:25" ht="21">
      <c r="A458" s="54">
        <v>333</v>
      </c>
      <c r="B458" s="73" t="s">
        <v>235</v>
      </c>
      <c r="C458" s="86" t="s">
        <v>48</v>
      </c>
      <c r="D458" s="641">
        <f>7390*0.7</f>
        <v>5173</v>
      </c>
      <c r="E458" s="501">
        <v>0</v>
      </c>
      <c r="F458" s="501">
        <v>0</v>
      </c>
      <c r="G458" s="501">
        <v>0</v>
      </c>
      <c r="H458" s="501">
        <v>0</v>
      </c>
      <c r="I458" s="501">
        <v>0</v>
      </c>
      <c r="J458" s="501">
        <v>0</v>
      </c>
      <c r="K458" s="501">
        <v>0</v>
      </c>
      <c r="L458" s="492">
        <v>0</v>
      </c>
      <c r="M458" s="409">
        <v>0</v>
      </c>
      <c r="N458" s="641">
        <v>6</v>
      </c>
      <c r="O458" s="409">
        <f t="shared" si="27"/>
        <v>31038</v>
      </c>
      <c r="P458" s="409">
        <v>0</v>
      </c>
      <c r="Q458" s="409">
        <v>0</v>
      </c>
      <c r="R458" s="493">
        <v>0</v>
      </c>
      <c r="S458" s="409">
        <v>0</v>
      </c>
      <c r="T458" s="641">
        <v>6</v>
      </c>
      <c r="U458" s="409">
        <f t="shared" si="28"/>
        <v>31038</v>
      </c>
      <c r="V458" s="40"/>
      <c r="W458" s="40"/>
      <c r="X458" s="40"/>
      <c r="Y458" s="52"/>
    </row>
    <row r="459" spans="1:25" ht="21">
      <c r="A459" s="54"/>
      <c r="B459" s="87" t="s">
        <v>240</v>
      </c>
      <c r="C459" s="89">
        <v>0</v>
      </c>
      <c r="D459" s="650">
        <v>0</v>
      </c>
      <c r="E459" s="501">
        <v>0</v>
      </c>
      <c r="F459" s="501">
        <v>0</v>
      </c>
      <c r="G459" s="501">
        <v>0</v>
      </c>
      <c r="H459" s="501">
        <v>0</v>
      </c>
      <c r="I459" s="501">
        <v>0</v>
      </c>
      <c r="J459" s="501">
        <v>0</v>
      </c>
      <c r="K459" s="501">
        <v>0</v>
      </c>
      <c r="L459" s="492">
        <v>0</v>
      </c>
      <c r="M459" s="409">
        <v>0</v>
      </c>
      <c r="N459" s="648">
        <v>0</v>
      </c>
      <c r="O459" s="648">
        <v>0</v>
      </c>
      <c r="P459" s="409">
        <v>0</v>
      </c>
      <c r="Q459" s="409">
        <v>0</v>
      </c>
      <c r="R459" s="493">
        <v>0</v>
      </c>
      <c r="S459" s="409">
        <v>0</v>
      </c>
      <c r="T459" s="648">
        <v>0</v>
      </c>
      <c r="U459" s="409">
        <f t="shared" si="28"/>
        <v>0</v>
      </c>
      <c r="V459" s="40"/>
      <c r="W459" s="40"/>
      <c r="X459" s="40"/>
      <c r="Y459" s="52"/>
    </row>
    <row r="460" spans="1:25" ht="21">
      <c r="A460" s="54"/>
      <c r="B460" s="80" t="s">
        <v>241</v>
      </c>
      <c r="C460" s="83">
        <v>0</v>
      </c>
      <c r="D460" s="645">
        <v>0</v>
      </c>
      <c r="E460" s="501">
        <v>0</v>
      </c>
      <c r="F460" s="501">
        <v>0</v>
      </c>
      <c r="G460" s="501">
        <v>0</v>
      </c>
      <c r="H460" s="501">
        <v>0</v>
      </c>
      <c r="I460" s="501">
        <v>0</v>
      </c>
      <c r="J460" s="501">
        <v>0</v>
      </c>
      <c r="K460" s="501">
        <v>0</v>
      </c>
      <c r="L460" s="492">
        <v>0</v>
      </c>
      <c r="M460" s="409">
        <v>0</v>
      </c>
      <c r="N460" s="648">
        <v>0</v>
      </c>
      <c r="O460" s="648">
        <v>0</v>
      </c>
      <c r="P460" s="409">
        <v>0</v>
      </c>
      <c r="Q460" s="409">
        <v>0</v>
      </c>
      <c r="R460" s="493">
        <v>0</v>
      </c>
      <c r="S460" s="409">
        <v>0</v>
      </c>
      <c r="T460" s="648">
        <v>0</v>
      </c>
      <c r="U460" s="409">
        <f t="shared" si="28"/>
        <v>0</v>
      </c>
      <c r="V460" s="40"/>
      <c r="W460" s="40"/>
      <c r="X460" s="40"/>
      <c r="Y460" s="52"/>
    </row>
    <row r="461" spans="1:25" ht="21">
      <c r="A461" s="54">
        <v>334</v>
      </c>
      <c r="B461" s="73" t="s">
        <v>242</v>
      </c>
      <c r="C461" s="74" t="s">
        <v>48</v>
      </c>
      <c r="D461" s="641">
        <v>2200</v>
      </c>
      <c r="E461" s="501">
        <v>0</v>
      </c>
      <c r="F461" s="501">
        <v>0</v>
      </c>
      <c r="G461" s="501">
        <v>0</v>
      </c>
      <c r="H461" s="501">
        <v>0</v>
      </c>
      <c r="I461" s="501">
        <v>0</v>
      </c>
      <c r="J461" s="501">
        <v>0</v>
      </c>
      <c r="K461" s="501">
        <v>0</v>
      </c>
      <c r="L461" s="492">
        <v>0</v>
      </c>
      <c r="M461" s="409">
        <v>0</v>
      </c>
      <c r="N461" s="641">
        <v>100</v>
      </c>
      <c r="O461" s="409">
        <f t="shared" si="27"/>
        <v>220000</v>
      </c>
      <c r="P461" s="409">
        <v>0</v>
      </c>
      <c r="Q461" s="409">
        <v>0</v>
      </c>
      <c r="R461" s="493">
        <v>0</v>
      </c>
      <c r="S461" s="409">
        <v>0</v>
      </c>
      <c r="T461" s="641">
        <v>100</v>
      </c>
      <c r="U461" s="409">
        <f t="shared" si="28"/>
        <v>220000</v>
      </c>
      <c r="V461" s="40"/>
      <c r="W461" s="40"/>
      <c r="X461" s="40"/>
      <c r="Y461" s="52"/>
    </row>
    <row r="462" spans="1:25" ht="21">
      <c r="A462" s="54">
        <v>335</v>
      </c>
      <c r="B462" s="73" t="s">
        <v>243</v>
      </c>
      <c r="C462" s="74" t="s">
        <v>48</v>
      </c>
      <c r="D462" s="641">
        <f>69700*0.7</f>
        <v>48790</v>
      </c>
      <c r="E462" s="501">
        <v>0</v>
      </c>
      <c r="F462" s="501">
        <v>0</v>
      </c>
      <c r="G462" s="501">
        <v>0</v>
      </c>
      <c r="H462" s="501">
        <v>0</v>
      </c>
      <c r="I462" s="501">
        <v>0</v>
      </c>
      <c r="J462" s="501">
        <v>0</v>
      </c>
      <c r="K462" s="501">
        <v>0</v>
      </c>
      <c r="L462" s="492">
        <v>0</v>
      </c>
      <c r="M462" s="409">
        <v>0</v>
      </c>
      <c r="N462" s="641">
        <v>8</v>
      </c>
      <c r="O462" s="409">
        <f t="shared" si="27"/>
        <v>390320</v>
      </c>
      <c r="P462" s="409">
        <v>0</v>
      </c>
      <c r="Q462" s="409">
        <v>0</v>
      </c>
      <c r="R462" s="493">
        <v>0</v>
      </c>
      <c r="S462" s="409">
        <v>0</v>
      </c>
      <c r="T462" s="641">
        <v>8</v>
      </c>
      <c r="U462" s="409">
        <f t="shared" si="28"/>
        <v>390320</v>
      </c>
      <c r="V462" s="40"/>
      <c r="W462" s="40"/>
      <c r="X462" s="40"/>
      <c r="Y462" s="52"/>
    </row>
    <row r="463" spans="1:25" ht="21">
      <c r="A463" s="54"/>
      <c r="B463" s="80" t="s">
        <v>244</v>
      </c>
      <c r="C463" s="83">
        <v>0</v>
      </c>
      <c r="D463" s="645">
        <v>0</v>
      </c>
      <c r="E463" s="501">
        <v>0</v>
      </c>
      <c r="F463" s="501">
        <v>0</v>
      </c>
      <c r="G463" s="501">
        <v>0</v>
      </c>
      <c r="H463" s="501">
        <v>0</v>
      </c>
      <c r="I463" s="501">
        <v>0</v>
      </c>
      <c r="J463" s="501">
        <v>0</v>
      </c>
      <c r="K463" s="501">
        <v>0</v>
      </c>
      <c r="L463" s="492">
        <v>0</v>
      </c>
      <c r="M463" s="409">
        <v>0</v>
      </c>
      <c r="N463" s="648">
        <v>0</v>
      </c>
      <c r="O463" s="648">
        <v>0</v>
      </c>
      <c r="P463" s="409">
        <v>0</v>
      </c>
      <c r="Q463" s="409">
        <v>0</v>
      </c>
      <c r="R463" s="493">
        <v>0</v>
      </c>
      <c r="S463" s="409">
        <v>0</v>
      </c>
      <c r="T463" s="648">
        <v>0</v>
      </c>
      <c r="U463" s="409">
        <f t="shared" si="28"/>
        <v>0</v>
      </c>
      <c r="V463" s="40"/>
      <c r="W463" s="40"/>
      <c r="X463" s="40"/>
      <c r="Y463" s="52"/>
    </row>
    <row r="464" spans="1:25" ht="21">
      <c r="A464" s="54">
        <v>336</v>
      </c>
      <c r="B464" s="73" t="s">
        <v>106</v>
      </c>
      <c r="C464" s="74" t="s">
        <v>48</v>
      </c>
      <c r="D464" s="641">
        <v>17910</v>
      </c>
      <c r="E464" s="501">
        <v>0</v>
      </c>
      <c r="F464" s="501">
        <v>0</v>
      </c>
      <c r="G464" s="501">
        <v>0</v>
      </c>
      <c r="H464" s="501">
        <v>0</v>
      </c>
      <c r="I464" s="501">
        <v>0</v>
      </c>
      <c r="J464" s="501">
        <v>0</v>
      </c>
      <c r="K464" s="501">
        <v>0</v>
      </c>
      <c r="L464" s="492">
        <v>0</v>
      </c>
      <c r="M464" s="409">
        <v>0</v>
      </c>
      <c r="N464" s="641">
        <v>10</v>
      </c>
      <c r="O464" s="409">
        <f t="shared" si="27"/>
        <v>179100</v>
      </c>
      <c r="P464" s="409">
        <v>0</v>
      </c>
      <c r="Q464" s="409">
        <v>0</v>
      </c>
      <c r="R464" s="493">
        <v>0</v>
      </c>
      <c r="S464" s="409">
        <v>0</v>
      </c>
      <c r="T464" s="641">
        <v>10</v>
      </c>
      <c r="U464" s="409">
        <f t="shared" si="28"/>
        <v>179100</v>
      </c>
      <c r="V464" s="40"/>
      <c r="W464" s="40"/>
      <c r="X464" s="40"/>
      <c r="Y464" s="52"/>
    </row>
    <row r="465" spans="1:25" ht="21">
      <c r="A465" s="54">
        <v>337</v>
      </c>
      <c r="B465" s="73" t="s">
        <v>107</v>
      </c>
      <c r="C465" s="74" t="s">
        <v>48</v>
      </c>
      <c r="D465" s="641">
        <v>9350</v>
      </c>
      <c r="E465" s="501">
        <v>0</v>
      </c>
      <c r="F465" s="501">
        <v>0</v>
      </c>
      <c r="G465" s="501">
        <v>0</v>
      </c>
      <c r="H465" s="501">
        <v>0</v>
      </c>
      <c r="I465" s="501">
        <v>0</v>
      </c>
      <c r="J465" s="501">
        <v>0</v>
      </c>
      <c r="K465" s="501">
        <v>0</v>
      </c>
      <c r="L465" s="492">
        <v>0</v>
      </c>
      <c r="M465" s="409">
        <v>0</v>
      </c>
      <c r="N465" s="641">
        <v>1</v>
      </c>
      <c r="O465" s="409">
        <f t="shared" si="27"/>
        <v>9350</v>
      </c>
      <c r="P465" s="409">
        <v>0</v>
      </c>
      <c r="Q465" s="409">
        <v>0</v>
      </c>
      <c r="R465" s="493">
        <v>0</v>
      </c>
      <c r="S465" s="409">
        <v>0</v>
      </c>
      <c r="T465" s="641">
        <v>1</v>
      </c>
      <c r="U465" s="409">
        <f t="shared" si="28"/>
        <v>9350</v>
      </c>
      <c r="V465" s="40"/>
      <c r="W465" s="40"/>
      <c r="X465" s="40"/>
      <c r="Y465" s="52"/>
    </row>
    <row r="466" spans="1:25" ht="21">
      <c r="A466" s="54">
        <v>338</v>
      </c>
      <c r="B466" s="73" t="s">
        <v>137</v>
      </c>
      <c r="C466" s="74" t="s">
        <v>48</v>
      </c>
      <c r="D466" s="641">
        <v>4600</v>
      </c>
      <c r="E466" s="501">
        <v>0</v>
      </c>
      <c r="F466" s="501">
        <v>0</v>
      </c>
      <c r="G466" s="501">
        <v>0</v>
      </c>
      <c r="H466" s="501">
        <v>0</v>
      </c>
      <c r="I466" s="501">
        <v>0</v>
      </c>
      <c r="J466" s="501">
        <v>0</v>
      </c>
      <c r="K466" s="501">
        <v>0</v>
      </c>
      <c r="L466" s="492">
        <v>0</v>
      </c>
      <c r="M466" s="409">
        <v>0</v>
      </c>
      <c r="N466" s="641">
        <v>9</v>
      </c>
      <c r="O466" s="409">
        <f t="shared" si="27"/>
        <v>41400</v>
      </c>
      <c r="P466" s="409">
        <v>0</v>
      </c>
      <c r="Q466" s="409">
        <v>0</v>
      </c>
      <c r="R466" s="493">
        <v>0</v>
      </c>
      <c r="S466" s="409">
        <v>0</v>
      </c>
      <c r="T466" s="641">
        <v>9</v>
      </c>
      <c r="U466" s="409">
        <f t="shared" si="28"/>
        <v>41400</v>
      </c>
      <c r="V466" s="40"/>
      <c r="W466" s="40"/>
      <c r="X466" s="40"/>
      <c r="Y466" s="52"/>
    </row>
    <row r="467" spans="1:25" ht="21">
      <c r="A467" s="54">
        <v>339</v>
      </c>
      <c r="B467" s="73" t="s">
        <v>245</v>
      </c>
      <c r="C467" s="74" t="s">
        <v>48</v>
      </c>
      <c r="D467" s="641">
        <v>4890</v>
      </c>
      <c r="E467" s="501">
        <v>0</v>
      </c>
      <c r="F467" s="501">
        <v>0</v>
      </c>
      <c r="G467" s="501">
        <v>0</v>
      </c>
      <c r="H467" s="501">
        <v>0</v>
      </c>
      <c r="I467" s="501">
        <v>0</v>
      </c>
      <c r="J467" s="501">
        <v>0</v>
      </c>
      <c r="K467" s="501">
        <v>0</v>
      </c>
      <c r="L467" s="492">
        <v>0</v>
      </c>
      <c r="M467" s="409">
        <v>0</v>
      </c>
      <c r="N467" s="641">
        <v>1</v>
      </c>
      <c r="O467" s="409">
        <f t="shared" si="27"/>
        <v>4890</v>
      </c>
      <c r="P467" s="409">
        <v>0</v>
      </c>
      <c r="Q467" s="409">
        <v>0</v>
      </c>
      <c r="R467" s="493">
        <v>0</v>
      </c>
      <c r="S467" s="409">
        <v>0</v>
      </c>
      <c r="T467" s="641">
        <v>1</v>
      </c>
      <c r="U467" s="409">
        <f t="shared" si="28"/>
        <v>4890</v>
      </c>
      <c r="V467" s="40"/>
      <c r="W467" s="40"/>
      <c r="X467" s="40"/>
      <c r="Y467" s="52"/>
    </row>
    <row r="468" spans="1:25" ht="21">
      <c r="A468" s="54">
        <v>340</v>
      </c>
      <c r="B468" s="73" t="s">
        <v>108</v>
      </c>
      <c r="C468" s="74" t="s">
        <v>48</v>
      </c>
      <c r="D468" s="641">
        <v>2670</v>
      </c>
      <c r="E468" s="501">
        <v>0</v>
      </c>
      <c r="F468" s="501">
        <v>0</v>
      </c>
      <c r="G468" s="501">
        <v>0</v>
      </c>
      <c r="H468" s="501">
        <v>0</v>
      </c>
      <c r="I468" s="501">
        <v>0</v>
      </c>
      <c r="J468" s="501">
        <v>0</v>
      </c>
      <c r="K468" s="501">
        <v>0</v>
      </c>
      <c r="L468" s="492">
        <v>0</v>
      </c>
      <c r="M468" s="409">
        <v>0</v>
      </c>
      <c r="N468" s="641">
        <v>3</v>
      </c>
      <c r="O468" s="409">
        <f t="shared" si="27"/>
        <v>8010</v>
      </c>
      <c r="P468" s="409">
        <v>0</v>
      </c>
      <c r="Q468" s="409">
        <v>0</v>
      </c>
      <c r="R468" s="493">
        <v>0</v>
      </c>
      <c r="S468" s="409">
        <v>0</v>
      </c>
      <c r="T468" s="641">
        <v>3</v>
      </c>
      <c r="U468" s="409">
        <f t="shared" si="28"/>
        <v>8010</v>
      </c>
      <c r="V468" s="40"/>
      <c r="W468" s="40"/>
      <c r="X468" s="40"/>
      <c r="Y468" s="52"/>
    </row>
    <row r="469" spans="1:25" ht="21">
      <c r="A469" s="54">
        <v>341</v>
      </c>
      <c r="B469" s="73" t="s">
        <v>109</v>
      </c>
      <c r="C469" s="74" t="s">
        <v>48</v>
      </c>
      <c r="D469" s="641">
        <v>3900</v>
      </c>
      <c r="E469" s="501">
        <v>0</v>
      </c>
      <c r="F469" s="501">
        <v>0</v>
      </c>
      <c r="G469" s="501">
        <v>0</v>
      </c>
      <c r="H469" s="501">
        <v>0</v>
      </c>
      <c r="I469" s="501">
        <v>0</v>
      </c>
      <c r="J469" s="501">
        <v>0</v>
      </c>
      <c r="K469" s="501">
        <v>0</v>
      </c>
      <c r="L469" s="492">
        <v>0</v>
      </c>
      <c r="M469" s="409">
        <v>0</v>
      </c>
      <c r="N469" s="641">
        <v>8</v>
      </c>
      <c r="O469" s="409">
        <f t="shared" si="27"/>
        <v>31200</v>
      </c>
      <c r="P469" s="409">
        <v>0</v>
      </c>
      <c r="Q469" s="409">
        <v>0</v>
      </c>
      <c r="R469" s="493">
        <v>0</v>
      </c>
      <c r="S469" s="409">
        <v>0</v>
      </c>
      <c r="T469" s="641">
        <v>8</v>
      </c>
      <c r="U469" s="409">
        <f t="shared" si="28"/>
        <v>31200</v>
      </c>
      <c r="V469" s="40"/>
      <c r="W469" s="40"/>
      <c r="X469" s="40"/>
      <c r="Y469" s="52"/>
    </row>
    <row r="470" spans="1:25" ht="21">
      <c r="A470" s="54">
        <v>342</v>
      </c>
      <c r="B470" s="73" t="s">
        <v>89</v>
      </c>
      <c r="C470" s="74" t="s">
        <v>48</v>
      </c>
      <c r="D470" s="641">
        <f>16880*0.7</f>
        <v>11816</v>
      </c>
      <c r="E470" s="501">
        <v>0</v>
      </c>
      <c r="F470" s="501">
        <v>0</v>
      </c>
      <c r="G470" s="501">
        <v>0</v>
      </c>
      <c r="H470" s="501">
        <v>0</v>
      </c>
      <c r="I470" s="501">
        <v>0</v>
      </c>
      <c r="J470" s="501">
        <v>0</v>
      </c>
      <c r="K470" s="501">
        <v>0</v>
      </c>
      <c r="L470" s="492">
        <v>0</v>
      </c>
      <c r="M470" s="409">
        <v>0</v>
      </c>
      <c r="N470" s="641">
        <v>2</v>
      </c>
      <c r="O470" s="409">
        <f t="shared" si="27"/>
        <v>23632</v>
      </c>
      <c r="P470" s="409">
        <v>0</v>
      </c>
      <c r="Q470" s="409">
        <v>0</v>
      </c>
      <c r="R470" s="493">
        <v>0</v>
      </c>
      <c r="S470" s="409">
        <v>0</v>
      </c>
      <c r="T470" s="641">
        <v>2</v>
      </c>
      <c r="U470" s="409">
        <f t="shared" si="28"/>
        <v>23632</v>
      </c>
      <c r="V470" s="40"/>
      <c r="W470" s="40"/>
      <c r="X470" s="40"/>
      <c r="Y470" s="52"/>
    </row>
    <row r="471" spans="1:25" ht="21">
      <c r="A471" s="54">
        <v>343</v>
      </c>
      <c r="B471" s="73" t="s">
        <v>133</v>
      </c>
      <c r="C471" s="74" t="s">
        <v>48</v>
      </c>
      <c r="D471" s="641">
        <v>2820</v>
      </c>
      <c r="E471" s="501">
        <v>0</v>
      </c>
      <c r="F471" s="501">
        <v>0</v>
      </c>
      <c r="G471" s="501">
        <v>0</v>
      </c>
      <c r="H471" s="501">
        <v>0</v>
      </c>
      <c r="I471" s="501">
        <v>0</v>
      </c>
      <c r="J471" s="501">
        <v>0</v>
      </c>
      <c r="K471" s="501">
        <v>0</v>
      </c>
      <c r="L471" s="492">
        <v>0</v>
      </c>
      <c r="M471" s="409">
        <v>0</v>
      </c>
      <c r="N471" s="641">
        <v>1</v>
      </c>
      <c r="O471" s="409">
        <f t="shared" si="27"/>
        <v>2820</v>
      </c>
      <c r="P471" s="409">
        <v>0</v>
      </c>
      <c r="Q471" s="409">
        <v>0</v>
      </c>
      <c r="R471" s="493">
        <v>0</v>
      </c>
      <c r="S471" s="409">
        <v>0</v>
      </c>
      <c r="T471" s="641">
        <v>1</v>
      </c>
      <c r="U471" s="409">
        <f t="shared" si="28"/>
        <v>2820</v>
      </c>
      <c r="V471" s="40"/>
      <c r="W471" s="40"/>
      <c r="X471" s="40"/>
      <c r="Y471" s="52"/>
    </row>
    <row r="472" spans="1:25" ht="21">
      <c r="A472" s="54">
        <v>344</v>
      </c>
      <c r="B472" s="73" t="s">
        <v>110</v>
      </c>
      <c r="C472" s="74" t="s">
        <v>48</v>
      </c>
      <c r="D472" s="641">
        <f>5390*0.7</f>
        <v>3772.9999999999995</v>
      </c>
      <c r="E472" s="501">
        <v>0</v>
      </c>
      <c r="F472" s="501">
        <v>0</v>
      </c>
      <c r="G472" s="501">
        <v>0</v>
      </c>
      <c r="H472" s="501">
        <v>0</v>
      </c>
      <c r="I472" s="501">
        <v>0</v>
      </c>
      <c r="J472" s="501">
        <v>0</v>
      </c>
      <c r="K472" s="501">
        <v>0</v>
      </c>
      <c r="L472" s="492">
        <v>0</v>
      </c>
      <c r="M472" s="409">
        <v>0</v>
      </c>
      <c r="N472" s="641">
        <v>3</v>
      </c>
      <c r="O472" s="409">
        <f t="shared" si="27"/>
        <v>11318.999999999998</v>
      </c>
      <c r="P472" s="409">
        <v>0</v>
      </c>
      <c r="Q472" s="409">
        <v>0</v>
      </c>
      <c r="R472" s="493">
        <v>0</v>
      </c>
      <c r="S472" s="409">
        <v>0</v>
      </c>
      <c r="T472" s="641">
        <v>3</v>
      </c>
      <c r="U472" s="409">
        <f t="shared" si="28"/>
        <v>11318.999999999998</v>
      </c>
      <c r="V472" s="40"/>
      <c r="W472" s="40"/>
      <c r="X472" s="40"/>
      <c r="Y472" s="52"/>
    </row>
    <row r="473" spans="1:25" ht="21">
      <c r="A473" s="54">
        <v>345</v>
      </c>
      <c r="B473" s="73" t="s">
        <v>111</v>
      </c>
      <c r="C473" s="74" t="s">
        <v>48</v>
      </c>
      <c r="D473" s="641">
        <f>5850*0.7</f>
        <v>4094.9999999999995</v>
      </c>
      <c r="E473" s="501">
        <v>0</v>
      </c>
      <c r="F473" s="501">
        <v>0</v>
      </c>
      <c r="G473" s="501">
        <v>0</v>
      </c>
      <c r="H473" s="501">
        <v>0</v>
      </c>
      <c r="I473" s="501">
        <v>0</v>
      </c>
      <c r="J473" s="501">
        <v>0</v>
      </c>
      <c r="K473" s="501">
        <v>0</v>
      </c>
      <c r="L473" s="492">
        <v>0</v>
      </c>
      <c r="M473" s="409">
        <v>0</v>
      </c>
      <c r="N473" s="641">
        <v>3</v>
      </c>
      <c r="O473" s="409">
        <f t="shared" si="27"/>
        <v>12284.999999999998</v>
      </c>
      <c r="P473" s="409">
        <v>0</v>
      </c>
      <c r="Q473" s="409">
        <v>0</v>
      </c>
      <c r="R473" s="493">
        <v>0</v>
      </c>
      <c r="S473" s="409">
        <v>0</v>
      </c>
      <c r="T473" s="641">
        <v>3</v>
      </c>
      <c r="U473" s="409">
        <f t="shared" si="28"/>
        <v>12284.999999999998</v>
      </c>
      <c r="V473" s="40"/>
      <c r="W473" s="40"/>
      <c r="X473" s="40"/>
      <c r="Y473" s="52"/>
    </row>
    <row r="474" spans="1:25" ht="21">
      <c r="A474" s="54">
        <v>346</v>
      </c>
      <c r="B474" s="73" t="s">
        <v>140</v>
      </c>
      <c r="C474" s="74" t="s">
        <v>48</v>
      </c>
      <c r="D474" s="641">
        <v>4753</v>
      </c>
      <c r="E474" s="501">
        <v>0</v>
      </c>
      <c r="F474" s="501">
        <v>0</v>
      </c>
      <c r="G474" s="501">
        <v>0</v>
      </c>
      <c r="H474" s="501">
        <v>0</v>
      </c>
      <c r="I474" s="501">
        <v>0</v>
      </c>
      <c r="J474" s="501">
        <v>0</v>
      </c>
      <c r="K474" s="501">
        <v>0</v>
      </c>
      <c r="L474" s="492">
        <v>0</v>
      </c>
      <c r="M474" s="409">
        <v>0</v>
      </c>
      <c r="N474" s="641">
        <v>8</v>
      </c>
      <c r="O474" s="409">
        <f t="shared" si="27"/>
        <v>38024</v>
      </c>
      <c r="P474" s="409">
        <v>0</v>
      </c>
      <c r="Q474" s="409">
        <v>0</v>
      </c>
      <c r="R474" s="493">
        <v>0</v>
      </c>
      <c r="S474" s="409">
        <v>0</v>
      </c>
      <c r="T474" s="641">
        <v>8</v>
      </c>
      <c r="U474" s="409">
        <f t="shared" si="28"/>
        <v>38024</v>
      </c>
      <c r="V474" s="40"/>
      <c r="W474" s="40"/>
      <c r="X474" s="40"/>
      <c r="Y474" s="52"/>
    </row>
    <row r="475" spans="1:25" ht="21">
      <c r="A475" s="54"/>
      <c r="B475" s="80" t="s">
        <v>246</v>
      </c>
      <c r="C475" s="83">
        <v>0</v>
      </c>
      <c r="D475" s="645">
        <v>0</v>
      </c>
      <c r="E475" s="501">
        <v>0</v>
      </c>
      <c r="F475" s="501">
        <v>0</v>
      </c>
      <c r="G475" s="501">
        <v>0</v>
      </c>
      <c r="H475" s="501">
        <v>0</v>
      </c>
      <c r="I475" s="501">
        <v>0</v>
      </c>
      <c r="J475" s="501">
        <v>0</v>
      </c>
      <c r="K475" s="501">
        <v>0</v>
      </c>
      <c r="L475" s="492">
        <v>0</v>
      </c>
      <c r="M475" s="409">
        <v>0</v>
      </c>
      <c r="N475" s="648">
        <v>0</v>
      </c>
      <c r="O475" s="648">
        <v>0</v>
      </c>
      <c r="P475" s="409">
        <v>0</v>
      </c>
      <c r="Q475" s="409">
        <v>0</v>
      </c>
      <c r="R475" s="493">
        <v>0</v>
      </c>
      <c r="S475" s="409">
        <v>0</v>
      </c>
      <c r="T475" s="648">
        <v>0</v>
      </c>
      <c r="U475" s="409">
        <f t="shared" si="28"/>
        <v>0</v>
      </c>
      <c r="V475" s="40"/>
      <c r="W475" s="40"/>
      <c r="X475" s="40"/>
      <c r="Y475" s="52"/>
    </row>
    <row r="476" spans="1:25" ht="21">
      <c r="A476" s="54">
        <v>347</v>
      </c>
      <c r="B476" s="73" t="s">
        <v>106</v>
      </c>
      <c r="C476" s="74" t="s">
        <v>48</v>
      </c>
      <c r="D476" s="641">
        <v>17910</v>
      </c>
      <c r="E476" s="501">
        <v>0</v>
      </c>
      <c r="F476" s="501">
        <v>0</v>
      </c>
      <c r="G476" s="501">
        <v>0</v>
      </c>
      <c r="H476" s="501">
        <v>0</v>
      </c>
      <c r="I476" s="501">
        <v>0</v>
      </c>
      <c r="J476" s="501">
        <v>0</v>
      </c>
      <c r="K476" s="501">
        <v>0</v>
      </c>
      <c r="L476" s="492">
        <v>0</v>
      </c>
      <c r="M476" s="409">
        <v>0</v>
      </c>
      <c r="N476" s="641">
        <v>10</v>
      </c>
      <c r="O476" s="409">
        <f t="shared" si="27"/>
        <v>179100</v>
      </c>
      <c r="P476" s="409">
        <v>0</v>
      </c>
      <c r="Q476" s="409">
        <v>0</v>
      </c>
      <c r="R476" s="493">
        <v>0</v>
      </c>
      <c r="S476" s="409">
        <v>0</v>
      </c>
      <c r="T476" s="641">
        <v>10</v>
      </c>
      <c r="U476" s="409">
        <f t="shared" si="28"/>
        <v>179100</v>
      </c>
      <c r="V476" s="40"/>
      <c r="W476" s="40"/>
      <c r="X476" s="40"/>
      <c r="Y476" s="52"/>
    </row>
    <row r="477" spans="1:25" ht="21">
      <c r="A477" s="54">
        <v>348</v>
      </c>
      <c r="B477" s="73" t="s">
        <v>107</v>
      </c>
      <c r="C477" s="74" t="s">
        <v>48</v>
      </c>
      <c r="D477" s="641">
        <v>9350</v>
      </c>
      <c r="E477" s="501">
        <v>0</v>
      </c>
      <c r="F477" s="501">
        <v>0</v>
      </c>
      <c r="G477" s="501">
        <v>0</v>
      </c>
      <c r="H477" s="501">
        <v>0</v>
      </c>
      <c r="I477" s="501">
        <v>0</v>
      </c>
      <c r="J477" s="501">
        <v>0</v>
      </c>
      <c r="K477" s="501">
        <v>0</v>
      </c>
      <c r="L477" s="492">
        <v>0</v>
      </c>
      <c r="M477" s="409">
        <v>0</v>
      </c>
      <c r="N477" s="641">
        <v>1</v>
      </c>
      <c r="O477" s="409">
        <f t="shared" si="27"/>
        <v>9350</v>
      </c>
      <c r="P477" s="409">
        <v>0</v>
      </c>
      <c r="Q477" s="409">
        <v>0</v>
      </c>
      <c r="R477" s="493">
        <v>0</v>
      </c>
      <c r="S477" s="409">
        <v>0</v>
      </c>
      <c r="T477" s="641">
        <v>1</v>
      </c>
      <c r="U477" s="409">
        <f t="shared" si="28"/>
        <v>9350</v>
      </c>
      <c r="V477" s="40"/>
      <c r="W477" s="40"/>
      <c r="X477" s="40"/>
      <c r="Y477" s="52"/>
    </row>
    <row r="478" spans="1:25" ht="21">
      <c r="A478" s="54">
        <v>349</v>
      </c>
      <c r="B478" s="73" t="s">
        <v>137</v>
      </c>
      <c r="C478" s="74" t="s">
        <v>48</v>
      </c>
      <c r="D478" s="641">
        <v>4600</v>
      </c>
      <c r="E478" s="501">
        <v>0</v>
      </c>
      <c r="F478" s="501">
        <v>0</v>
      </c>
      <c r="G478" s="501">
        <v>0</v>
      </c>
      <c r="H478" s="501">
        <v>0</v>
      </c>
      <c r="I478" s="501">
        <v>0</v>
      </c>
      <c r="J478" s="501">
        <v>0</v>
      </c>
      <c r="K478" s="501">
        <v>0</v>
      </c>
      <c r="L478" s="492">
        <v>0</v>
      </c>
      <c r="M478" s="409">
        <v>0</v>
      </c>
      <c r="N478" s="641">
        <v>9</v>
      </c>
      <c r="O478" s="409">
        <f t="shared" si="27"/>
        <v>41400</v>
      </c>
      <c r="P478" s="409">
        <v>0</v>
      </c>
      <c r="Q478" s="409">
        <v>0</v>
      </c>
      <c r="R478" s="493">
        <v>0</v>
      </c>
      <c r="S478" s="409">
        <v>0</v>
      </c>
      <c r="T478" s="641">
        <v>9</v>
      </c>
      <c r="U478" s="409">
        <f t="shared" si="28"/>
        <v>41400</v>
      </c>
      <c r="V478" s="40"/>
      <c r="W478" s="40"/>
      <c r="X478" s="40"/>
      <c r="Y478" s="52"/>
    </row>
    <row r="479" spans="1:25" ht="21">
      <c r="A479" s="54">
        <v>350</v>
      </c>
      <c r="B479" s="73" t="s">
        <v>245</v>
      </c>
      <c r="C479" s="74" t="s">
        <v>48</v>
      </c>
      <c r="D479" s="641">
        <v>4890</v>
      </c>
      <c r="E479" s="501">
        <v>0</v>
      </c>
      <c r="F479" s="501">
        <v>0</v>
      </c>
      <c r="G479" s="501">
        <v>0</v>
      </c>
      <c r="H479" s="501">
        <v>0</v>
      </c>
      <c r="I479" s="501">
        <v>0</v>
      </c>
      <c r="J479" s="501">
        <v>0</v>
      </c>
      <c r="K479" s="501">
        <v>0</v>
      </c>
      <c r="L479" s="492">
        <v>0</v>
      </c>
      <c r="M479" s="409">
        <v>0</v>
      </c>
      <c r="N479" s="641">
        <v>1</v>
      </c>
      <c r="O479" s="409">
        <f t="shared" si="27"/>
        <v>4890</v>
      </c>
      <c r="P479" s="409">
        <v>0</v>
      </c>
      <c r="Q479" s="409">
        <v>0</v>
      </c>
      <c r="R479" s="493">
        <v>0</v>
      </c>
      <c r="S479" s="409">
        <v>0</v>
      </c>
      <c r="T479" s="641">
        <v>1</v>
      </c>
      <c r="U479" s="409">
        <f t="shared" si="28"/>
        <v>4890</v>
      </c>
      <c r="V479" s="40"/>
      <c r="W479" s="40"/>
      <c r="X479" s="40"/>
      <c r="Y479" s="52"/>
    </row>
    <row r="480" spans="1:25" ht="21">
      <c r="A480" s="54">
        <v>351</v>
      </c>
      <c r="B480" s="73" t="s">
        <v>108</v>
      </c>
      <c r="C480" s="74" t="s">
        <v>48</v>
      </c>
      <c r="D480" s="641">
        <v>2670</v>
      </c>
      <c r="E480" s="501">
        <v>0</v>
      </c>
      <c r="F480" s="501">
        <v>0</v>
      </c>
      <c r="G480" s="501">
        <v>0</v>
      </c>
      <c r="H480" s="501">
        <v>0</v>
      </c>
      <c r="I480" s="501">
        <v>0</v>
      </c>
      <c r="J480" s="501">
        <v>0</v>
      </c>
      <c r="K480" s="501">
        <v>0</v>
      </c>
      <c r="L480" s="492">
        <v>0</v>
      </c>
      <c r="M480" s="409">
        <v>0</v>
      </c>
      <c r="N480" s="641">
        <v>3</v>
      </c>
      <c r="O480" s="409">
        <f t="shared" si="27"/>
        <v>8010</v>
      </c>
      <c r="P480" s="409">
        <v>0</v>
      </c>
      <c r="Q480" s="409">
        <v>0</v>
      </c>
      <c r="R480" s="493">
        <v>0</v>
      </c>
      <c r="S480" s="409">
        <v>0</v>
      </c>
      <c r="T480" s="641">
        <v>3</v>
      </c>
      <c r="U480" s="409">
        <f t="shared" si="28"/>
        <v>8010</v>
      </c>
      <c r="V480" s="40"/>
      <c r="W480" s="40"/>
      <c r="X480" s="40"/>
      <c r="Y480" s="52"/>
    </row>
    <row r="481" spans="1:25" ht="21">
      <c r="A481" s="54">
        <v>352</v>
      </c>
      <c r="B481" s="73" t="s">
        <v>109</v>
      </c>
      <c r="C481" s="74" t="s">
        <v>48</v>
      </c>
      <c r="D481" s="641">
        <v>3900</v>
      </c>
      <c r="E481" s="501">
        <v>0</v>
      </c>
      <c r="F481" s="501">
        <v>0</v>
      </c>
      <c r="G481" s="501">
        <v>0</v>
      </c>
      <c r="H481" s="501">
        <v>0</v>
      </c>
      <c r="I481" s="501">
        <v>0</v>
      </c>
      <c r="J481" s="501">
        <v>0</v>
      </c>
      <c r="K481" s="501">
        <v>0</v>
      </c>
      <c r="L481" s="492">
        <v>0</v>
      </c>
      <c r="M481" s="409">
        <v>0</v>
      </c>
      <c r="N481" s="641">
        <v>8</v>
      </c>
      <c r="O481" s="409">
        <f t="shared" si="27"/>
        <v>31200</v>
      </c>
      <c r="P481" s="409">
        <v>0</v>
      </c>
      <c r="Q481" s="409">
        <v>0</v>
      </c>
      <c r="R481" s="493">
        <v>0</v>
      </c>
      <c r="S481" s="409">
        <v>0</v>
      </c>
      <c r="T481" s="641">
        <v>8</v>
      </c>
      <c r="U481" s="409">
        <f t="shared" si="28"/>
        <v>31200</v>
      </c>
      <c r="V481" s="40"/>
      <c r="W481" s="40"/>
      <c r="X481" s="40"/>
      <c r="Y481" s="52"/>
    </row>
    <row r="482" spans="1:25" ht="21">
      <c r="A482" s="54">
        <v>353</v>
      </c>
      <c r="B482" s="73" t="s">
        <v>89</v>
      </c>
      <c r="C482" s="74" t="s">
        <v>48</v>
      </c>
      <c r="D482" s="641">
        <f>16880*0.7</f>
        <v>11816</v>
      </c>
      <c r="E482" s="501">
        <v>0</v>
      </c>
      <c r="F482" s="501">
        <v>0</v>
      </c>
      <c r="G482" s="501">
        <v>0</v>
      </c>
      <c r="H482" s="501">
        <v>0</v>
      </c>
      <c r="I482" s="501">
        <v>0</v>
      </c>
      <c r="J482" s="501">
        <v>0</v>
      </c>
      <c r="K482" s="501">
        <v>0</v>
      </c>
      <c r="L482" s="492">
        <v>0</v>
      </c>
      <c r="M482" s="409">
        <v>0</v>
      </c>
      <c r="N482" s="641">
        <v>2</v>
      </c>
      <c r="O482" s="409">
        <f t="shared" si="27"/>
        <v>23632</v>
      </c>
      <c r="P482" s="409">
        <v>0</v>
      </c>
      <c r="Q482" s="409">
        <v>0</v>
      </c>
      <c r="R482" s="493">
        <v>0</v>
      </c>
      <c r="S482" s="409">
        <v>0</v>
      </c>
      <c r="T482" s="641">
        <v>2</v>
      </c>
      <c r="U482" s="409">
        <f t="shared" si="28"/>
        <v>23632</v>
      </c>
      <c r="V482" s="40"/>
      <c r="W482" s="40"/>
      <c r="X482" s="40"/>
      <c r="Y482" s="52"/>
    </row>
    <row r="483" spans="1:25" ht="21">
      <c r="A483" s="54">
        <v>354</v>
      </c>
      <c r="B483" s="73" t="s">
        <v>133</v>
      </c>
      <c r="C483" s="74" t="s">
        <v>48</v>
      </c>
      <c r="D483" s="641">
        <v>2820</v>
      </c>
      <c r="E483" s="501">
        <v>0</v>
      </c>
      <c r="F483" s="501">
        <v>0</v>
      </c>
      <c r="G483" s="501">
        <v>0</v>
      </c>
      <c r="H483" s="501">
        <v>0</v>
      </c>
      <c r="I483" s="501">
        <v>0</v>
      </c>
      <c r="J483" s="501">
        <v>0</v>
      </c>
      <c r="K483" s="501">
        <v>0</v>
      </c>
      <c r="L483" s="492">
        <v>0</v>
      </c>
      <c r="M483" s="409">
        <v>0</v>
      </c>
      <c r="N483" s="641">
        <v>1</v>
      </c>
      <c r="O483" s="409">
        <f t="shared" si="27"/>
        <v>2820</v>
      </c>
      <c r="P483" s="409">
        <v>0</v>
      </c>
      <c r="Q483" s="409">
        <v>0</v>
      </c>
      <c r="R483" s="493">
        <v>0</v>
      </c>
      <c r="S483" s="409">
        <v>0</v>
      </c>
      <c r="T483" s="641">
        <v>1</v>
      </c>
      <c r="U483" s="409">
        <f t="shared" si="28"/>
        <v>2820</v>
      </c>
      <c r="V483" s="40"/>
      <c r="W483" s="40"/>
      <c r="X483" s="40"/>
      <c r="Y483" s="52"/>
    </row>
    <row r="484" spans="1:25" ht="21">
      <c r="A484" s="54">
        <v>355</v>
      </c>
      <c r="B484" s="73" t="s">
        <v>110</v>
      </c>
      <c r="C484" s="74" t="s">
        <v>48</v>
      </c>
      <c r="D484" s="641">
        <f>5390*0.7</f>
        <v>3772.9999999999995</v>
      </c>
      <c r="E484" s="501">
        <v>0</v>
      </c>
      <c r="F484" s="501">
        <v>0</v>
      </c>
      <c r="G484" s="501">
        <v>0</v>
      </c>
      <c r="H484" s="501">
        <v>0</v>
      </c>
      <c r="I484" s="501">
        <v>0</v>
      </c>
      <c r="J484" s="501">
        <v>0</v>
      </c>
      <c r="K484" s="501">
        <v>0</v>
      </c>
      <c r="L484" s="492">
        <v>0</v>
      </c>
      <c r="M484" s="409">
        <v>0</v>
      </c>
      <c r="N484" s="641">
        <v>3</v>
      </c>
      <c r="O484" s="409">
        <f t="shared" si="27"/>
        <v>11318.999999999998</v>
      </c>
      <c r="P484" s="409">
        <v>0</v>
      </c>
      <c r="Q484" s="409">
        <v>0</v>
      </c>
      <c r="R484" s="493">
        <v>0</v>
      </c>
      <c r="S484" s="409">
        <v>0</v>
      </c>
      <c r="T484" s="641">
        <v>3</v>
      </c>
      <c r="U484" s="409">
        <f t="shared" si="28"/>
        <v>11318.999999999998</v>
      </c>
      <c r="V484" s="40"/>
      <c r="W484" s="40"/>
      <c r="X484" s="40"/>
      <c r="Y484" s="52"/>
    </row>
    <row r="485" spans="1:25" ht="21">
      <c r="A485" s="54">
        <v>356</v>
      </c>
      <c r="B485" s="73" t="s">
        <v>111</v>
      </c>
      <c r="C485" s="74" t="s">
        <v>48</v>
      </c>
      <c r="D485" s="641">
        <f>5850*0.7</f>
        <v>4094.9999999999995</v>
      </c>
      <c r="E485" s="501">
        <v>0</v>
      </c>
      <c r="F485" s="501">
        <v>0</v>
      </c>
      <c r="G485" s="501">
        <v>0</v>
      </c>
      <c r="H485" s="501">
        <v>0</v>
      </c>
      <c r="I485" s="501">
        <v>0</v>
      </c>
      <c r="J485" s="501">
        <v>0</v>
      </c>
      <c r="K485" s="501">
        <v>0</v>
      </c>
      <c r="L485" s="492">
        <v>0</v>
      </c>
      <c r="M485" s="409">
        <v>0</v>
      </c>
      <c r="N485" s="641">
        <v>3</v>
      </c>
      <c r="O485" s="409">
        <f t="shared" si="27"/>
        <v>12284.999999999998</v>
      </c>
      <c r="P485" s="409">
        <v>0</v>
      </c>
      <c r="Q485" s="409">
        <v>0</v>
      </c>
      <c r="R485" s="493">
        <v>0</v>
      </c>
      <c r="S485" s="409">
        <v>0</v>
      </c>
      <c r="T485" s="641">
        <v>3</v>
      </c>
      <c r="U485" s="409">
        <f t="shared" si="28"/>
        <v>12284.999999999998</v>
      </c>
      <c r="V485" s="40"/>
      <c r="W485" s="40"/>
      <c r="X485" s="40"/>
      <c r="Y485" s="52"/>
    </row>
    <row r="486" spans="1:25" ht="21">
      <c r="A486" s="54">
        <v>357</v>
      </c>
      <c r="B486" s="73" t="s">
        <v>140</v>
      </c>
      <c r="C486" s="74" t="s">
        <v>48</v>
      </c>
      <c r="D486" s="641">
        <v>4753</v>
      </c>
      <c r="E486" s="501">
        <v>0</v>
      </c>
      <c r="F486" s="501">
        <v>0</v>
      </c>
      <c r="G486" s="501">
        <v>0</v>
      </c>
      <c r="H486" s="501">
        <v>0</v>
      </c>
      <c r="I486" s="501">
        <v>0</v>
      </c>
      <c r="J486" s="501">
        <v>0</v>
      </c>
      <c r="K486" s="501">
        <v>0</v>
      </c>
      <c r="L486" s="492">
        <v>0</v>
      </c>
      <c r="M486" s="409">
        <v>0</v>
      </c>
      <c r="N486" s="641">
        <v>8</v>
      </c>
      <c r="O486" s="409">
        <f t="shared" si="27"/>
        <v>38024</v>
      </c>
      <c r="P486" s="409">
        <v>0</v>
      </c>
      <c r="Q486" s="409">
        <v>0</v>
      </c>
      <c r="R486" s="493">
        <v>0</v>
      </c>
      <c r="S486" s="409">
        <v>0</v>
      </c>
      <c r="T486" s="641">
        <v>8</v>
      </c>
      <c r="U486" s="409">
        <f t="shared" si="28"/>
        <v>38024</v>
      </c>
      <c r="V486" s="40"/>
      <c r="W486" s="40"/>
      <c r="X486" s="40"/>
      <c r="Y486" s="52"/>
    </row>
    <row r="487" spans="1:25" ht="21">
      <c r="A487" s="54"/>
      <c r="B487" s="80" t="s">
        <v>247</v>
      </c>
      <c r="C487" s="83">
        <v>0</v>
      </c>
      <c r="D487" s="645">
        <v>0</v>
      </c>
      <c r="E487" s="501">
        <v>0</v>
      </c>
      <c r="F487" s="501">
        <v>0</v>
      </c>
      <c r="G487" s="501">
        <v>0</v>
      </c>
      <c r="H487" s="501">
        <v>0</v>
      </c>
      <c r="I487" s="501">
        <v>0</v>
      </c>
      <c r="J487" s="501">
        <v>0</v>
      </c>
      <c r="K487" s="501">
        <v>0</v>
      </c>
      <c r="L487" s="492">
        <v>0</v>
      </c>
      <c r="M487" s="409">
        <v>0</v>
      </c>
      <c r="N487" s="648">
        <v>0</v>
      </c>
      <c r="O487" s="648">
        <v>0</v>
      </c>
      <c r="P487" s="409">
        <v>0</v>
      </c>
      <c r="Q487" s="409">
        <v>0</v>
      </c>
      <c r="R487" s="493">
        <v>0</v>
      </c>
      <c r="S487" s="409">
        <v>0</v>
      </c>
      <c r="T487" s="648">
        <v>0</v>
      </c>
      <c r="U487" s="409">
        <f t="shared" si="28"/>
        <v>0</v>
      </c>
      <c r="V487" s="40"/>
      <c r="W487" s="40"/>
      <c r="X487" s="40"/>
      <c r="Y487" s="52"/>
    </row>
    <row r="488" spans="1:25" ht="21">
      <c r="A488" s="54">
        <v>358</v>
      </c>
      <c r="B488" s="73" t="s">
        <v>106</v>
      </c>
      <c r="C488" s="74" t="s">
        <v>48</v>
      </c>
      <c r="D488" s="641">
        <v>17910</v>
      </c>
      <c r="E488" s="501">
        <v>0</v>
      </c>
      <c r="F488" s="501">
        <v>0</v>
      </c>
      <c r="G488" s="501">
        <v>0</v>
      </c>
      <c r="H488" s="501">
        <v>0</v>
      </c>
      <c r="I488" s="501">
        <v>0</v>
      </c>
      <c r="J488" s="501">
        <v>0</v>
      </c>
      <c r="K488" s="501">
        <v>0</v>
      </c>
      <c r="L488" s="492">
        <v>0</v>
      </c>
      <c r="M488" s="409">
        <v>0</v>
      </c>
      <c r="N488" s="641">
        <v>10</v>
      </c>
      <c r="O488" s="409">
        <f t="shared" si="27"/>
        <v>179100</v>
      </c>
      <c r="P488" s="409">
        <v>0</v>
      </c>
      <c r="Q488" s="409">
        <v>0</v>
      </c>
      <c r="R488" s="493">
        <v>0</v>
      </c>
      <c r="S488" s="409">
        <v>0</v>
      </c>
      <c r="T488" s="641">
        <v>10</v>
      </c>
      <c r="U488" s="409">
        <f t="shared" si="28"/>
        <v>179100</v>
      </c>
      <c r="V488" s="40"/>
      <c r="W488" s="40"/>
      <c r="X488" s="40"/>
      <c r="Y488" s="52"/>
    </row>
    <row r="489" spans="1:25" ht="21">
      <c r="A489" s="54">
        <v>359</v>
      </c>
      <c r="B489" s="73" t="s">
        <v>107</v>
      </c>
      <c r="C489" s="74" t="s">
        <v>48</v>
      </c>
      <c r="D489" s="641">
        <v>9350</v>
      </c>
      <c r="E489" s="501">
        <v>0</v>
      </c>
      <c r="F489" s="501">
        <v>0</v>
      </c>
      <c r="G489" s="501">
        <v>0</v>
      </c>
      <c r="H489" s="501">
        <v>0</v>
      </c>
      <c r="I489" s="501">
        <v>0</v>
      </c>
      <c r="J489" s="501">
        <v>0</v>
      </c>
      <c r="K489" s="501">
        <v>0</v>
      </c>
      <c r="L489" s="492">
        <v>0</v>
      </c>
      <c r="M489" s="409">
        <v>0</v>
      </c>
      <c r="N489" s="641">
        <v>1</v>
      </c>
      <c r="O489" s="409">
        <f t="shared" si="27"/>
        <v>9350</v>
      </c>
      <c r="P489" s="409">
        <v>0</v>
      </c>
      <c r="Q489" s="409">
        <v>0</v>
      </c>
      <c r="R489" s="493">
        <v>0</v>
      </c>
      <c r="S489" s="409">
        <v>0</v>
      </c>
      <c r="T489" s="641">
        <v>1</v>
      </c>
      <c r="U489" s="409">
        <f t="shared" si="28"/>
        <v>9350</v>
      </c>
      <c r="V489" s="40"/>
      <c r="W489" s="40"/>
      <c r="X489" s="40"/>
      <c r="Y489" s="52"/>
    </row>
    <row r="490" spans="1:25" ht="21">
      <c r="A490" s="54">
        <v>360</v>
      </c>
      <c r="B490" s="73" t="s">
        <v>137</v>
      </c>
      <c r="C490" s="74" t="s">
        <v>48</v>
      </c>
      <c r="D490" s="641">
        <v>4600</v>
      </c>
      <c r="E490" s="501">
        <v>0</v>
      </c>
      <c r="F490" s="501">
        <v>0</v>
      </c>
      <c r="G490" s="501">
        <v>0</v>
      </c>
      <c r="H490" s="501">
        <v>0</v>
      </c>
      <c r="I490" s="501">
        <v>0</v>
      </c>
      <c r="J490" s="501">
        <v>0</v>
      </c>
      <c r="K490" s="501">
        <v>0</v>
      </c>
      <c r="L490" s="492">
        <v>0</v>
      </c>
      <c r="M490" s="409">
        <v>0</v>
      </c>
      <c r="N490" s="641">
        <v>9</v>
      </c>
      <c r="O490" s="409">
        <f t="shared" si="27"/>
        <v>41400</v>
      </c>
      <c r="P490" s="409">
        <v>0</v>
      </c>
      <c r="Q490" s="409">
        <v>0</v>
      </c>
      <c r="R490" s="493">
        <v>0</v>
      </c>
      <c r="S490" s="409">
        <v>0</v>
      </c>
      <c r="T490" s="641">
        <v>9</v>
      </c>
      <c r="U490" s="409">
        <f t="shared" si="28"/>
        <v>41400</v>
      </c>
      <c r="V490" s="40"/>
      <c r="W490" s="40"/>
      <c r="X490" s="40"/>
      <c r="Y490" s="52"/>
    </row>
    <row r="491" spans="1:25" ht="21">
      <c r="A491" s="54">
        <v>361</v>
      </c>
      <c r="B491" s="73" t="s">
        <v>245</v>
      </c>
      <c r="C491" s="74" t="s">
        <v>48</v>
      </c>
      <c r="D491" s="641">
        <v>4890</v>
      </c>
      <c r="E491" s="501">
        <v>0</v>
      </c>
      <c r="F491" s="501">
        <v>0</v>
      </c>
      <c r="G491" s="501">
        <v>0</v>
      </c>
      <c r="H491" s="501">
        <v>0</v>
      </c>
      <c r="I491" s="501">
        <v>0</v>
      </c>
      <c r="J491" s="501">
        <v>0</v>
      </c>
      <c r="K491" s="501">
        <v>0</v>
      </c>
      <c r="L491" s="492">
        <v>0</v>
      </c>
      <c r="M491" s="409">
        <v>0</v>
      </c>
      <c r="N491" s="641">
        <v>1</v>
      </c>
      <c r="O491" s="409">
        <f t="shared" si="27"/>
        <v>4890</v>
      </c>
      <c r="P491" s="409">
        <v>0</v>
      </c>
      <c r="Q491" s="409">
        <v>0</v>
      </c>
      <c r="R491" s="493">
        <v>0</v>
      </c>
      <c r="S491" s="409">
        <v>0</v>
      </c>
      <c r="T491" s="641">
        <v>1</v>
      </c>
      <c r="U491" s="409">
        <f t="shared" si="28"/>
        <v>4890</v>
      </c>
      <c r="V491" s="40"/>
      <c r="W491" s="40"/>
      <c r="X491" s="40"/>
      <c r="Y491" s="52"/>
    </row>
    <row r="492" spans="1:25" ht="21">
      <c r="A492" s="54">
        <v>362</v>
      </c>
      <c r="B492" s="73" t="s">
        <v>108</v>
      </c>
      <c r="C492" s="74" t="s">
        <v>48</v>
      </c>
      <c r="D492" s="641">
        <v>2670</v>
      </c>
      <c r="E492" s="501">
        <v>0</v>
      </c>
      <c r="F492" s="501">
        <v>0</v>
      </c>
      <c r="G492" s="501">
        <v>0</v>
      </c>
      <c r="H492" s="501">
        <v>0</v>
      </c>
      <c r="I492" s="501">
        <v>0</v>
      </c>
      <c r="J492" s="501">
        <v>0</v>
      </c>
      <c r="K492" s="501">
        <v>0</v>
      </c>
      <c r="L492" s="492">
        <v>0</v>
      </c>
      <c r="M492" s="409">
        <v>0</v>
      </c>
      <c r="N492" s="641">
        <v>3</v>
      </c>
      <c r="O492" s="409">
        <f t="shared" si="27"/>
        <v>8010</v>
      </c>
      <c r="P492" s="409">
        <v>0</v>
      </c>
      <c r="Q492" s="409">
        <v>0</v>
      </c>
      <c r="R492" s="493">
        <v>0</v>
      </c>
      <c r="S492" s="409">
        <v>0</v>
      </c>
      <c r="T492" s="641">
        <v>3</v>
      </c>
      <c r="U492" s="409">
        <f t="shared" si="28"/>
        <v>8010</v>
      </c>
      <c r="V492" s="40"/>
      <c r="W492" s="40"/>
      <c r="X492" s="40"/>
      <c r="Y492" s="52"/>
    </row>
    <row r="493" spans="1:25" ht="21">
      <c r="A493" s="54">
        <v>363</v>
      </c>
      <c r="B493" s="73" t="s">
        <v>109</v>
      </c>
      <c r="C493" s="74" t="s">
        <v>48</v>
      </c>
      <c r="D493" s="641">
        <v>3900</v>
      </c>
      <c r="E493" s="501">
        <v>0</v>
      </c>
      <c r="F493" s="501">
        <v>0</v>
      </c>
      <c r="G493" s="501">
        <v>0</v>
      </c>
      <c r="H493" s="501">
        <v>0</v>
      </c>
      <c r="I493" s="501">
        <v>0</v>
      </c>
      <c r="J493" s="501">
        <v>0</v>
      </c>
      <c r="K493" s="501">
        <v>0</v>
      </c>
      <c r="L493" s="492">
        <v>0</v>
      </c>
      <c r="M493" s="409">
        <v>0</v>
      </c>
      <c r="N493" s="641">
        <v>8</v>
      </c>
      <c r="O493" s="409">
        <f t="shared" si="27"/>
        <v>31200</v>
      </c>
      <c r="P493" s="409">
        <v>0</v>
      </c>
      <c r="Q493" s="409">
        <v>0</v>
      </c>
      <c r="R493" s="493">
        <v>0</v>
      </c>
      <c r="S493" s="409">
        <v>0</v>
      </c>
      <c r="T493" s="641">
        <v>8</v>
      </c>
      <c r="U493" s="409">
        <f t="shared" si="28"/>
        <v>31200</v>
      </c>
      <c r="V493" s="40"/>
      <c r="W493" s="40"/>
      <c r="X493" s="40"/>
      <c r="Y493" s="52"/>
    </row>
    <row r="494" spans="1:25" ht="21">
      <c r="A494" s="54">
        <v>364</v>
      </c>
      <c r="B494" s="73" t="s">
        <v>89</v>
      </c>
      <c r="C494" s="74" t="s">
        <v>48</v>
      </c>
      <c r="D494" s="641">
        <f>16880*0.7</f>
        <v>11816</v>
      </c>
      <c r="E494" s="501">
        <v>0</v>
      </c>
      <c r="F494" s="501">
        <v>0</v>
      </c>
      <c r="G494" s="501">
        <v>0</v>
      </c>
      <c r="H494" s="501">
        <v>0</v>
      </c>
      <c r="I494" s="501">
        <v>0</v>
      </c>
      <c r="J494" s="501">
        <v>0</v>
      </c>
      <c r="K494" s="501">
        <v>0</v>
      </c>
      <c r="L494" s="492">
        <v>0</v>
      </c>
      <c r="M494" s="409">
        <v>0</v>
      </c>
      <c r="N494" s="641">
        <v>2</v>
      </c>
      <c r="O494" s="409">
        <f t="shared" ref="O494:O557" si="29">D494*N494</f>
        <v>23632</v>
      </c>
      <c r="P494" s="409">
        <v>0</v>
      </c>
      <c r="Q494" s="409">
        <v>0</v>
      </c>
      <c r="R494" s="493">
        <v>0</v>
      </c>
      <c r="S494" s="409">
        <v>0</v>
      </c>
      <c r="T494" s="641">
        <v>2</v>
      </c>
      <c r="U494" s="409">
        <f t="shared" ref="U494:U557" si="30">O494</f>
        <v>23632</v>
      </c>
      <c r="V494" s="40"/>
      <c r="W494" s="40"/>
      <c r="X494" s="40"/>
      <c r="Y494" s="52"/>
    </row>
    <row r="495" spans="1:25" ht="21">
      <c r="A495" s="54">
        <v>365</v>
      </c>
      <c r="B495" s="73" t="s">
        <v>133</v>
      </c>
      <c r="C495" s="74" t="s">
        <v>48</v>
      </c>
      <c r="D495" s="641">
        <v>2820</v>
      </c>
      <c r="E495" s="501">
        <v>0</v>
      </c>
      <c r="F495" s="501">
        <v>0</v>
      </c>
      <c r="G495" s="501">
        <v>0</v>
      </c>
      <c r="H495" s="501">
        <v>0</v>
      </c>
      <c r="I495" s="501">
        <v>0</v>
      </c>
      <c r="J495" s="501">
        <v>0</v>
      </c>
      <c r="K495" s="501">
        <v>0</v>
      </c>
      <c r="L495" s="492">
        <v>0</v>
      </c>
      <c r="M495" s="409">
        <v>0</v>
      </c>
      <c r="N495" s="641">
        <v>1</v>
      </c>
      <c r="O495" s="409">
        <f t="shared" si="29"/>
        <v>2820</v>
      </c>
      <c r="P495" s="409">
        <v>0</v>
      </c>
      <c r="Q495" s="409">
        <v>0</v>
      </c>
      <c r="R495" s="493">
        <v>0</v>
      </c>
      <c r="S495" s="409">
        <v>0</v>
      </c>
      <c r="T495" s="641">
        <v>1</v>
      </c>
      <c r="U495" s="409">
        <f t="shared" si="30"/>
        <v>2820</v>
      </c>
      <c r="V495" s="40"/>
      <c r="W495" s="40"/>
      <c r="X495" s="40"/>
      <c r="Y495" s="52"/>
    </row>
    <row r="496" spans="1:25" ht="21">
      <c r="A496" s="54">
        <v>366</v>
      </c>
      <c r="B496" s="73" t="s">
        <v>110</v>
      </c>
      <c r="C496" s="74" t="s">
        <v>48</v>
      </c>
      <c r="D496" s="641">
        <f>5390*0.7</f>
        <v>3772.9999999999995</v>
      </c>
      <c r="E496" s="501">
        <v>0</v>
      </c>
      <c r="F496" s="501">
        <v>0</v>
      </c>
      <c r="G496" s="501">
        <v>0</v>
      </c>
      <c r="H496" s="501">
        <v>0</v>
      </c>
      <c r="I496" s="501">
        <v>0</v>
      </c>
      <c r="J496" s="501">
        <v>0</v>
      </c>
      <c r="K496" s="501">
        <v>0</v>
      </c>
      <c r="L496" s="492">
        <v>0</v>
      </c>
      <c r="M496" s="409">
        <v>0</v>
      </c>
      <c r="N496" s="641">
        <v>3</v>
      </c>
      <c r="O496" s="409">
        <f t="shared" si="29"/>
        <v>11318.999999999998</v>
      </c>
      <c r="P496" s="409">
        <v>0</v>
      </c>
      <c r="Q496" s="409">
        <v>0</v>
      </c>
      <c r="R496" s="493">
        <v>0</v>
      </c>
      <c r="S496" s="409">
        <v>0</v>
      </c>
      <c r="T496" s="641">
        <v>3</v>
      </c>
      <c r="U496" s="409">
        <f t="shared" si="30"/>
        <v>11318.999999999998</v>
      </c>
      <c r="V496" s="40"/>
      <c r="W496" s="40"/>
      <c r="X496" s="40"/>
      <c r="Y496" s="52"/>
    </row>
    <row r="497" spans="1:25" ht="21">
      <c r="A497" s="54">
        <v>367</v>
      </c>
      <c r="B497" s="73" t="s">
        <v>111</v>
      </c>
      <c r="C497" s="74" t="s">
        <v>48</v>
      </c>
      <c r="D497" s="641">
        <f>5850*0.7</f>
        <v>4094.9999999999995</v>
      </c>
      <c r="E497" s="501">
        <v>0</v>
      </c>
      <c r="F497" s="501">
        <v>0</v>
      </c>
      <c r="G497" s="501">
        <v>0</v>
      </c>
      <c r="H497" s="501">
        <v>0</v>
      </c>
      <c r="I497" s="501">
        <v>0</v>
      </c>
      <c r="J497" s="501">
        <v>0</v>
      </c>
      <c r="K497" s="501">
        <v>0</v>
      </c>
      <c r="L497" s="492">
        <v>0</v>
      </c>
      <c r="M497" s="409">
        <v>0</v>
      </c>
      <c r="N497" s="641">
        <v>3</v>
      </c>
      <c r="O497" s="409">
        <f t="shared" si="29"/>
        <v>12284.999999999998</v>
      </c>
      <c r="P497" s="409">
        <v>0</v>
      </c>
      <c r="Q497" s="409">
        <v>0</v>
      </c>
      <c r="R497" s="493">
        <v>0</v>
      </c>
      <c r="S497" s="409">
        <v>0</v>
      </c>
      <c r="T497" s="641">
        <v>3</v>
      </c>
      <c r="U497" s="409">
        <f t="shared" si="30"/>
        <v>12284.999999999998</v>
      </c>
      <c r="V497" s="40"/>
      <c r="W497" s="40"/>
      <c r="X497" s="40"/>
      <c r="Y497" s="52"/>
    </row>
    <row r="498" spans="1:25" ht="21">
      <c r="A498" s="54">
        <v>368</v>
      </c>
      <c r="B498" s="73" t="s">
        <v>140</v>
      </c>
      <c r="C498" s="74" t="s">
        <v>48</v>
      </c>
      <c r="D498" s="641">
        <v>4753</v>
      </c>
      <c r="E498" s="501">
        <v>0</v>
      </c>
      <c r="F498" s="501">
        <v>0</v>
      </c>
      <c r="G498" s="501">
        <v>0</v>
      </c>
      <c r="H498" s="501">
        <v>0</v>
      </c>
      <c r="I498" s="501">
        <v>0</v>
      </c>
      <c r="J498" s="501">
        <v>0</v>
      </c>
      <c r="K498" s="501">
        <v>0</v>
      </c>
      <c r="L498" s="492">
        <v>0</v>
      </c>
      <c r="M498" s="409">
        <v>0</v>
      </c>
      <c r="N498" s="641">
        <v>8</v>
      </c>
      <c r="O498" s="409">
        <f t="shared" si="29"/>
        <v>38024</v>
      </c>
      <c r="P498" s="409">
        <v>0</v>
      </c>
      <c r="Q498" s="409">
        <v>0</v>
      </c>
      <c r="R498" s="493">
        <v>0</v>
      </c>
      <c r="S498" s="409">
        <v>0</v>
      </c>
      <c r="T498" s="641">
        <v>8</v>
      </c>
      <c r="U498" s="409">
        <f t="shared" si="30"/>
        <v>38024</v>
      </c>
      <c r="V498" s="40"/>
      <c r="W498" s="40"/>
      <c r="X498" s="40"/>
      <c r="Y498" s="52"/>
    </row>
    <row r="499" spans="1:25" ht="21">
      <c r="A499" s="54"/>
      <c r="B499" s="80" t="s">
        <v>248</v>
      </c>
      <c r="C499" s="83">
        <v>0</v>
      </c>
      <c r="D499" s="645">
        <v>0</v>
      </c>
      <c r="E499" s="501">
        <v>0</v>
      </c>
      <c r="F499" s="501">
        <v>0</v>
      </c>
      <c r="G499" s="501">
        <v>0</v>
      </c>
      <c r="H499" s="501">
        <v>0</v>
      </c>
      <c r="I499" s="501">
        <v>0</v>
      </c>
      <c r="J499" s="501">
        <v>0</v>
      </c>
      <c r="K499" s="501">
        <v>0</v>
      </c>
      <c r="L499" s="492">
        <v>0</v>
      </c>
      <c r="M499" s="409">
        <v>0</v>
      </c>
      <c r="N499" s="648">
        <v>0</v>
      </c>
      <c r="O499" s="648">
        <v>0</v>
      </c>
      <c r="P499" s="409">
        <v>0</v>
      </c>
      <c r="Q499" s="409">
        <v>0</v>
      </c>
      <c r="R499" s="493">
        <v>0</v>
      </c>
      <c r="S499" s="409">
        <v>0</v>
      </c>
      <c r="T499" s="648">
        <v>0</v>
      </c>
      <c r="U499" s="409">
        <f t="shared" si="30"/>
        <v>0</v>
      </c>
      <c r="V499" s="40"/>
      <c r="W499" s="40"/>
      <c r="X499" s="40"/>
      <c r="Y499" s="52"/>
    </row>
    <row r="500" spans="1:25" ht="21">
      <c r="A500" s="54">
        <v>369</v>
      </c>
      <c r="B500" s="73" t="s">
        <v>106</v>
      </c>
      <c r="C500" s="74" t="s">
        <v>48</v>
      </c>
      <c r="D500" s="641">
        <v>17910</v>
      </c>
      <c r="E500" s="501">
        <v>0</v>
      </c>
      <c r="F500" s="501">
        <v>0</v>
      </c>
      <c r="G500" s="501">
        <v>0</v>
      </c>
      <c r="H500" s="501">
        <v>0</v>
      </c>
      <c r="I500" s="501">
        <v>0</v>
      </c>
      <c r="J500" s="501">
        <v>0</v>
      </c>
      <c r="K500" s="501">
        <v>0</v>
      </c>
      <c r="L500" s="492">
        <v>0</v>
      </c>
      <c r="M500" s="409">
        <v>0</v>
      </c>
      <c r="N500" s="641">
        <v>10</v>
      </c>
      <c r="O500" s="409">
        <f t="shared" si="29"/>
        <v>179100</v>
      </c>
      <c r="P500" s="409">
        <v>0</v>
      </c>
      <c r="Q500" s="409">
        <v>0</v>
      </c>
      <c r="R500" s="493">
        <v>0</v>
      </c>
      <c r="S500" s="409">
        <v>0</v>
      </c>
      <c r="T500" s="641">
        <v>10</v>
      </c>
      <c r="U500" s="409">
        <f t="shared" si="30"/>
        <v>179100</v>
      </c>
      <c r="V500" s="40"/>
      <c r="W500" s="40"/>
      <c r="X500" s="40"/>
      <c r="Y500" s="52"/>
    </row>
    <row r="501" spans="1:25" ht="21">
      <c r="A501" s="54">
        <v>370</v>
      </c>
      <c r="B501" s="73" t="s">
        <v>107</v>
      </c>
      <c r="C501" s="74" t="s">
        <v>48</v>
      </c>
      <c r="D501" s="641">
        <v>9350</v>
      </c>
      <c r="E501" s="501">
        <v>0</v>
      </c>
      <c r="F501" s="501">
        <v>0</v>
      </c>
      <c r="G501" s="501">
        <v>0</v>
      </c>
      <c r="H501" s="501">
        <v>0</v>
      </c>
      <c r="I501" s="501">
        <v>0</v>
      </c>
      <c r="J501" s="501">
        <v>0</v>
      </c>
      <c r="K501" s="501">
        <v>0</v>
      </c>
      <c r="L501" s="492">
        <v>0</v>
      </c>
      <c r="M501" s="409">
        <v>0</v>
      </c>
      <c r="N501" s="641">
        <v>1</v>
      </c>
      <c r="O501" s="409">
        <f t="shared" si="29"/>
        <v>9350</v>
      </c>
      <c r="P501" s="409">
        <v>0</v>
      </c>
      <c r="Q501" s="409">
        <v>0</v>
      </c>
      <c r="R501" s="493">
        <v>0</v>
      </c>
      <c r="S501" s="409">
        <v>0</v>
      </c>
      <c r="T501" s="641">
        <v>1</v>
      </c>
      <c r="U501" s="409">
        <f t="shared" si="30"/>
        <v>9350</v>
      </c>
      <c r="V501" s="40"/>
      <c r="W501" s="40"/>
      <c r="X501" s="40"/>
      <c r="Y501" s="52"/>
    </row>
    <row r="502" spans="1:25" ht="21">
      <c r="A502" s="54">
        <v>371</v>
      </c>
      <c r="B502" s="73" t="s">
        <v>137</v>
      </c>
      <c r="C502" s="74" t="s">
        <v>48</v>
      </c>
      <c r="D502" s="641">
        <v>4600</v>
      </c>
      <c r="E502" s="501">
        <v>0</v>
      </c>
      <c r="F502" s="501">
        <v>0</v>
      </c>
      <c r="G502" s="501">
        <v>0</v>
      </c>
      <c r="H502" s="501">
        <v>0</v>
      </c>
      <c r="I502" s="501">
        <v>0</v>
      </c>
      <c r="J502" s="501">
        <v>0</v>
      </c>
      <c r="K502" s="501">
        <v>0</v>
      </c>
      <c r="L502" s="492">
        <v>0</v>
      </c>
      <c r="M502" s="409">
        <v>0</v>
      </c>
      <c r="N502" s="641">
        <v>9</v>
      </c>
      <c r="O502" s="409">
        <f t="shared" si="29"/>
        <v>41400</v>
      </c>
      <c r="P502" s="409">
        <v>0</v>
      </c>
      <c r="Q502" s="409">
        <v>0</v>
      </c>
      <c r="R502" s="493">
        <v>0</v>
      </c>
      <c r="S502" s="409">
        <v>0</v>
      </c>
      <c r="T502" s="641">
        <v>9</v>
      </c>
      <c r="U502" s="409">
        <f t="shared" si="30"/>
        <v>41400</v>
      </c>
      <c r="V502" s="40"/>
      <c r="W502" s="40"/>
      <c r="X502" s="40"/>
      <c r="Y502" s="52"/>
    </row>
    <row r="503" spans="1:25" ht="21">
      <c r="A503" s="54">
        <v>372</v>
      </c>
      <c r="B503" s="73" t="s">
        <v>245</v>
      </c>
      <c r="C503" s="74" t="s">
        <v>48</v>
      </c>
      <c r="D503" s="641">
        <v>4890</v>
      </c>
      <c r="E503" s="501">
        <v>0</v>
      </c>
      <c r="F503" s="501">
        <v>0</v>
      </c>
      <c r="G503" s="501">
        <v>0</v>
      </c>
      <c r="H503" s="501">
        <v>0</v>
      </c>
      <c r="I503" s="501">
        <v>0</v>
      </c>
      <c r="J503" s="501">
        <v>0</v>
      </c>
      <c r="K503" s="501">
        <v>0</v>
      </c>
      <c r="L503" s="492">
        <v>0</v>
      </c>
      <c r="M503" s="409">
        <v>0</v>
      </c>
      <c r="N503" s="641">
        <v>1</v>
      </c>
      <c r="O503" s="409">
        <f t="shared" si="29"/>
        <v>4890</v>
      </c>
      <c r="P503" s="409">
        <v>0</v>
      </c>
      <c r="Q503" s="409">
        <v>0</v>
      </c>
      <c r="R503" s="493">
        <v>0</v>
      </c>
      <c r="S503" s="409">
        <v>0</v>
      </c>
      <c r="T503" s="641">
        <v>1</v>
      </c>
      <c r="U503" s="409">
        <f t="shared" si="30"/>
        <v>4890</v>
      </c>
      <c r="V503" s="40"/>
      <c r="W503" s="40"/>
      <c r="X503" s="40"/>
      <c r="Y503" s="52"/>
    </row>
    <row r="504" spans="1:25" ht="21">
      <c r="A504" s="54">
        <v>373</v>
      </c>
      <c r="B504" s="73" t="s">
        <v>108</v>
      </c>
      <c r="C504" s="74" t="s">
        <v>48</v>
      </c>
      <c r="D504" s="641">
        <v>2670</v>
      </c>
      <c r="E504" s="501">
        <v>0</v>
      </c>
      <c r="F504" s="501">
        <v>0</v>
      </c>
      <c r="G504" s="501">
        <v>0</v>
      </c>
      <c r="H504" s="501">
        <v>0</v>
      </c>
      <c r="I504" s="501">
        <v>0</v>
      </c>
      <c r="J504" s="501">
        <v>0</v>
      </c>
      <c r="K504" s="501">
        <v>0</v>
      </c>
      <c r="L504" s="492">
        <v>0</v>
      </c>
      <c r="M504" s="409">
        <v>0</v>
      </c>
      <c r="N504" s="641">
        <v>3</v>
      </c>
      <c r="O504" s="409">
        <f t="shared" si="29"/>
        <v>8010</v>
      </c>
      <c r="P504" s="409">
        <v>0</v>
      </c>
      <c r="Q504" s="409">
        <v>0</v>
      </c>
      <c r="R504" s="493">
        <v>0</v>
      </c>
      <c r="S504" s="409">
        <v>0</v>
      </c>
      <c r="T504" s="641">
        <v>3</v>
      </c>
      <c r="U504" s="409">
        <f t="shared" si="30"/>
        <v>8010</v>
      </c>
      <c r="V504" s="40"/>
      <c r="W504" s="40"/>
      <c r="X504" s="40"/>
      <c r="Y504" s="52"/>
    </row>
    <row r="505" spans="1:25" ht="21">
      <c r="A505" s="54">
        <v>374</v>
      </c>
      <c r="B505" s="73" t="s">
        <v>109</v>
      </c>
      <c r="C505" s="74" t="s">
        <v>48</v>
      </c>
      <c r="D505" s="641">
        <v>3900</v>
      </c>
      <c r="E505" s="501">
        <v>0</v>
      </c>
      <c r="F505" s="501">
        <v>0</v>
      </c>
      <c r="G505" s="501">
        <v>0</v>
      </c>
      <c r="H505" s="501">
        <v>0</v>
      </c>
      <c r="I505" s="501">
        <v>0</v>
      </c>
      <c r="J505" s="501">
        <v>0</v>
      </c>
      <c r="K505" s="501">
        <v>0</v>
      </c>
      <c r="L505" s="492">
        <v>0</v>
      </c>
      <c r="M505" s="409">
        <v>0</v>
      </c>
      <c r="N505" s="641">
        <v>8</v>
      </c>
      <c r="O505" s="409">
        <f t="shared" si="29"/>
        <v>31200</v>
      </c>
      <c r="P505" s="409">
        <v>0</v>
      </c>
      <c r="Q505" s="409">
        <v>0</v>
      </c>
      <c r="R505" s="493">
        <v>0</v>
      </c>
      <c r="S505" s="409">
        <v>0</v>
      </c>
      <c r="T505" s="641">
        <v>8</v>
      </c>
      <c r="U505" s="409">
        <f t="shared" si="30"/>
        <v>31200</v>
      </c>
      <c r="V505" s="40"/>
      <c r="W505" s="40"/>
      <c r="X505" s="40"/>
      <c r="Y505" s="52"/>
    </row>
    <row r="506" spans="1:25" ht="21">
      <c r="A506" s="54">
        <v>375</v>
      </c>
      <c r="B506" s="73" t="s">
        <v>89</v>
      </c>
      <c r="C506" s="74" t="s">
        <v>48</v>
      </c>
      <c r="D506" s="641">
        <f>16880*0.7</f>
        <v>11816</v>
      </c>
      <c r="E506" s="501">
        <v>0</v>
      </c>
      <c r="F506" s="501">
        <v>0</v>
      </c>
      <c r="G506" s="501">
        <v>0</v>
      </c>
      <c r="H506" s="501">
        <v>0</v>
      </c>
      <c r="I506" s="501">
        <v>0</v>
      </c>
      <c r="J506" s="501">
        <v>0</v>
      </c>
      <c r="K506" s="501">
        <v>0</v>
      </c>
      <c r="L506" s="492">
        <v>0</v>
      </c>
      <c r="M506" s="409">
        <v>0</v>
      </c>
      <c r="N506" s="641">
        <v>2</v>
      </c>
      <c r="O506" s="409">
        <f t="shared" si="29"/>
        <v>23632</v>
      </c>
      <c r="P506" s="409">
        <v>0</v>
      </c>
      <c r="Q506" s="409">
        <v>0</v>
      </c>
      <c r="R506" s="493">
        <v>0</v>
      </c>
      <c r="S506" s="409">
        <v>0</v>
      </c>
      <c r="T506" s="641">
        <v>2</v>
      </c>
      <c r="U506" s="409">
        <f t="shared" si="30"/>
        <v>23632</v>
      </c>
      <c r="V506" s="40"/>
      <c r="W506" s="40"/>
      <c r="X506" s="40"/>
      <c r="Y506" s="52"/>
    </row>
    <row r="507" spans="1:25" ht="21">
      <c r="A507" s="54">
        <v>376</v>
      </c>
      <c r="B507" s="73" t="s">
        <v>133</v>
      </c>
      <c r="C507" s="74" t="s">
        <v>48</v>
      </c>
      <c r="D507" s="641">
        <v>2820</v>
      </c>
      <c r="E507" s="501">
        <v>0</v>
      </c>
      <c r="F507" s="501">
        <v>0</v>
      </c>
      <c r="G507" s="501">
        <v>0</v>
      </c>
      <c r="H507" s="501">
        <v>0</v>
      </c>
      <c r="I507" s="501">
        <v>0</v>
      </c>
      <c r="J507" s="501">
        <v>0</v>
      </c>
      <c r="K507" s="501">
        <v>0</v>
      </c>
      <c r="L507" s="492">
        <v>0</v>
      </c>
      <c r="M507" s="409">
        <v>0</v>
      </c>
      <c r="N507" s="641">
        <v>1</v>
      </c>
      <c r="O507" s="409">
        <f t="shared" si="29"/>
        <v>2820</v>
      </c>
      <c r="P507" s="409">
        <v>0</v>
      </c>
      <c r="Q507" s="409">
        <v>0</v>
      </c>
      <c r="R507" s="493">
        <v>0</v>
      </c>
      <c r="S507" s="409">
        <v>0</v>
      </c>
      <c r="T507" s="641">
        <v>1</v>
      </c>
      <c r="U507" s="409">
        <f t="shared" si="30"/>
        <v>2820</v>
      </c>
      <c r="V507" s="40"/>
      <c r="W507" s="40"/>
      <c r="X507" s="40"/>
      <c r="Y507" s="52"/>
    </row>
    <row r="508" spans="1:25" ht="21">
      <c r="A508" s="54">
        <v>377</v>
      </c>
      <c r="B508" s="73" t="s">
        <v>110</v>
      </c>
      <c r="C508" s="74" t="s">
        <v>48</v>
      </c>
      <c r="D508" s="641">
        <f>5390*0.7</f>
        <v>3772.9999999999995</v>
      </c>
      <c r="E508" s="501">
        <v>0</v>
      </c>
      <c r="F508" s="501">
        <v>0</v>
      </c>
      <c r="G508" s="501">
        <v>0</v>
      </c>
      <c r="H508" s="501">
        <v>0</v>
      </c>
      <c r="I508" s="501">
        <v>0</v>
      </c>
      <c r="J508" s="501">
        <v>0</v>
      </c>
      <c r="K508" s="501">
        <v>0</v>
      </c>
      <c r="L508" s="492">
        <v>0</v>
      </c>
      <c r="M508" s="409">
        <v>0</v>
      </c>
      <c r="N508" s="641">
        <v>3</v>
      </c>
      <c r="O508" s="409">
        <f t="shared" si="29"/>
        <v>11318.999999999998</v>
      </c>
      <c r="P508" s="409">
        <v>0</v>
      </c>
      <c r="Q508" s="409">
        <v>0</v>
      </c>
      <c r="R508" s="493">
        <v>0</v>
      </c>
      <c r="S508" s="409">
        <v>0</v>
      </c>
      <c r="T508" s="641">
        <v>3</v>
      </c>
      <c r="U508" s="409">
        <f t="shared" si="30"/>
        <v>11318.999999999998</v>
      </c>
      <c r="V508" s="40"/>
      <c r="W508" s="40"/>
      <c r="X508" s="40"/>
      <c r="Y508" s="52"/>
    </row>
    <row r="509" spans="1:25" ht="21">
      <c r="A509" s="54">
        <v>378</v>
      </c>
      <c r="B509" s="73" t="s">
        <v>111</v>
      </c>
      <c r="C509" s="74" t="s">
        <v>48</v>
      </c>
      <c r="D509" s="641">
        <f>5850*0.7</f>
        <v>4094.9999999999995</v>
      </c>
      <c r="E509" s="501">
        <v>0</v>
      </c>
      <c r="F509" s="501">
        <v>0</v>
      </c>
      <c r="G509" s="501">
        <v>0</v>
      </c>
      <c r="H509" s="501">
        <v>0</v>
      </c>
      <c r="I509" s="501">
        <v>0</v>
      </c>
      <c r="J509" s="501">
        <v>0</v>
      </c>
      <c r="K509" s="501">
        <v>0</v>
      </c>
      <c r="L509" s="492">
        <v>0</v>
      </c>
      <c r="M509" s="409">
        <v>0</v>
      </c>
      <c r="N509" s="641">
        <v>3</v>
      </c>
      <c r="O509" s="409">
        <f t="shared" si="29"/>
        <v>12284.999999999998</v>
      </c>
      <c r="P509" s="409">
        <v>0</v>
      </c>
      <c r="Q509" s="409">
        <v>0</v>
      </c>
      <c r="R509" s="493">
        <v>0</v>
      </c>
      <c r="S509" s="409">
        <v>0</v>
      </c>
      <c r="T509" s="641">
        <v>3</v>
      </c>
      <c r="U509" s="409">
        <f t="shared" si="30"/>
        <v>12284.999999999998</v>
      </c>
      <c r="V509" s="40"/>
      <c r="W509" s="40"/>
      <c r="X509" s="40"/>
      <c r="Y509" s="52"/>
    </row>
    <row r="510" spans="1:25" ht="21">
      <c r="A510" s="54">
        <v>379</v>
      </c>
      <c r="B510" s="73" t="s">
        <v>140</v>
      </c>
      <c r="C510" s="74" t="s">
        <v>48</v>
      </c>
      <c r="D510" s="641">
        <v>4753</v>
      </c>
      <c r="E510" s="501">
        <v>0</v>
      </c>
      <c r="F510" s="501">
        <v>0</v>
      </c>
      <c r="G510" s="501">
        <v>0</v>
      </c>
      <c r="H510" s="501">
        <v>0</v>
      </c>
      <c r="I510" s="501">
        <v>0</v>
      </c>
      <c r="J510" s="501">
        <v>0</v>
      </c>
      <c r="K510" s="501">
        <v>0</v>
      </c>
      <c r="L510" s="492">
        <v>0</v>
      </c>
      <c r="M510" s="409">
        <v>0</v>
      </c>
      <c r="N510" s="641">
        <v>8</v>
      </c>
      <c r="O510" s="409">
        <f t="shared" si="29"/>
        <v>38024</v>
      </c>
      <c r="P510" s="409">
        <v>0</v>
      </c>
      <c r="Q510" s="409">
        <v>0</v>
      </c>
      <c r="R510" s="493">
        <v>0</v>
      </c>
      <c r="S510" s="409">
        <v>0</v>
      </c>
      <c r="T510" s="641">
        <v>8</v>
      </c>
      <c r="U510" s="409">
        <f t="shared" si="30"/>
        <v>38024</v>
      </c>
      <c r="V510" s="40"/>
      <c r="W510" s="40"/>
      <c r="X510" s="40"/>
      <c r="Y510" s="52"/>
    </row>
    <row r="511" spans="1:25" ht="21">
      <c r="A511" s="54"/>
      <c r="B511" s="80" t="s">
        <v>249</v>
      </c>
      <c r="C511" s="83">
        <v>0</v>
      </c>
      <c r="D511" s="645">
        <v>0</v>
      </c>
      <c r="E511" s="501">
        <v>0</v>
      </c>
      <c r="F511" s="501">
        <v>0</v>
      </c>
      <c r="G511" s="501">
        <v>0</v>
      </c>
      <c r="H511" s="501">
        <v>0</v>
      </c>
      <c r="I511" s="501">
        <v>0</v>
      </c>
      <c r="J511" s="501">
        <v>0</v>
      </c>
      <c r="K511" s="501">
        <v>0</v>
      </c>
      <c r="L511" s="492">
        <v>0</v>
      </c>
      <c r="M511" s="409">
        <v>0</v>
      </c>
      <c r="N511" s="648">
        <v>0</v>
      </c>
      <c r="O511" s="648">
        <v>0</v>
      </c>
      <c r="P511" s="409">
        <v>0</v>
      </c>
      <c r="Q511" s="409">
        <v>0</v>
      </c>
      <c r="R511" s="493">
        <v>0</v>
      </c>
      <c r="S511" s="409">
        <v>0</v>
      </c>
      <c r="T511" s="648">
        <v>0</v>
      </c>
      <c r="U511" s="409">
        <f t="shared" si="30"/>
        <v>0</v>
      </c>
      <c r="V511" s="40"/>
      <c r="W511" s="40"/>
      <c r="X511" s="40"/>
      <c r="Y511" s="52"/>
    </row>
    <row r="512" spans="1:25" ht="21">
      <c r="A512" s="54">
        <v>380</v>
      </c>
      <c r="B512" s="73" t="s">
        <v>106</v>
      </c>
      <c r="C512" s="74" t="s">
        <v>48</v>
      </c>
      <c r="D512" s="641">
        <v>17910</v>
      </c>
      <c r="E512" s="501">
        <v>0</v>
      </c>
      <c r="F512" s="501">
        <v>0</v>
      </c>
      <c r="G512" s="501">
        <v>0</v>
      </c>
      <c r="H512" s="501">
        <v>0</v>
      </c>
      <c r="I512" s="501">
        <v>0</v>
      </c>
      <c r="J512" s="501">
        <v>0</v>
      </c>
      <c r="K512" s="501">
        <v>0</v>
      </c>
      <c r="L512" s="492">
        <v>0</v>
      </c>
      <c r="M512" s="409">
        <v>0</v>
      </c>
      <c r="N512" s="641">
        <v>10</v>
      </c>
      <c r="O512" s="409">
        <f t="shared" si="29"/>
        <v>179100</v>
      </c>
      <c r="P512" s="409">
        <v>0</v>
      </c>
      <c r="Q512" s="409">
        <v>0</v>
      </c>
      <c r="R512" s="493">
        <v>0</v>
      </c>
      <c r="S512" s="409">
        <v>0</v>
      </c>
      <c r="T512" s="641">
        <v>10</v>
      </c>
      <c r="U512" s="409">
        <f t="shared" si="30"/>
        <v>179100</v>
      </c>
      <c r="V512" s="40"/>
      <c r="W512" s="40"/>
      <c r="X512" s="40"/>
      <c r="Y512" s="52"/>
    </row>
    <row r="513" spans="1:25" ht="21">
      <c r="A513" s="54">
        <v>381</v>
      </c>
      <c r="B513" s="73" t="s">
        <v>107</v>
      </c>
      <c r="C513" s="74" t="s">
        <v>48</v>
      </c>
      <c r="D513" s="641">
        <v>9350</v>
      </c>
      <c r="E513" s="501">
        <v>0</v>
      </c>
      <c r="F513" s="501">
        <v>0</v>
      </c>
      <c r="G513" s="501">
        <v>0</v>
      </c>
      <c r="H513" s="501">
        <v>0</v>
      </c>
      <c r="I513" s="501">
        <v>0</v>
      </c>
      <c r="J513" s="501">
        <v>0</v>
      </c>
      <c r="K513" s="501">
        <v>0</v>
      </c>
      <c r="L513" s="492">
        <v>0</v>
      </c>
      <c r="M513" s="409">
        <v>0</v>
      </c>
      <c r="N513" s="641">
        <v>1</v>
      </c>
      <c r="O513" s="409">
        <f t="shared" si="29"/>
        <v>9350</v>
      </c>
      <c r="P513" s="409">
        <v>0</v>
      </c>
      <c r="Q513" s="409">
        <v>0</v>
      </c>
      <c r="R513" s="493">
        <v>0</v>
      </c>
      <c r="S513" s="409">
        <v>0</v>
      </c>
      <c r="T513" s="641">
        <v>1</v>
      </c>
      <c r="U513" s="409">
        <f t="shared" si="30"/>
        <v>9350</v>
      </c>
      <c r="V513" s="40"/>
      <c r="W513" s="40"/>
      <c r="X513" s="40"/>
      <c r="Y513" s="52"/>
    </row>
    <row r="514" spans="1:25" ht="21">
      <c r="A514" s="54">
        <v>382</v>
      </c>
      <c r="B514" s="73" t="s">
        <v>137</v>
      </c>
      <c r="C514" s="74" t="s">
        <v>48</v>
      </c>
      <c r="D514" s="641">
        <v>4600</v>
      </c>
      <c r="E514" s="501">
        <v>0</v>
      </c>
      <c r="F514" s="501">
        <v>0</v>
      </c>
      <c r="G514" s="501">
        <v>0</v>
      </c>
      <c r="H514" s="501">
        <v>0</v>
      </c>
      <c r="I514" s="501">
        <v>0</v>
      </c>
      <c r="J514" s="501">
        <v>0</v>
      </c>
      <c r="K514" s="501">
        <v>0</v>
      </c>
      <c r="L514" s="492">
        <v>0</v>
      </c>
      <c r="M514" s="409">
        <v>0</v>
      </c>
      <c r="N514" s="641">
        <v>9</v>
      </c>
      <c r="O514" s="409">
        <f t="shared" si="29"/>
        <v>41400</v>
      </c>
      <c r="P514" s="409">
        <v>0</v>
      </c>
      <c r="Q514" s="409">
        <v>0</v>
      </c>
      <c r="R514" s="493">
        <v>0</v>
      </c>
      <c r="S514" s="409">
        <v>0</v>
      </c>
      <c r="T514" s="641">
        <v>9</v>
      </c>
      <c r="U514" s="409">
        <f t="shared" si="30"/>
        <v>41400</v>
      </c>
      <c r="V514" s="40"/>
      <c r="W514" s="40"/>
      <c r="X514" s="40"/>
      <c r="Y514" s="52"/>
    </row>
    <row r="515" spans="1:25" ht="21">
      <c r="A515" s="54">
        <v>383</v>
      </c>
      <c r="B515" s="73" t="s">
        <v>245</v>
      </c>
      <c r="C515" s="74" t="s">
        <v>48</v>
      </c>
      <c r="D515" s="641">
        <v>4890</v>
      </c>
      <c r="E515" s="501">
        <v>0</v>
      </c>
      <c r="F515" s="501">
        <v>0</v>
      </c>
      <c r="G515" s="501">
        <v>0</v>
      </c>
      <c r="H515" s="501">
        <v>0</v>
      </c>
      <c r="I515" s="501">
        <v>0</v>
      </c>
      <c r="J515" s="501">
        <v>0</v>
      </c>
      <c r="K515" s="501">
        <v>0</v>
      </c>
      <c r="L515" s="492">
        <v>0</v>
      </c>
      <c r="M515" s="409">
        <v>0</v>
      </c>
      <c r="N515" s="641">
        <v>1</v>
      </c>
      <c r="O515" s="409">
        <f t="shared" si="29"/>
        <v>4890</v>
      </c>
      <c r="P515" s="409">
        <v>0</v>
      </c>
      <c r="Q515" s="409">
        <v>0</v>
      </c>
      <c r="R515" s="493">
        <v>0</v>
      </c>
      <c r="S515" s="409">
        <v>0</v>
      </c>
      <c r="T515" s="641">
        <v>1</v>
      </c>
      <c r="U515" s="409">
        <f t="shared" si="30"/>
        <v>4890</v>
      </c>
      <c r="V515" s="40"/>
      <c r="W515" s="40"/>
      <c r="X515" s="40"/>
      <c r="Y515" s="52"/>
    </row>
    <row r="516" spans="1:25" ht="21">
      <c r="A516" s="54">
        <v>384</v>
      </c>
      <c r="B516" s="73" t="s">
        <v>108</v>
      </c>
      <c r="C516" s="74" t="s">
        <v>48</v>
      </c>
      <c r="D516" s="641">
        <v>2670</v>
      </c>
      <c r="E516" s="501">
        <v>0</v>
      </c>
      <c r="F516" s="501">
        <v>0</v>
      </c>
      <c r="G516" s="501">
        <v>0</v>
      </c>
      <c r="H516" s="501">
        <v>0</v>
      </c>
      <c r="I516" s="501">
        <v>0</v>
      </c>
      <c r="J516" s="501">
        <v>0</v>
      </c>
      <c r="K516" s="501">
        <v>0</v>
      </c>
      <c r="L516" s="492">
        <v>0</v>
      </c>
      <c r="M516" s="409">
        <v>0</v>
      </c>
      <c r="N516" s="641">
        <v>4</v>
      </c>
      <c r="O516" s="409">
        <f t="shared" si="29"/>
        <v>10680</v>
      </c>
      <c r="P516" s="409">
        <v>0</v>
      </c>
      <c r="Q516" s="409">
        <v>0</v>
      </c>
      <c r="R516" s="493">
        <v>0</v>
      </c>
      <c r="S516" s="409">
        <v>0</v>
      </c>
      <c r="T516" s="641">
        <v>4</v>
      </c>
      <c r="U516" s="409">
        <f t="shared" si="30"/>
        <v>10680</v>
      </c>
      <c r="V516" s="40"/>
      <c r="W516" s="40"/>
      <c r="X516" s="40"/>
      <c r="Y516" s="52"/>
    </row>
    <row r="517" spans="1:25" ht="21">
      <c r="A517" s="54">
        <v>385</v>
      </c>
      <c r="B517" s="73" t="s">
        <v>109</v>
      </c>
      <c r="C517" s="74" t="s">
        <v>48</v>
      </c>
      <c r="D517" s="641">
        <v>3900</v>
      </c>
      <c r="E517" s="501">
        <v>0</v>
      </c>
      <c r="F517" s="501">
        <v>0</v>
      </c>
      <c r="G517" s="501">
        <v>0</v>
      </c>
      <c r="H517" s="501">
        <v>0</v>
      </c>
      <c r="I517" s="501">
        <v>0</v>
      </c>
      <c r="J517" s="501">
        <v>0</v>
      </c>
      <c r="K517" s="501">
        <v>0</v>
      </c>
      <c r="L517" s="492">
        <v>0</v>
      </c>
      <c r="M517" s="409">
        <v>0</v>
      </c>
      <c r="N517" s="641">
        <v>7</v>
      </c>
      <c r="O517" s="409">
        <f t="shared" si="29"/>
        <v>27300</v>
      </c>
      <c r="P517" s="409">
        <v>0</v>
      </c>
      <c r="Q517" s="409">
        <v>0</v>
      </c>
      <c r="R517" s="493">
        <v>0</v>
      </c>
      <c r="S517" s="409">
        <v>0</v>
      </c>
      <c r="T517" s="641">
        <v>7</v>
      </c>
      <c r="U517" s="409">
        <f t="shared" si="30"/>
        <v>27300</v>
      </c>
      <c r="V517" s="40"/>
      <c r="W517" s="40"/>
      <c r="X517" s="40"/>
      <c r="Y517" s="52"/>
    </row>
    <row r="518" spans="1:25" ht="21">
      <c r="A518" s="54">
        <v>386</v>
      </c>
      <c r="B518" s="73" t="s">
        <v>89</v>
      </c>
      <c r="C518" s="74" t="s">
        <v>48</v>
      </c>
      <c r="D518" s="641">
        <f>16880*0.7</f>
        <v>11816</v>
      </c>
      <c r="E518" s="501">
        <v>0</v>
      </c>
      <c r="F518" s="501">
        <v>0</v>
      </c>
      <c r="G518" s="501">
        <v>0</v>
      </c>
      <c r="H518" s="501">
        <v>0</v>
      </c>
      <c r="I518" s="501">
        <v>0</v>
      </c>
      <c r="J518" s="501">
        <v>0</v>
      </c>
      <c r="K518" s="501">
        <v>0</v>
      </c>
      <c r="L518" s="492">
        <v>0</v>
      </c>
      <c r="M518" s="409">
        <v>0</v>
      </c>
      <c r="N518" s="641">
        <v>2</v>
      </c>
      <c r="O518" s="409">
        <f t="shared" si="29"/>
        <v>23632</v>
      </c>
      <c r="P518" s="409">
        <v>0</v>
      </c>
      <c r="Q518" s="409">
        <v>0</v>
      </c>
      <c r="R518" s="493">
        <v>0</v>
      </c>
      <c r="S518" s="409">
        <v>0</v>
      </c>
      <c r="T518" s="641">
        <v>2</v>
      </c>
      <c r="U518" s="409">
        <f t="shared" si="30"/>
        <v>23632</v>
      </c>
      <c r="V518" s="40"/>
      <c r="W518" s="40"/>
      <c r="X518" s="40"/>
      <c r="Y518" s="52"/>
    </row>
    <row r="519" spans="1:25" ht="21">
      <c r="A519" s="54">
        <v>387</v>
      </c>
      <c r="B519" s="73" t="s">
        <v>133</v>
      </c>
      <c r="C519" s="74" t="s">
        <v>48</v>
      </c>
      <c r="D519" s="641">
        <v>2820</v>
      </c>
      <c r="E519" s="501">
        <v>0</v>
      </c>
      <c r="F519" s="501">
        <v>0</v>
      </c>
      <c r="G519" s="501">
        <v>0</v>
      </c>
      <c r="H519" s="501">
        <v>0</v>
      </c>
      <c r="I519" s="501">
        <v>0</v>
      </c>
      <c r="J519" s="501">
        <v>0</v>
      </c>
      <c r="K519" s="501">
        <v>0</v>
      </c>
      <c r="L519" s="492">
        <v>0</v>
      </c>
      <c r="M519" s="409">
        <v>0</v>
      </c>
      <c r="N519" s="641">
        <v>1</v>
      </c>
      <c r="O519" s="409">
        <f t="shared" si="29"/>
        <v>2820</v>
      </c>
      <c r="P519" s="409">
        <v>0</v>
      </c>
      <c r="Q519" s="409">
        <v>0</v>
      </c>
      <c r="R519" s="493">
        <v>0</v>
      </c>
      <c r="S519" s="409">
        <v>0</v>
      </c>
      <c r="T519" s="641">
        <v>1</v>
      </c>
      <c r="U519" s="409">
        <f t="shared" si="30"/>
        <v>2820</v>
      </c>
      <c r="V519" s="40"/>
      <c r="W519" s="40"/>
      <c r="X519" s="40"/>
      <c r="Y519" s="52"/>
    </row>
    <row r="520" spans="1:25" ht="21">
      <c r="A520" s="54">
        <v>388</v>
      </c>
      <c r="B520" s="73" t="s">
        <v>110</v>
      </c>
      <c r="C520" s="74" t="s">
        <v>48</v>
      </c>
      <c r="D520" s="641">
        <f>5390*0.7</f>
        <v>3772.9999999999995</v>
      </c>
      <c r="E520" s="501">
        <v>0</v>
      </c>
      <c r="F520" s="501">
        <v>0</v>
      </c>
      <c r="G520" s="501">
        <v>0</v>
      </c>
      <c r="H520" s="501">
        <v>0</v>
      </c>
      <c r="I520" s="501">
        <v>0</v>
      </c>
      <c r="J520" s="501">
        <v>0</v>
      </c>
      <c r="K520" s="501">
        <v>0</v>
      </c>
      <c r="L520" s="492">
        <v>0</v>
      </c>
      <c r="M520" s="409">
        <v>0</v>
      </c>
      <c r="N520" s="641">
        <v>3</v>
      </c>
      <c r="O520" s="409">
        <f t="shared" si="29"/>
        <v>11318.999999999998</v>
      </c>
      <c r="P520" s="409">
        <v>0</v>
      </c>
      <c r="Q520" s="409">
        <v>0</v>
      </c>
      <c r="R520" s="493">
        <v>0</v>
      </c>
      <c r="S520" s="409">
        <v>0</v>
      </c>
      <c r="T520" s="641">
        <v>3</v>
      </c>
      <c r="U520" s="409">
        <f t="shared" si="30"/>
        <v>11318.999999999998</v>
      </c>
      <c r="V520" s="40"/>
      <c r="W520" s="40"/>
      <c r="X520" s="40"/>
      <c r="Y520" s="52"/>
    </row>
    <row r="521" spans="1:25" ht="21">
      <c r="A521" s="54">
        <v>389</v>
      </c>
      <c r="B521" s="73" t="s">
        <v>111</v>
      </c>
      <c r="C521" s="74" t="s">
        <v>48</v>
      </c>
      <c r="D521" s="641">
        <f>5850*0.7</f>
        <v>4094.9999999999995</v>
      </c>
      <c r="E521" s="501">
        <v>0</v>
      </c>
      <c r="F521" s="501">
        <v>0</v>
      </c>
      <c r="G521" s="501">
        <v>0</v>
      </c>
      <c r="H521" s="501">
        <v>0</v>
      </c>
      <c r="I521" s="501">
        <v>0</v>
      </c>
      <c r="J521" s="501">
        <v>0</v>
      </c>
      <c r="K521" s="501">
        <v>0</v>
      </c>
      <c r="L521" s="492">
        <v>0</v>
      </c>
      <c r="M521" s="409">
        <v>0</v>
      </c>
      <c r="N521" s="641">
        <v>3</v>
      </c>
      <c r="O521" s="409">
        <f t="shared" si="29"/>
        <v>12284.999999999998</v>
      </c>
      <c r="P521" s="409">
        <v>0</v>
      </c>
      <c r="Q521" s="409">
        <v>0</v>
      </c>
      <c r="R521" s="493">
        <v>0</v>
      </c>
      <c r="S521" s="409">
        <v>0</v>
      </c>
      <c r="T521" s="641">
        <v>3</v>
      </c>
      <c r="U521" s="409">
        <f t="shared" si="30"/>
        <v>12284.999999999998</v>
      </c>
      <c r="V521" s="40"/>
      <c r="W521" s="40"/>
      <c r="X521" s="40"/>
      <c r="Y521" s="52"/>
    </row>
    <row r="522" spans="1:25" ht="21">
      <c r="A522" s="54">
        <v>390</v>
      </c>
      <c r="B522" s="73" t="s">
        <v>140</v>
      </c>
      <c r="C522" s="74" t="s">
        <v>48</v>
      </c>
      <c r="D522" s="641">
        <v>4753</v>
      </c>
      <c r="E522" s="501">
        <v>0</v>
      </c>
      <c r="F522" s="501">
        <v>0</v>
      </c>
      <c r="G522" s="501">
        <v>0</v>
      </c>
      <c r="H522" s="501">
        <v>0</v>
      </c>
      <c r="I522" s="501">
        <v>0</v>
      </c>
      <c r="J522" s="501">
        <v>0</v>
      </c>
      <c r="K522" s="501">
        <v>0</v>
      </c>
      <c r="L522" s="492">
        <v>0</v>
      </c>
      <c r="M522" s="409">
        <v>0</v>
      </c>
      <c r="N522" s="641">
        <v>8</v>
      </c>
      <c r="O522" s="409">
        <f t="shared" si="29"/>
        <v>38024</v>
      </c>
      <c r="P522" s="409">
        <v>0</v>
      </c>
      <c r="Q522" s="409">
        <v>0</v>
      </c>
      <c r="R522" s="493">
        <v>0</v>
      </c>
      <c r="S522" s="409">
        <v>0</v>
      </c>
      <c r="T522" s="641">
        <v>8</v>
      </c>
      <c r="U522" s="409">
        <f t="shared" si="30"/>
        <v>38024</v>
      </c>
      <c r="V522" s="40"/>
      <c r="W522" s="40"/>
      <c r="X522" s="40"/>
      <c r="Y522" s="52"/>
    </row>
    <row r="523" spans="1:25" ht="21">
      <c r="A523" s="54"/>
      <c r="B523" s="80" t="s">
        <v>250</v>
      </c>
      <c r="C523" s="83">
        <v>0</v>
      </c>
      <c r="D523" s="645">
        <v>0</v>
      </c>
      <c r="E523" s="501">
        <v>0</v>
      </c>
      <c r="F523" s="501">
        <v>0</v>
      </c>
      <c r="G523" s="501">
        <v>0</v>
      </c>
      <c r="H523" s="501">
        <v>0</v>
      </c>
      <c r="I523" s="501">
        <v>0</v>
      </c>
      <c r="J523" s="501">
        <v>0</v>
      </c>
      <c r="K523" s="501">
        <v>0</v>
      </c>
      <c r="L523" s="492">
        <v>0</v>
      </c>
      <c r="M523" s="409">
        <v>0</v>
      </c>
      <c r="N523" s="648">
        <v>0</v>
      </c>
      <c r="O523" s="648">
        <v>0</v>
      </c>
      <c r="P523" s="409">
        <v>0</v>
      </c>
      <c r="Q523" s="409">
        <v>0</v>
      </c>
      <c r="R523" s="493">
        <v>0</v>
      </c>
      <c r="S523" s="409">
        <v>0</v>
      </c>
      <c r="T523" s="648">
        <v>0</v>
      </c>
      <c r="U523" s="409">
        <f t="shared" si="30"/>
        <v>0</v>
      </c>
      <c r="V523" s="40"/>
      <c r="W523" s="40"/>
      <c r="X523" s="40"/>
      <c r="Y523" s="52"/>
    </row>
    <row r="524" spans="1:25" ht="21">
      <c r="A524" s="54">
        <v>391</v>
      </c>
      <c r="B524" s="73" t="s">
        <v>106</v>
      </c>
      <c r="C524" s="74" t="s">
        <v>48</v>
      </c>
      <c r="D524" s="641">
        <v>17910</v>
      </c>
      <c r="E524" s="501">
        <v>0</v>
      </c>
      <c r="F524" s="501">
        <v>0</v>
      </c>
      <c r="G524" s="501">
        <v>0</v>
      </c>
      <c r="H524" s="501">
        <v>0</v>
      </c>
      <c r="I524" s="501">
        <v>0</v>
      </c>
      <c r="J524" s="501">
        <v>0</v>
      </c>
      <c r="K524" s="501">
        <v>0</v>
      </c>
      <c r="L524" s="492">
        <v>0</v>
      </c>
      <c r="M524" s="409">
        <v>0</v>
      </c>
      <c r="N524" s="641">
        <v>10</v>
      </c>
      <c r="O524" s="409">
        <f t="shared" si="29"/>
        <v>179100</v>
      </c>
      <c r="P524" s="409">
        <v>0</v>
      </c>
      <c r="Q524" s="409">
        <v>0</v>
      </c>
      <c r="R524" s="493">
        <v>0</v>
      </c>
      <c r="S524" s="409">
        <v>0</v>
      </c>
      <c r="T524" s="641">
        <v>10</v>
      </c>
      <c r="U524" s="409">
        <f t="shared" si="30"/>
        <v>179100</v>
      </c>
      <c r="V524" s="40"/>
      <c r="W524" s="40"/>
      <c r="X524" s="40"/>
      <c r="Y524" s="52"/>
    </row>
    <row r="525" spans="1:25" ht="21">
      <c r="A525" s="54">
        <v>392</v>
      </c>
      <c r="B525" s="73" t="s">
        <v>107</v>
      </c>
      <c r="C525" s="74" t="s">
        <v>48</v>
      </c>
      <c r="D525" s="641">
        <v>9350</v>
      </c>
      <c r="E525" s="501">
        <v>0</v>
      </c>
      <c r="F525" s="501">
        <v>0</v>
      </c>
      <c r="G525" s="501">
        <v>0</v>
      </c>
      <c r="H525" s="501">
        <v>0</v>
      </c>
      <c r="I525" s="501">
        <v>0</v>
      </c>
      <c r="J525" s="501">
        <v>0</v>
      </c>
      <c r="K525" s="501">
        <v>0</v>
      </c>
      <c r="L525" s="492">
        <v>0</v>
      </c>
      <c r="M525" s="409">
        <v>0</v>
      </c>
      <c r="N525" s="641">
        <v>1</v>
      </c>
      <c r="O525" s="409">
        <f t="shared" si="29"/>
        <v>9350</v>
      </c>
      <c r="P525" s="409">
        <v>0</v>
      </c>
      <c r="Q525" s="409">
        <v>0</v>
      </c>
      <c r="R525" s="493">
        <v>0</v>
      </c>
      <c r="S525" s="409">
        <v>0</v>
      </c>
      <c r="T525" s="641">
        <v>1</v>
      </c>
      <c r="U525" s="409">
        <f t="shared" si="30"/>
        <v>9350</v>
      </c>
      <c r="V525" s="40"/>
      <c r="W525" s="40"/>
      <c r="X525" s="40"/>
      <c r="Y525" s="52"/>
    </row>
    <row r="526" spans="1:25" ht="21">
      <c r="A526" s="54">
        <v>393</v>
      </c>
      <c r="B526" s="73" t="s">
        <v>137</v>
      </c>
      <c r="C526" s="74" t="s">
        <v>48</v>
      </c>
      <c r="D526" s="641">
        <v>4600</v>
      </c>
      <c r="E526" s="501">
        <v>0</v>
      </c>
      <c r="F526" s="501">
        <v>0</v>
      </c>
      <c r="G526" s="501">
        <v>0</v>
      </c>
      <c r="H526" s="501">
        <v>0</v>
      </c>
      <c r="I526" s="501">
        <v>0</v>
      </c>
      <c r="J526" s="501">
        <v>0</v>
      </c>
      <c r="K526" s="501">
        <v>0</v>
      </c>
      <c r="L526" s="492">
        <v>0</v>
      </c>
      <c r="M526" s="409">
        <v>0</v>
      </c>
      <c r="N526" s="641">
        <v>9</v>
      </c>
      <c r="O526" s="409">
        <f t="shared" si="29"/>
        <v>41400</v>
      </c>
      <c r="P526" s="409">
        <v>0</v>
      </c>
      <c r="Q526" s="409">
        <v>0</v>
      </c>
      <c r="R526" s="493">
        <v>0</v>
      </c>
      <c r="S526" s="409">
        <v>0</v>
      </c>
      <c r="T526" s="641">
        <v>9</v>
      </c>
      <c r="U526" s="409">
        <f t="shared" si="30"/>
        <v>41400</v>
      </c>
      <c r="V526" s="40"/>
      <c r="W526" s="40"/>
      <c r="X526" s="40"/>
      <c r="Y526" s="52"/>
    </row>
    <row r="527" spans="1:25" ht="21">
      <c r="A527" s="54">
        <v>394</v>
      </c>
      <c r="B527" s="73" t="s">
        <v>245</v>
      </c>
      <c r="C527" s="74" t="s">
        <v>48</v>
      </c>
      <c r="D527" s="641">
        <v>4890</v>
      </c>
      <c r="E527" s="501">
        <v>0</v>
      </c>
      <c r="F527" s="501">
        <v>0</v>
      </c>
      <c r="G527" s="501">
        <v>0</v>
      </c>
      <c r="H527" s="501">
        <v>0</v>
      </c>
      <c r="I527" s="501">
        <v>0</v>
      </c>
      <c r="J527" s="501">
        <v>0</v>
      </c>
      <c r="K527" s="501">
        <v>0</v>
      </c>
      <c r="L527" s="492">
        <v>0</v>
      </c>
      <c r="M527" s="409">
        <v>0</v>
      </c>
      <c r="N527" s="641">
        <v>1</v>
      </c>
      <c r="O527" s="409">
        <f t="shared" si="29"/>
        <v>4890</v>
      </c>
      <c r="P527" s="409">
        <v>0</v>
      </c>
      <c r="Q527" s="409">
        <v>0</v>
      </c>
      <c r="R527" s="493">
        <v>0</v>
      </c>
      <c r="S527" s="409">
        <v>0</v>
      </c>
      <c r="T527" s="641">
        <v>1</v>
      </c>
      <c r="U527" s="409">
        <f t="shared" si="30"/>
        <v>4890</v>
      </c>
      <c r="V527" s="40"/>
      <c r="W527" s="40"/>
      <c r="X527" s="40"/>
      <c r="Y527" s="52"/>
    </row>
    <row r="528" spans="1:25" ht="21">
      <c r="A528" s="54">
        <v>395</v>
      </c>
      <c r="B528" s="73" t="s">
        <v>108</v>
      </c>
      <c r="C528" s="74" t="s">
        <v>48</v>
      </c>
      <c r="D528" s="641">
        <v>2670</v>
      </c>
      <c r="E528" s="501">
        <v>0</v>
      </c>
      <c r="F528" s="501">
        <v>0</v>
      </c>
      <c r="G528" s="501">
        <v>0</v>
      </c>
      <c r="H528" s="501">
        <v>0</v>
      </c>
      <c r="I528" s="501">
        <v>0</v>
      </c>
      <c r="J528" s="501">
        <v>0</v>
      </c>
      <c r="K528" s="501">
        <v>0</v>
      </c>
      <c r="L528" s="492">
        <v>0</v>
      </c>
      <c r="M528" s="409">
        <v>0</v>
      </c>
      <c r="N528" s="641">
        <v>4</v>
      </c>
      <c r="O528" s="409">
        <f t="shared" si="29"/>
        <v>10680</v>
      </c>
      <c r="P528" s="409">
        <v>0</v>
      </c>
      <c r="Q528" s="409">
        <v>0</v>
      </c>
      <c r="R528" s="493">
        <v>0</v>
      </c>
      <c r="S528" s="409">
        <v>0</v>
      </c>
      <c r="T528" s="641">
        <v>4</v>
      </c>
      <c r="U528" s="409">
        <f t="shared" si="30"/>
        <v>10680</v>
      </c>
      <c r="V528" s="40"/>
      <c r="W528" s="40"/>
      <c r="X528" s="40"/>
      <c r="Y528" s="52"/>
    </row>
    <row r="529" spans="1:25" ht="21">
      <c r="A529" s="54">
        <v>396</v>
      </c>
      <c r="B529" s="73" t="s">
        <v>109</v>
      </c>
      <c r="C529" s="74" t="s">
        <v>48</v>
      </c>
      <c r="D529" s="641">
        <v>3900</v>
      </c>
      <c r="E529" s="501">
        <v>0</v>
      </c>
      <c r="F529" s="501">
        <v>0</v>
      </c>
      <c r="G529" s="501">
        <v>0</v>
      </c>
      <c r="H529" s="501">
        <v>0</v>
      </c>
      <c r="I529" s="501">
        <v>0</v>
      </c>
      <c r="J529" s="501">
        <v>0</v>
      </c>
      <c r="K529" s="501">
        <v>0</v>
      </c>
      <c r="L529" s="492">
        <v>0</v>
      </c>
      <c r="M529" s="409">
        <v>0</v>
      </c>
      <c r="N529" s="641">
        <v>7</v>
      </c>
      <c r="O529" s="409">
        <f t="shared" si="29"/>
        <v>27300</v>
      </c>
      <c r="P529" s="409">
        <v>0</v>
      </c>
      <c r="Q529" s="409">
        <v>0</v>
      </c>
      <c r="R529" s="493">
        <v>0</v>
      </c>
      <c r="S529" s="409">
        <v>0</v>
      </c>
      <c r="T529" s="641">
        <v>7</v>
      </c>
      <c r="U529" s="409">
        <f t="shared" si="30"/>
        <v>27300</v>
      </c>
      <c r="V529" s="40"/>
      <c r="W529" s="40"/>
      <c r="X529" s="40"/>
      <c r="Y529" s="52"/>
    </row>
    <row r="530" spans="1:25" ht="21">
      <c r="A530" s="54">
        <v>397</v>
      </c>
      <c r="B530" s="73" t="s">
        <v>89</v>
      </c>
      <c r="C530" s="74" t="s">
        <v>48</v>
      </c>
      <c r="D530" s="641">
        <f>16880*0.7</f>
        <v>11816</v>
      </c>
      <c r="E530" s="501">
        <v>0</v>
      </c>
      <c r="F530" s="501">
        <v>0</v>
      </c>
      <c r="G530" s="501">
        <v>0</v>
      </c>
      <c r="H530" s="501">
        <v>0</v>
      </c>
      <c r="I530" s="501">
        <v>0</v>
      </c>
      <c r="J530" s="501">
        <v>0</v>
      </c>
      <c r="K530" s="501">
        <v>0</v>
      </c>
      <c r="L530" s="492">
        <v>0</v>
      </c>
      <c r="M530" s="409">
        <v>0</v>
      </c>
      <c r="N530" s="641">
        <v>2</v>
      </c>
      <c r="O530" s="409">
        <f t="shared" si="29"/>
        <v>23632</v>
      </c>
      <c r="P530" s="409">
        <v>0</v>
      </c>
      <c r="Q530" s="409">
        <v>0</v>
      </c>
      <c r="R530" s="493">
        <v>0</v>
      </c>
      <c r="S530" s="409">
        <v>0</v>
      </c>
      <c r="T530" s="641">
        <v>2</v>
      </c>
      <c r="U530" s="409">
        <f t="shared" si="30"/>
        <v>23632</v>
      </c>
      <c r="V530" s="40"/>
      <c r="W530" s="40"/>
      <c r="X530" s="40"/>
      <c r="Y530" s="52"/>
    </row>
    <row r="531" spans="1:25" ht="21">
      <c r="A531" s="54">
        <v>398</v>
      </c>
      <c r="B531" s="73" t="s">
        <v>133</v>
      </c>
      <c r="C531" s="74" t="s">
        <v>48</v>
      </c>
      <c r="D531" s="641">
        <v>2820</v>
      </c>
      <c r="E531" s="501">
        <v>0</v>
      </c>
      <c r="F531" s="501">
        <v>0</v>
      </c>
      <c r="G531" s="501">
        <v>0</v>
      </c>
      <c r="H531" s="501">
        <v>0</v>
      </c>
      <c r="I531" s="501">
        <v>0</v>
      </c>
      <c r="J531" s="501">
        <v>0</v>
      </c>
      <c r="K531" s="501">
        <v>0</v>
      </c>
      <c r="L531" s="492">
        <v>0</v>
      </c>
      <c r="M531" s="409">
        <v>0</v>
      </c>
      <c r="N531" s="641">
        <v>1</v>
      </c>
      <c r="O531" s="409">
        <f t="shared" si="29"/>
        <v>2820</v>
      </c>
      <c r="P531" s="409">
        <v>0</v>
      </c>
      <c r="Q531" s="409">
        <v>0</v>
      </c>
      <c r="R531" s="493">
        <v>0</v>
      </c>
      <c r="S531" s="409">
        <v>0</v>
      </c>
      <c r="T531" s="641">
        <v>1</v>
      </c>
      <c r="U531" s="409">
        <f t="shared" si="30"/>
        <v>2820</v>
      </c>
      <c r="V531" s="40"/>
      <c r="W531" s="40"/>
      <c r="X531" s="40"/>
      <c r="Y531" s="52"/>
    </row>
    <row r="532" spans="1:25" ht="21">
      <c r="A532" s="54">
        <v>399</v>
      </c>
      <c r="B532" s="73" t="s">
        <v>110</v>
      </c>
      <c r="C532" s="74" t="s">
        <v>48</v>
      </c>
      <c r="D532" s="641">
        <f>5390*0.7</f>
        <v>3772.9999999999995</v>
      </c>
      <c r="E532" s="501">
        <v>0</v>
      </c>
      <c r="F532" s="501">
        <v>0</v>
      </c>
      <c r="G532" s="501">
        <v>0</v>
      </c>
      <c r="H532" s="501">
        <v>0</v>
      </c>
      <c r="I532" s="501">
        <v>0</v>
      </c>
      <c r="J532" s="501">
        <v>0</v>
      </c>
      <c r="K532" s="501">
        <v>0</v>
      </c>
      <c r="L532" s="492">
        <v>0</v>
      </c>
      <c r="M532" s="409">
        <v>0</v>
      </c>
      <c r="N532" s="641">
        <v>3</v>
      </c>
      <c r="O532" s="409">
        <f t="shared" si="29"/>
        <v>11318.999999999998</v>
      </c>
      <c r="P532" s="409">
        <v>0</v>
      </c>
      <c r="Q532" s="409">
        <v>0</v>
      </c>
      <c r="R532" s="493">
        <v>0</v>
      </c>
      <c r="S532" s="409">
        <v>0</v>
      </c>
      <c r="T532" s="641">
        <v>3</v>
      </c>
      <c r="U532" s="409">
        <f t="shared" si="30"/>
        <v>11318.999999999998</v>
      </c>
      <c r="V532" s="40"/>
      <c r="W532" s="40"/>
      <c r="X532" s="40"/>
      <c r="Y532" s="52"/>
    </row>
    <row r="533" spans="1:25" ht="21">
      <c r="A533" s="54">
        <v>400</v>
      </c>
      <c r="B533" s="73" t="s">
        <v>111</v>
      </c>
      <c r="C533" s="74" t="s">
        <v>48</v>
      </c>
      <c r="D533" s="641">
        <f>5850*0.7</f>
        <v>4094.9999999999995</v>
      </c>
      <c r="E533" s="501">
        <v>0</v>
      </c>
      <c r="F533" s="501">
        <v>0</v>
      </c>
      <c r="G533" s="501">
        <v>0</v>
      </c>
      <c r="H533" s="501">
        <v>0</v>
      </c>
      <c r="I533" s="501">
        <v>0</v>
      </c>
      <c r="J533" s="501">
        <v>0</v>
      </c>
      <c r="K533" s="501">
        <v>0</v>
      </c>
      <c r="L533" s="492">
        <v>0</v>
      </c>
      <c r="M533" s="409">
        <v>0</v>
      </c>
      <c r="N533" s="641">
        <v>3</v>
      </c>
      <c r="O533" s="409">
        <f t="shared" si="29"/>
        <v>12284.999999999998</v>
      </c>
      <c r="P533" s="409">
        <v>0</v>
      </c>
      <c r="Q533" s="409">
        <v>0</v>
      </c>
      <c r="R533" s="493">
        <v>0</v>
      </c>
      <c r="S533" s="409">
        <v>0</v>
      </c>
      <c r="T533" s="641">
        <v>3</v>
      </c>
      <c r="U533" s="409">
        <f t="shared" si="30"/>
        <v>12284.999999999998</v>
      </c>
      <c r="V533" s="40"/>
      <c r="W533" s="40"/>
      <c r="X533" s="40"/>
      <c r="Y533" s="52"/>
    </row>
    <row r="534" spans="1:25" ht="21">
      <c r="A534" s="54">
        <v>401</v>
      </c>
      <c r="B534" s="73" t="s">
        <v>140</v>
      </c>
      <c r="C534" s="74" t="s">
        <v>48</v>
      </c>
      <c r="D534" s="641">
        <v>4753</v>
      </c>
      <c r="E534" s="501">
        <v>0</v>
      </c>
      <c r="F534" s="501">
        <v>0</v>
      </c>
      <c r="G534" s="501">
        <v>0</v>
      </c>
      <c r="H534" s="501">
        <v>0</v>
      </c>
      <c r="I534" s="501">
        <v>0</v>
      </c>
      <c r="J534" s="501">
        <v>0</v>
      </c>
      <c r="K534" s="501">
        <v>0</v>
      </c>
      <c r="L534" s="492">
        <v>0</v>
      </c>
      <c r="M534" s="409">
        <v>0</v>
      </c>
      <c r="N534" s="641">
        <v>8</v>
      </c>
      <c r="O534" s="409">
        <f t="shared" si="29"/>
        <v>38024</v>
      </c>
      <c r="P534" s="409">
        <v>0</v>
      </c>
      <c r="Q534" s="409">
        <v>0</v>
      </c>
      <c r="R534" s="493">
        <v>0</v>
      </c>
      <c r="S534" s="409">
        <v>0</v>
      </c>
      <c r="T534" s="641">
        <v>8</v>
      </c>
      <c r="U534" s="409">
        <f t="shared" si="30"/>
        <v>38024</v>
      </c>
      <c r="V534" s="40"/>
      <c r="W534" s="40"/>
      <c r="X534" s="40"/>
      <c r="Y534" s="52"/>
    </row>
    <row r="535" spans="1:25" ht="21">
      <c r="A535" s="54"/>
      <c r="B535" s="80" t="s">
        <v>251</v>
      </c>
      <c r="C535" s="83">
        <v>0</v>
      </c>
      <c r="D535" s="645">
        <v>0</v>
      </c>
      <c r="E535" s="501">
        <v>0</v>
      </c>
      <c r="F535" s="501">
        <v>0</v>
      </c>
      <c r="G535" s="501">
        <v>0</v>
      </c>
      <c r="H535" s="501">
        <v>0</v>
      </c>
      <c r="I535" s="501">
        <v>0</v>
      </c>
      <c r="J535" s="501">
        <v>0</v>
      </c>
      <c r="K535" s="501">
        <v>0</v>
      </c>
      <c r="L535" s="492">
        <v>0</v>
      </c>
      <c r="M535" s="409">
        <v>0</v>
      </c>
      <c r="N535" s="648">
        <v>0</v>
      </c>
      <c r="O535" s="648">
        <v>0</v>
      </c>
      <c r="P535" s="409">
        <v>0</v>
      </c>
      <c r="Q535" s="409">
        <v>0</v>
      </c>
      <c r="R535" s="493">
        <v>0</v>
      </c>
      <c r="S535" s="409">
        <v>0</v>
      </c>
      <c r="T535" s="648">
        <v>0</v>
      </c>
      <c r="U535" s="409">
        <f t="shared" si="30"/>
        <v>0</v>
      </c>
      <c r="V535" s="40"/>
      <c r="W535" s="40"/>
      <c r="X535" s="40"/>
      <c r="Y535" s="52"/>
    </row>
    <row r="536" spans="1:25" ht="21">
      <c r="A536" s="54">
        <v>402</v>
      </c>
      <c r="B536" s="73" t="s">
        <v>106</v>
      </c>
      <c r="C536" s="74" t="s">
        <v>48</v>
      </c>
      <c r="D536" s="641">
        <v>17910</v>
      </c>
      <c r="E536" s="501">
        <v>0</v>
      </c>
      <c r="F536" s="501">
        <v>0</v>
      </c>
      <c r="G536" s="501">
        <v>0</v>
      </c>
      <c r="H536" s="501">
        <v>0</v>
      </c>
      <c r="I536" s="501">
        <v>0</v>
      </c>
      <c r="J536" s="501">
        <v>0</v>
      </c>
      <c r="K536" s="501">
        <v>0</v>
      </c>
      <c r="L536" s="492">
        <v>0</v>
      </c>
      <c r="M536" s="409">
        <v>0</v>
      </c>
      <c r="N536" s="641">
        <v>10</v>
      </c>
      <c r="O536" s="409">
        <f t="shared" si="29"/>
        <v>179100</v>
      </c>
      <c r="P536" s="409">
        <v>0</v>
      </c>
      <c r="Q536" s="409">
        <v>0</v>
      </c>
      <c r="R536" s="493">
        <v>0</v>
      </c>
      <c r="S536" s="409">
        <v>0</v>
      </c>
      <c r="T536" s="641">
        <v>10</v>
      </c>
      <c r="U536" s="409">
        <f t="shared" si="30"/>
        <v>179100</v>
      </c>
      <c r="V536" s="40"/>
      <c r="W536" s="40"/>
      <c r="X536" s="40"/>
      <c r="Y536" s="52"/>
    </row>
    <row r="537" spans="1:25" ht="21">
      <c r="A537" s="54">
        <v>403</v>
      </c>
      <c r="B537" s="73" t="s">
        <v>107</v>
      </c>
      <c r="C537" s="74" t="s">
        <v>48</v>
      </c>
      <c r="D537" s="641">
        <v>9350</v>
      </c>
      <c r="E537" s="501">
        <v>0</v>
      </c>
      <c r="F537" s="501">
        <v>0</v>
      </c>
      <c r="G537" s="501">
        <v>0</v>
      </c>
      <c r="H537" s="501">
        <v>0</v>
      </c>
      <c r="I537" s="501">
        <v>0</v>
      </c>
      <c r="J537" s="501">
        <v>0</v>
      </c>
      <c r="K537" s="501">
        <v>0</v>
      </c>
      <c r="L537" s="492">
        <v>0</v>
      </c>
      <c r="M537" s="409">
        <v>0</v>
      </c>
      <c r="N537" s="641">
        <v>1</v>
      </c>
      <c r="O537" s="409">
        <f t="shared" si="29"/>
        <v>9350</v>
      </c>
      <c r="P537" s="409">
        <v>0</v>
      </c>
      <c r="Q537" s="409">
        <v>0</v>
      </c>
      <c r="R537" s="493">
        <v>0</v>
      </c>
      <c r="S537" s="409">
        <v>0</v>
      </c>
      <c r="T537" s="641">
        <v>1</v>
      </c>
      <c r="U537" s="409">
        <f t="shared" si="30"/>
        <v>9350</v>
      </c>
      <c r="V537" s="40"/>
      <c r="W537" s="40"/>
      <c r="X537" s="40"/>
      <c r="Y537" s="52"/>
    </row>
    <row r="538" spans="1:25" ht="21">
      <c r="A538" s="54">
        <v>404</v>
      </c>
      <c r="B538" s="73" t="s">
        <v>137</v>
      </c>
      <c r="C538" s="74" t="s">
        <v>48</v>
      </c>
      <c r="D538" s="641">
        <v>4600</v>
      </c>
      <c r="E538" s="501">
        <v>0</v>
      </c>
      <c r="F538" s="501">
        <v>0</v>
      </c>
      <c r="G538" s="501">
        <v>0</v>
      </c>
      <c r="H538" s="501">
        <v>0</v>
      </c>
      <c r="I538" s="501">
        <v>0</v>
      </c>
      <c r="J538" s="501">
        <v>0</v>
      </c>
      <c r="K538" s="501">
        <v>0</v>
      </c>
      <c r="L538" s="492">
        <v>0</v>
      </c>
      <c r="M538" s="409">
        <v>0</v>
      </c>
      <c r="N538" s="641">
        <v>9</v>
      </c>
      <c r="O538" s="409">
        <f t="shared" si="29"/>
        <v>41400</v>
      </c>
      <c r="P538" s="409">
        <v>0</v>
      </c>
      <c r="Q538" s="409">
        <v>0</v>
      </c>
      <c r="R538" s="493">
        <v>0</v>
      </c>
      <c r="S538" s="409">
        <v>0</v>
      </c>
      <c r="T538" s="641">
        <v>9</v>
      </c>
      <c r="U538" s="409">
        <f t="shared" si="30"/>
        <v>41400</v>
      </c>
      <c r="V538" s="40"/>
      <c r="W538" s="40"/>
      <c r="X538" s="40"/>
      <c r="Y538" s="52"/>
    </row>
    <row r="539" spans="1:25" ht="21">
      <c r="A539" s="54">
        <v>405</v>
      </c>
      <c r="B539" s="73" t="s">
        <v>245</v>
      </c>
      <c r="C539" s="74" t="s">
        <v>48</v>
      </c>
      <c r="D539" s="641">
        <v>4890</v>
      </c>
      <c r="E539" s="501">
        <v>0</v>
      </c>
      <c r="F539" s="501">
        <v>0</v>
      </c>
      <c r="G539" s="501">
        <v>0</v>
      </c>
      <c r="H539" s="501">
        <v>0</v>
      </c>
      <c r="I539" s="501">
        <v>0</v>
      </c>
      <c r="J539" s="501">
        <v>0</v>
      </c>
      <c r="K539" s="501">
        <v>0</v>
      </c>
      <c r="L539" s="492">
        <v>0</v>
      </c>
      <c r="M539" s="409">
        <v>0</v>
      </c>
      <c r="N539" s="641">
        <v>1</v>
      </c>
      <c r="O539" s="409">
        <f t="shared" si="29"/>
        <v>4890</v>
      </c>
      <c r="P539" s="409">
        <v>0</v>
      </c>
      <c r="Q539" s="409">
        <v>0</v>
      </c>
      <c r="R539" s="493">
        <v>0</v>
      </c>
      <c r="S539" s="409">
        <v>0</v>
      </c>
      <c r="T539" s="641">
        <v>1</v>
      </c>
      <c r="U539" s="409">
        <f t="shared" si="30"/>
        <v>4890</v>
      </c>
      <c r="V539" s="40"/>
      <c r="W539" s="40"/>
      <c r="X539" s="40"/>
      <c r="Y539" s="52"/>
    </row>
    <row r="540" spans="1:25" ht="21">
      <c r="A540" s="54">
        <v>406</v>
      </c>
      <c r="B540" s="73" t="s">
        <v>108</v>
      </c>
      <c r="C540" s="74" t="s">
        <v>48</v>
      </c>
      <c r="D540" s="641">
        <v>2670</v>
      </c>
      <c r="E540" s="501">
        <v>0</v>
      </c>
      <c r="F540" s="501">
        <v>0</v>
      </c>
      <c r="G540" s="501">
        <v>0</v>
      </c>
      <c r="H540" s="501">
        <v>0</v>
      </c>
      <c r="I540" s="501">
        <v>0</v>
      </c>
      <c r="J540" s="501">
        <v>0</v>
      </c>
      <c r="K540" s="501">
        <v>0</v>
      </c>
      <c r="L540" s="492">
        <v>0</v>
      </c>
      <c r="M540" s="409">
        <v>0</v>
      </c>
      <c r="N540" s="641">
        <v>4</v>
      </c>
      <c r="O540" s="409">
        <f t="shared" si="29"/>
        <v>10680</v>
      </c>
      <c r="P540" s="409">
        <v>0</v>
      </c>
      <c r="Q540" s="409">
        <v>0</v>
      </c>
      <c r="R540" s="493">
        <v>0</v>
      </c>
      <c r="S540" s="409">
        <v>0</v>
      </c>
      <c r="T540" s="641">
        <v>4</v>
      </c>
      <c r="U540" s="409">
        <f t="shared" si="30"/>
        <v>10680</v>
      </c>
      <c r="V540" s="40"/>
      <c r="W540" s="40"/>
      <c r="X540" s="40"/>
      <c r="Y540" s="52"/>
    </row>
    <row r="541" spans="1:25" ht="21">
      <c r="A541" s="54">
        <v>407</v>
      </c>
      <c r="B541" s="73" t="s">
        <v>109</v>
      </c>
      <c r="C541" s="74" t="s">
        <v>48</v>
      </c>
      <c r="D541" s="641">
        <v>3900</v>
      </c>
      <c r="E541" s="501">
        <v>0</v>
      </c>
      <c r="F541" s="501">
        <v>0</v>
      </c>
      <c r="G541" s="501">
        <v>0</v>
      </c>
      <c r="H541" s="501">
        <v>0</v>
      </c>
      <c r="I541" s="501">
        <v>0</v>
      </c>
      <c r="J541" s="501">
        <v>0</v>
      </c>
      <c r="K541" s="501">
        <v>0</v>
      </c>
      <c r="L541" s="492">
        <v>0</v>
      </c>
      <c r="M541" s="409">
        <v>0</v>
      </c>
      <c r="N541" s="641">
        <v>5</v>
      </c>
      <c r="O541" s="409">
        <f t="shared" si="29"/>
        <v>19500</v>
      </c>
      <c r="P541" s="409">
        <v>0</v>
      </c>
      <c r="Q541" s="409">
        <v>0</v>
      </c>
      <c r="R541" s="493">
        <v>0</v>
      </c>
      <c r="S541" s="409">
        <v>0</v>
      </c>
      <c r="T541" s="641">
        <v>5</v>
      </c>
      <c r="U541" s="409">
        <f t="shared" si="30"/>
        <v>19500</v>
      </c>
      <c r="V541" s="40"/>
      <c r="W541" s="40"/>
      <c r="X541" s="40"/>
      <c r="Y541" s="52"/>
    </row>
    <row r="542" spans="1:25" ht="21">
      <c r="A542" s="54">
        <v>408</v>
      </c>
      <c r="B542" s="73" t="s">
        <v>89</v>
      </c>
      <c r="C542" s="74" t="s">
        <v>48</v>
      </c>
      <c r="D542" s="641">
        <f>16880*0.7</f>
        <v>11816</v>
      </c>
      <c r="E542" s="501">
        <v>0</v>
      </c>
      <c r="F542" s="501">
        <v>0</v>
      </c>
      <c r="G542" s="501">
        <v>0</v>
      </c>
      <c r="H542" s="501">
        <v>0</v>
      </c>
      <c r="I542" s="501">
        <v>0</v>
      </c>
      <c r="J542" s="501">
        <v>0</v>
      </c>
      <c r="K542" s="501">
        <v>0</v>
      </c>
      <c r="L542" s="492">
        <v>0</v>
      </c>
      <c r="M542" s="409">
        <v>0</v>
      </c>
      <c r="N542" s="641">
        <v>2</v>
      </c>
      <c r="O542" s="409">
        <f t="shared" si="29"/>
        <v>23632</v>
      </c>
      <c r="P542" s="409">
        <v>0</v>
      </c>
      <c r="Q542" s="409">
        <v>0</v>
      </c>
      <c r="R542" s="493">
        <v>0</v>
      </c>
      <c r="S542" s="409">
        <v>0</v>
      </c>
      <c r="T542" s="641">
        <v>2</v>
      </c>
      <c r="U542" s="409">
        <f t="shared" si="30"/>
        <v>23632</v>
      </c>
      <c r="V542" s="40"/>
      <c r="W542" s="40"/>
      <c r="X542" s="40"/>
      <c r="Y542" s="52"/>
    </row>
    <row r="543" spans="1:25" ht="21">
      <c r="A543" s="54">
        <v>409</v>
      </c>
      <c r="B543" s="73" t="s">
        <v>133</v>
      </c>
      <c r="C543" s="74" t="s">
        <v>48</v>
      </c>
      <c r="D543" s="641">
        <v>2820</v>
      </c>
      <c r="E543" s="501">
        <v>0</v>
      </c>
      <c r="F543" s="501">
        <v>0</v>
      </c>
      <c r="G543" s="501">
        <v>0</v>
      </c>
      <c r="H543" s="501">
        <v>0</v>
      </c>
      <c r="I543" s="501">
        <v>0</v>
      </c>
      <c r="J543" s="501">
        <v>0</v>
      </c>
      <c r="K543" s="501">
        <v>0</v>
      </c>
      <c r="L543" s="492">
        <v>0</v>
      </c>
      <c r="M543" s="409">
        <v>0</v>
      </c>
      <c r="N543" s="641">
        <v>1</v>
      </c>
      <c r="O543" s="409">
        <f t="shared" si="29"/>
        <v>2820</v>
      </c>
      <c r="P543" s="409">
        <v>0</v>
      </c>
      <c r="Q543" s="409">
        <v>0</v>
      </c>
      <c r="R543" s="493">
        <v>0</v>
      </c>
      <c r="S543" s="409">
        <v>0</v>
      </c>
      <c r="T543" s="641">
        <v>1</v>
      </c>
      <c r="U543" s="409">
        <f t="shared" si="30"/>
        <v>2820</v>
      </c>
      <c r="V543" s="40"/>
      <c r="W543" s="40"/>
      <c r="X543" s="40"/>
      <c r="Y543" s="52"/>
    </row>
    <row r="544" spans="1:25" ht="21">
      <c r="A544" s="54">
        <v>410</v>
      </c>
      <c r="B544" s="73" t="s">
        <v>110</v>
      </c>
      <c r="C544" s="74" t="s">
        <v>48</v>
      </c>
      <c r="D544" s="641">
        <f>5390*0.7</f>
        <v>3772.9999999999995</v>
      </c>
      <c r="E544" s="501">
        <v>0</v>
      </c>
      <c r="F544" s="501">
        <v>0</v>
      </c>
      <c r="G544" s="501">
        <v>0</v>
      </c>
      <c r="H544" s="501">
        <v>0</v>
      </c>
      <c r="I544" s="501">
        <v>0</v>
      </c>
      <c r="J544" s="501">
        <v>0</v>
      </c>
      <c r="K544" s="501">
        <v>0</v>
      </c>
      <c r="L544" s="492">
        <v>0</v>
      </c>
      <c r="M544" s="409">
        <v>0</v>
      </c>
      <c r="N544" s="641">
        <v>3</v>
      </c>
      <c r="O544" s="409">
        <f t="shared" si="29"/>
        <v>11318.999999999998</v>
      </c>
      <c r="P544" s="409">
        <v>0</v>
      </c>
      <c r="Q544" s="409">
        <v>0</v>
      </c>
      <c r="R544" s="493">
        <v>0</v>
      </c>
      <c r="S544" s="409">
        <v>0</v>
      </c>
      <c r="T544" s="641">
        <v>3</v>
      </c>
      <c r="U544" s="409">
        <f t="shared" si="30"/>
        <v>11318.999999999998</v>
      </c>
      <c r="V544" s="40"/>
      <c r="W544" s="40"/>
      <c r="X544" s="40"/>
      <c r="Y544" s="52"/>
    </row>
    <row r="545" spans="1:25" ht="21">
      <c r="A545" s="54">
        <v>411</v>
      </c>
      <c r="B545" s="73" t="s">
        <v>111</v>
      </c>
      <c r="C545" s="74" t="s">
        <v>48</v>
      </c>
      <c r="D545" s="641">
        <f>5850*0.7</f>
        <v>4094.9999999999995</v>
      </c>
      <c r="E545" s="501">
        <v>0</v>
      </c>
      <c r="F545" s="501">
        <v>0</v>
      </c>
      <c r="G545" s="501">
        <v>0</v>
      </c>
      <c r="H545" s="501">
        <v>0</v>
      </c>
      <c r="I545" s="501">
        <v>0</v>
      </c>
      <c r="J545" s="501">
        <v>0</v>
      </c>
      <c r="K545" s="501">
        <v>0</v>
      </c>
      <c r="L545" s="492">
        <v>0</v>
      </c>
      <c r="M545" s="409">
        <v>0</v>
      </c>
      <c r="N545" s="641">
        <v>3</v>
      </c>
      <c r="O545" s="409">
        <f t="shared" si="29"/>
        <v>12284.999999999998</v>
      </c>
      <c r="P545" s="409">
        <v>0</v>
      </c>
      <c r="Q545" s="409">
        <v>0</v>
      </c>
      <c r="R545" s="493">
        <v>0</v>
      </c>
      <c r="S545" s="409">
        <v>0</v>
      </c>
      <c r="T545" s="641">
        <v>3</v>
      </c>
      <c r="U545" s="409">
        <f t="shared" si="30"/>
        <v>12284.999999999998</v>
      </c>
      <c r="V545" s="40"/>
      <c r="W545" s="40"/>
      <c r="X545" s="40"/>
      <c r="Y545" s="52"/>
    </row>
    <row r="546" spans="1:25" ht="21">
      <c r="A546" s="54">
        <v>412</v>
      </c>
      <c r="B546" s="73" t="s">
        <v>140</v>
      </c>
      <c r="C546" s="74" t="s">
        <v>48</v>
      </c>
      <c r="D546" s="641">
        <v>4753</v>
      </c>
      <c r="E546" s="501">
        <v>0</v>
      </c>
      <c r="F546" s="501">
        <v>0</v>
      </c>
      <c r="G546" s="501">
        <v>0</v>
      </c>
      <c r="H546" s="501">
        <v>0</v>
      </c>
      <c r="I546" s="501">
        <v>0</v>
      </c>
      <c r="J546" s="501">
        <v>0</v>
      </c>
      <c r="K546" s="501">
        <v>0</v>
      </c>
      <c r="L546" s="492">
        <v>0</v>
      </c>
      <c r="M546" s="409">
        <v>0</v>
      </c>
      <c r="N546" s="641">
        <v>8</v>
      </c>
      <c r="O546" s="409">
        <f t="shared" si="29"/>
        <v>38024</v>
      </c>
      <c r="P546" s="409">
        <v>0</v>
      </c>
      <c r="Q546" s="409">
        <v>0</v>
      </c>
      <c r="R546" s="493">
        <v>0</v>
      </c>
      <c r="S546" s="409">
        <v>0</v>
      </c>
      <c r="T546" s="641">
        <v>8</v>
      </c>
      <c r="U546" s="409">
        <f t="shared" si="30"/>
        <v>38024</v>
      </c>
      <c r="V546" s="40"/>
      <c r="W546" s="40"/>
      <c r="X546" s="40"/>
      <c r="Y546" s="52"/>
    </row>
    <row r="547" spans="1:25" ht="21">
      <c r="A547" s="54"/>
      <c r="B547" s="87" t="s">
        <v>252</v>
      </c>
      <c r="C547" s="89">
        <v>0</v>
      </c>
      <c r="D547" s="650">
        <v>0</v>
      </c>
      <c r="E547" s="501">
        <v>0</v>
      </c>
      <c r="F547" s="501">
        <v>0</v>
      </c>
      <c r="G547" s="501">
        <v>0</v>
      </c>
      <c r="H547" s="501">
        <v>0</v>
      </c>
      <c r="I547" s="501">
        <v>0</v>
      </c>
      <c r="J547" s="501">
        <v>0</v>
      </c>
      <c r="K547" s="501">
        <v>0</v>
      </c>
      <c r="L547" s="492">
        <v>0</v>
      </c>
      <c r="M547" s="409">
        <v>0</v>
      </c>
      <c r="N547" s="648">
        <v>0</v>
      </c>
      <c r="O547" s="648">
        <v>0</v>
      </c>
      <c r="P547" s="409">
        <v>0</v>
      </c>
      <c r="Q547" s="409">
        <v>0</v>
      </c>
      <c r="R547" s="493">
        <v>0</v>
      </c>
      <c r="S547" s="409">
        <v>0</v>
      </c>
      <c r="T547" s="648">
        <v>0</v>
      </c>
      <c r="U547" s="409">
        <f t="shared" si="30"/>
        <v>0</v>
      </c>
      <c r="V547" s="40"/>
      <c r="W547" s="40"/>
      <c r="X547" s="40"/>
      <c r="Y547" s="52"/>
    </row>
    <row r="548" spans="1:25" ht="21">
      <c r="A548" s="54"/>
      <c r="B548" s="80" t="s">
        <v>253</v>
      </c>
      <c r="C548" s="83">
        <v>0</v>
      </c>
      <c r="D548" s="645">
        <v>0</v>
      </c>
      <c r="E548" s="501">
        <v>0</v>
      </c>
      <c r="F548" s="501">
        <v>0</v>
      </c>
      <c r="G548" s="501">
        <v>0</v>
      </c>
      <c r="H548" s="501">
        <v>0</v>
      </c>
      <c r="I548" s="501">
        <v>0</v>
      </c>
      <c r="J548" s="501">
        <v>0</v>
      </c>
      <c r="K548" s="501">
        <v>0</v>
      </c>
      <c r="L548" s="492">
        <v>0</v>
      </c>
      <c r="M548" s="409">
        <v>0</v>
      </c>
      <c r="N548" s="648">
        <v>0</v>
      </c>
      <c r="O548" s="648">
        <v>0</v>
      </c>
      <c r="P548" s="409">
        <v>0</v>
      </c>
      <c r="Q548" s="409">
        <v>0</v>
      </c>
      <c r="R548" s="493">
        <v>0</v>
      </c>
      <c r="S548" s="409">
        <v>0</v>
      </c>
      <c r="T548" s="648">
        <v>0</v>
      </c>
      <c r="U548" s="409">
        <f t="shared" si="30"/>
        <v>0</v>
      </c>
      <c r="V548" s="40"/>
      <c r="W548" s="40"/>
      <c r="X548" s="40"/>
      <c r="Y548" s="52"/>
    </row>
    <row r="549" spans="1:25" ht="21">
      <c r="A549" s="54">
        <v>413</v>
      </c>
      <c r="B549" s="73" t="s">
        <v>86</v>
      </c>
      <c r="C549" s="74" t="s">
        <v>48</v>
      </c>
      <c r="D549" s="641">
        <v>10150</v>
      </c>
      <c r="E549" s="501">
        <v>0</v>
      </c>
      <c r="F549" s="501">
        <v>0</v>
      </c>
      <c r="G549" s="501">
        <v>0</v>
      </c>
      <c r="H549" s="501">
        <v>0</v>
      </c>
      <c r="I549" s="501">
        <v>0</v>
      </c>
      <c r="J549" s="501">
        <v>0</v>
      </c>
      <c r="K549" s="501">
        <v>0</v>
      </c>
      <c r="L549" s="492">
        <v>0</v>
      </c>
      <c r="M549" s="409">
        <v>0</v>
      </c>
      <c r="N549" s="641">
        <v>60</v>
      </c>
      <c r="O549" s="409">
        <f t="shared" si="29"/>
        <v>609000</v>
      </c>
      <c r="P549" s="409">
        <v>0</v>
      </c>
      <c r="Q549" s="409">
        <v>0</v>
      </c>
      <c r="R549" s="493">
        <v>0</v>
      </c>
      <c r="S549" s="409">
        <v>0</v>
      </c>
      <c r="T549" s="641">
        <v>60</v>
      </c>
      <c r="U549" s="409">
        <f t="shared" si="30"/>
        <v>609000</v>
      </c>
      <c r="V549" s="40"/>
      <c r="W549" s="40"/>
      <c r="X549" s="40"/>
      <c r="Y549" s="52"/>
    </row>
    <row r="550" spans="1:25" ht="21">
      <c r="A550" s="54">
        <v>414</v>
      </c>
      <c r="B550" s="73" t="s">
        <v>236</v>
      </c>
      <c r="C550" s="74" t="s">
        <v>48</v>
      </c>
      <c r="D550" s="641">
        <v>2250</v>
      </c>
      <c r="E550" s="501">
        <v>0</v>
      </c>
      <c r="F550" s="501">
        <v>0</v>
      </c>
      <c r="G550" s="501">
        <v>0</v>
      </c>
      <c r="H550" s="501">
        <v>0</v>
      </c>
      <c r="I550" s="501">
        <v>0</v>
      </c>
      <c r="J550" s="501">
        <v>0</v>
      </c>
      <c r="K550" s="501">
        <v>0</v>
      </c>
      <c r="L550" s="492">
        <v>0</v>
      </c>
      <c r="M550" s="409">
        <v>0</v>
      </c>
      <c r="N550" s="641">
        <v>120</v>
      </c>
      <c r="O550" s="409">
        <f t="shared" si="29"/>
        <v>270000</v>
      </c>
      <c r="P550" s="409">
        <v>0</v>
      </c>
      <c r="Q550" s="409">
        <v>0</v>
      </c>
      <c r="R550" s="493">
        <v>0</v>
      </c>
      <c r="S550" s="409">
        <v>0</v>
      </c>
      <c r="T550" s="641">
        <v>120</v>
      </c>
      <c r="U550" s="409">
        <f t="shared" si="30"/>
        <v>270000</v>
      </c>
      <c r="V550" s="40"/>
      <c r="W550" s="40"/>
      <c r="X550" s="40"/>
      <c r="Y550" s="52"/>
    </row>
    <row r="551" spans="1:25" ht="21">
      <c r="A551" s="54">
        <v>415</v>
      </c>
      <c r="B551" s="73" t="s">
        <v>93</v>
      </c>
      <c r="C551" s="74" t="s">
        <v>48</v>
      </c>
      <c r="D551" s="641">
        <f>8000*0.7</f>
        <v>5600</v>
      </c>
      <c r="E551" s="501">
        <v>0</v>
      </c>
      <c r="F551" s="501">
        <v>0</v>
      </c>
      <c r="G551" s="501">
        <v>0</v>
      </c>
      <c r="H551" s="501">
        <v>0</v>
      </c>
      <c r="I551" s="501">
        <v>0</v>
      </c>
      <c r="J551" s="501">
        <v>0</v>
      </c>
      <c r="K551" s="501">
        <v>0</v>
      </c>
      <c r="L551" s="492">
        <v>0</v>
      </c>
      <c r="M551" s="409">
        <v>0</v>
      </c>
      <c r="N551" s="641">
        <v>1</v>
      </c>
      <c r="O551" s="409">
        <f t="shared" si="29"/>
        <v>5600</v>
      </c>
      <c r="P551" s="409">
        <v>0</v>
      </c>
      <c r="Q551" s="409">
        <v>0</v>
      </c>
      <c r="R551" s="493">
        <v>0</v>
      </c>
      <c r="S551" s="409">
        <v>0</v>
      </c>
      <c r="T551" s="641">
        <v>1</v>
      </c>
      <c r="U551" s="409">
        <f t="shared" si="30"/>
        <v>5600</v>
      </c>
      <c r="V551" s="40"/>
      <c r="W551" s="40"/>
      <c r="X551" s="40"/>
      <c r="Y551" s="52"/>
    </row>
    <row r="552" spans="1:25" ht="21">
      <c r="A552" s="54">
        <v>416</v>
      </c>
      <c r="B552" s="73" t="s">
        <v>94</v>
      </c>
      <c r="C552" s="74" t="s">
        <v>48</v>
      </c>
      <c r="D552" s="641">
        <v>4600</v>
      </c>
      <c r="E552" s="501">
        <v>0</v>
      </c>
      <c r="F552" s="501">
        <v>0</v>
      </c>
      <c r="G552" s="501">
        <v>0</v>
      </c>
      <c r="H552" s="501">
        <v>0</v>
      </c>
      <c r="I552" s="501">
        <v>0</v>
      </c>
      <c r="J552" s="501">
        <v>0</v>
      </c>
      <c r="K552" s="501">
        <v>0</v>
      </c>
      <c r="L552" s="492">
        <v>0</v>
      </c>
      <c r="M552" s="409">
        <v>0</v>
      </c>
      <c r="N552" s="641">
        <v>1</v>
      </c>
      <c r="O552" s="409">
        <f t="shared" si="29"/>
        <v>4600</v>
      </c>
      <c r="P552" s="409">
        <v>0</v>
      </c>
      <c r="Q552" s="409">
        <v>0</v>
      </c>
      <c r="R552" s="493">
        <v>0</v>
      </c>
      <c r="S552" s="409">
        <v>0</v>
      </c>
      <c r="T552" s="641">
        <v>1</v>
      </c>
      <c r="U552" s="409">
        <f t="shared" si="30"/>
        <v>4600</v>
      </c>
      <c r="V552" s="40"/>
      <c r="W552" s="40"/>
      <c r="X552" s="40"/>
      <c r="Y552" s="52"/>
    </row>
    <row r="553" spans="1:25" ht="21">
      <c r="A553" s="54">
        <v>417</v>
      </c>
      <c r="B553" s="73" t="s">
        <v>254</v>
      </c>
      <c r="C553" s="74" t="s">
        <v>48</v>
      </c>
      <c r="D553" s="641">
        <f>69700*0.7</f>
        <v>48790</v>
      </c>
      <c r="E553" s="501">
        <v>0</v>
      </c>
      <c r="F553" s="501">
        <v>0</v>
      </c>
      <c r="G553" s="501">
        <v>0</v>
      </c>
      <c r="H553" s="501">
        <v>0</v>
      </c>
      <c r="I553" s="501">
        <v>0</v>
      </c>
      <c r="J553" s="501">
        <v>0</v>
      </c>
      <c r="K553" s="501">
        <v>0</v>
      </c>
      <c r="L553" s="492">
        <v>0</v>
      </c>
      <c r="M553" s="409">
        <v>0</v>
      </c>
      <c r="N553" s="641">
        <v>12</v>
      </c>
      <c r="O553" s="409">
        <f t="shared" si="29"/>
        <v>585480</v>
      </c>
      <c r="P553" s="409">
        <v>0</v>
      </c>
      <c r="Q553" s="409">
        <v>0</v>
      </c>
      <c r="R553" s="493">
        <v>0</v>
      </c>
      <c r="S553" s="409">
        <v>0</v>
      </c>
      <c r="T553" s="641">
        <v>12</v>
      </c>
      <c r="U553" s="409">
        <f t="shared" si="30"/>
        <v>585480</v>
      </c>
      <c r="V553" s="40"/>
      <c r="W553" s="40"/>
      <c r="X553" s="40"/>
      <c r="Y553" s="52"/>
    </row>
    <row r="554" spans="1:25" ht="21">
      <c r="A554" s="54"/>
      <c r="B554" s="80" t="s">
        <v>120</v>
      </c>
      <c r="C554" s="83">
        <v>0</v>
      </c>
      <c r="D554" s="645">
        <v>0</v>
      </c>
      <c r="E554" s="501">
        <v>0</v>
      </c>
      <c r="F554" s="501">
        <v>0</v>
      </c>
      <c r="G554" s="501">
        <v>0</v>
      </c>
      <c r="H554" s="501">
        <v>0</v>
      </c>
      <c r="I554" s="501">
        <v>0</v>
      </c>
      <c r="J554" s="501">
        <v>0</v>
      </c>
      <c r="K554" s="501">
        <v>0</v>
      </c>
      <c r="L554" s="492">
        <v>0</v>
      </c>
      <c r="M554" s="409">
        <v>0</v>
      </c>
      <c r="N554" s="648">
        <v>0</v>
      </c>
      <c r="O554" s="648">
        <v>0</v>
      </c>
      <c r="P554" s="409">
        <v>0</v>
      </c>
      <c r="Q554" s="409">
        <v>0</v>
      </c>
      <c r="R554" s="493">
        <v>0</v>
      </c>
      <c r="S554" s="409">
        <v>0</v>
      </c>
      <c r="T554" s="648">
        <v>0</v>
      </c>
      <c r="U554" s="409">
        <f t="shared" si="30"/>
        <v>0</v>
      </c>
      <c r="V554" s="40"/>
      <c r="W554" s="40"/>
      <c r="X554" s="40"/>
      <c r="Y554" s="52"/>
    </row>
    <row r="555" spans="1:25" ht="21">
      <c r="A555" s="54">
        <v>418</v>
      </c>
      <c r="B555" s="73" t="s">
        <v>88</v>
      </c>
      <c r="C555" s="74" t="s">
        <v>48</v>
      </c>
      <c r="D555" s="641">
        <f>31880*0.7</f>
        <v>22316</v>
      </c>
      <c r="E555" s="501">
        <v>0</v>
      </c>
      <c r="F555" s="501">
        <v>0</v>
      </c>
      <c r="G555" s="501">
        <v>0</v>
      </c>
      <c r="H555" s="501">
        <v>0</v>
      </c>
      <c r="I555" s="501">
        <v>0</v>
      </c>
      <c r="J555" s="501">
        <v>0</v>
      </c>
      <c r="K555" s="501">
        <v>0</v>
      </c>
      <c r="L555" s="492">
        <v>0</v>
      </c>
      <c r="M555" s="409">
        <v>0</v>
      </c>
      <c r="N555" s="641">
        <v>1</v>
      </c>
      <c r="O555" s="409">
        <f t="shared" si="29"/>
        <v>22316</v>
      </c>
      <c r="P555" s="409">
        <v>0</v>
      </c>
      <c r="Q555" s="409">
        <v>0</v>
      </c>
      <c r="R555" s="493">
        <v>0</v>
      </c>
      <c r="S555" s="409">
        <v>0</v>
      </c>
      <c r="T555" s="641">
        <v>1</v>
      </c>
      <c r="U555" s="409">
        <f t="shared" si="30"/>
        <v>22316</v>
      </c>
      <c r="V555" s="40"/>
      <c r="W555" s="40"/>
      <c r="X555" s="40"/>
      <c r="Y555" s="52"/>
    </row>
    <row r="556" spans="1:25" ht="21">
      <c r="A556" s="54">
        <v>419</v>
      </c>
      <c r="B556" s="73" t="s">
        <v>89</v>
      </c>
      <c r="C556" s="74" t="s">
        <v>48</v>
      </c>
      <c r="D556" s="641">
        <f>16880*0.7</f>
        <v>11816</v>
      </c>
      <c r="E556" s="501">
        <v>0</v>
      </c>
      <c r="F556" s="501">
        <v>0</v>
      </c>
      <c r="G556" s="501">
        <v>0</v>
      </c>
      <c r="H556" s="501">
        <v>0</v>
      </c>
      <c r="I556" s="501">
        <v>0</v>
      </c>
      <c r="J556" s="501">
        <v>0</v>
      </c>
      <c r="K556" s="501">
        <v>0</v>
      </c>
      <c r="L556" s="492">
        <v>0</v>
      </c>
      <c r="M556" s="409">
        <v>0</v>
      </c>
      <c r="N556" s="641">
        <v>2</v>
      </c>
      <c r="O556" s="409">
        <f t="shared" si="29"/>
        <v>23632</v>
      </c>
      <c r="P556" s="409">
        <v>0</v>
      </c>
      <c r="Q556" s="409">
        <v>0</v>
      </c>
      <c r="R556" s="493">
        <v>0</v>
      </c>
      <c r="S556" s="409">
        <v>0</v>
      </c>
      <c r="T556" s="641">
        <v>2</v>
      </c>
      <c r="U556" s="409">
        <f t="shared" si="30"/>
        <v>23632</v>
      </c>
      <c r="V556" s="40"/>
      <c r="W556" s="40"/>
      <c r="X556" s="40"/>
      <c r="Y556" s="52"/>
    </row>
    <row r="557" spans="1:25" ht="21">
      <c r="A557" s="54">
        <v>420</v>
      </c>
      <c r="B557" s="73" t="s">
        <v>133</v>
      </c>
      <c r="C557" s="74" t="s">
        <v>48</v>
      </c>
      <c r="D557" s="641">
        <v>2820</v>
      </c>
      <c r="E557" s="501">
        <v>0</v>
      </c>
      <c r="F557" s="501">
        <v>0</v>
      </c>
      <c r="G557" s="501">
        <v>0</v>
      </c>
      <c r="H557" s="501">
        <v>0</v>
      </c>
      <c r="I557" s="501">
        <v>0</v>
      </c>
      <c r="J557" s="501">
        <v>0</v>
      </c>
      <c r="K557" s="501">
        <v>0</v>
      </c>
      <c r="L557" s="492">
        <v>0</v>
      </c>
      <c r="M557" s="409">
        <v>0</v>
      </c>
      <c r="N557" s="641">
        <v>1</v>
      </c>
      <c r="O557" s="409">
        <f t="shared" si="29"/>
        <v>2820</v>
      </c>
      <c r="P557" s="409">
        <v>0</v>
      </c>
      <c r="Q557" s="409">
        <v>0</v>
      </c>
      <c r="R557" s="493">
        <v>0</v>
      </c>
      <c r="S557" s="409">
        <v>0</v>
      </c>
      <c r="T557" s="641">
        <v>1</v>
      </c>
      <c r="U557" s="409">
        <f t="shared" si="30"/>
        <v>2820</v>
      </c>
      <c r="V557" s="40"/>
      <c r="W557" s="40"/>
      <c r="X557" s="40"/>
      <c r="Y557" s="52"/>
    </row>
    <row r="558" spans="1:25" ht="21">
      <c r="A558" s="54"/>
      <c r="B558" s="80" t="s">
        <v>185</v>
      </c>
      <c r="C558" s="83">
        <v>0</v>
      </c>
      <c r="D558" s="645">
        <v>0</v>
      </c>
      <c r="E558" s="501">
        <v>0</v>
      </c>
      <c r="F558" s="501">
        <v>0</v>
      </c>
      <c r="G558" s="501">
        <v>0</v>
      </c>
      <c r="H558" s="501">
        <v>0</v>
      </c>
      <c r="I558" s="501">
        <v>0</v>
      </c>
      <c r="J558" s="501">
        <v>0</v>
      </c>
      <c r="K558" s="501">
        <v>0</v>
      </c>
      <c r="L558" s="492">
        <v>0</v>
      </c>
      <c r="M558" s="409">
        <v>0</v>
      </c>
      <c r="N558" s="648">
        <v>0</v>
      </c>
      <c r="O558" s="648">
        <v>0</v>
      </c>
      <c r="P558" s="409">
        <v>0</v>
      </c>
      <c r="Q558" s="409">
        <v>0</v>
      </c>
      <c r="R558" s="493">
        <v>0</v>
      </c>
      <c r="S558" s="409">
        <v>0</v>
      </c>
      <c r="T558" s="648">
        <v>0</v>
      </c>
      <c r="U558" s="409">
        <f t="shared" ref="U558:U621" si="31">O558</f>
        <v>0</v>
      </c>
      <c r="V558" s="40"/>
      <c r="W558" s="40"/>
      <c r="X558" s="40"/>
      <c r="Y558" s="52"/>
    </row>
    <row r="559" spans="1:25" ht="21">
      <c r="A559" s="54">
        <v>421</v>
      </c>
      <c r="B559" s="73" t="s">
        <v>47</v>
      </c>
      <c r="C559" s="74" t="s">
        <v>48</v>
      </c>
      <c r="D559" s="641">
        <v>6400</v>
      </c>
      <c r="E559" s="501">
        <v>0</v>
      </c>
      <c r="F559" s="501">
        <v>0</v>
      </c>
      <c r="G559" s="501">
        <v>0</v>
      </c>
      <c r="H559" s="501">
        <v>0</v>
      </c>
      <c r="I559" s="501">
        <v>0</v>
      </c>
      <c r="J559" s="501">
        <v>0</v>
      </c>
      <c r="K559" s="501">
        <v>0</v>
      </c>
      <c r="L559" s="492">
        <v>0</v>
      </c>
      <c r="M559" s="409">
        <v>0</v>
      </c>
      <c r="N559" s="641">
        <v>2</v>
      </c>
      <c r="O559" s="409">
        <f t="shared" ref="O559:O620" si="32">D559*N559</f>
        <v>12800</v>
      </c>
      <c r="P559" s="409">
        <v>0</v>
      </c>
      <c r="Q559" s="409">
        <v>0</v>
      </c>
      <c r="R559" s="493">
        <v>0</v>
      </c>
      <c r="S559" s="409">
        <v>0</v>
      </c>
      <c r="T559" s="641">
        <v>2</v>
      </c>
      <c r="U559" s="409">
        <f t="shared" si="31"/>
        <v>12800</v>
      </c>
      <c r="V559" s="40"/>
      <c r="W559" s="40"/>
      <c r="X559" s="40"/>
      <c r="Y559" s="52"/>
    </row>
    <row r="560" spans="1:25" ht="21">
      <c r="A560" s="54">
        <v>422</v>
      </c>
      <c r="B560" s="73" t="s">
        <v>236</v>
      </c>
      <c r="C560" s="74" t="s">
        <v>48</v>
      </c>
      <c r="D560" s="641">
        <v>2250</v>
      </c>
      <c r="E560" s="501">
        <v>0</v>
      </c>
      <c r="F560" s="501">
        <v>0</v>
      </c>
      <c r="G560" s="501">
        <v>0</v>
      </c>
      <c r="H560" s="501">
        <v>0</v>
      </c>
      <c r="I560" s="501">
        <v>0</v>
      </c>
      <c r="J560" s="501">
        <v>0</v>
      </c>
      <c r="K560" s="501">
        <v>0</v>
      </c>
      <c r="L560" s="492">
        <v>0</v>
      </c>
      <c r="M560" s="409">
        <v>0</v>
      </c>
      <c r="N560" s="641">
        <v>2</v>
      </c>
      <c r="O560" s="409">
        <f t="shared" si="32"/>
        <v>4500</v>
      </c>
      <c r="P560" s="409">
        <v>0</v>
      </c>
      <c r="Q560" s="409">
        <v>0</v>
      </c>
      <c r="R560" s="493">
        <v>0</v>
      </c>
      <c r="S560" s="409">
        <v>0</v>
      </c>
      <c r="T560" s="641">
        <v>2</v>
      </c>
      <c r="U560" s="409">
        <f t="shared" si="31"/>
        <v>4500</v>
      </c>
      <c r="V560" s="40"/>
      <c r="W560" s="40"/>
      <c r="X560" s="40"/>
      <c r="Y560" s="52"/>
    </row>
    <row r="561" spans="1:25" ht="42">
      <c r="A561" s="54"/>
      <c r="B561" s="90" t="s">
        <v>255</v>
      </c>
      <c r="C561" s="83">
        <v>0</v>
      </c>
      <c r="D561" s="645">
        <v>0</v>
      </c>
      <c r="E561" s="501">
        <v>0</v>
      </c>
      <c r="F561" s="501">
        <v>0</v>
      </c>
      <c r="G561" s="501">
        <v>0</v>
      </c>
      <c r="H561" s="501">
        <v>0</v>
      </c>
      <c r="I561" s="501">
        <v>0</v>
      </c>
      <c r="J561" s="501">
        <v>0</v>
      </c>
      <c r="K561" s="501">
        <v>0</v>
      </c>
      <c r="L561" s="492">
        <v>0</v>
      </c>
      <c r="M561" s="409">
        <v>0</v>
      </c>
      <c r="N561" s="648">
        <v>0</v>
      </c>
      <c r="O561" s="648">
        <v>0</v>
      </c>
      <c r="P561" s="409">
        <v>0</v>
      </c>
      <c r="Q561" s="409">
        <v>0</v>
      </c>
      <c r="R561" s="493">
        <v>0</v>
      </c>
      <c r="S561" s="409">
        <v>0</v>
      </c>
      <c r="T561" s="648">
        <v>0</v>
      </c>
      <c r="U561" s="409">
        <f t="shared" si="31"/>
        <v>0</v>
      </c>
      <c r="V561" s="40"/>
      <c r="W561" s="40"/>
      <c r="X561" s="40"/>
      <c r="Y561" s="52"/>
    </row>
    <row r="562" spans="1:25" ht="21">
      <c r="A562" s="54">
        <v>423</v>
      </c>
      <c r="B562" s="73" t="s">
        <v>109</v>
      </c>
      <c r="C562" s="74" t="s">
        <v>48</v>
      </c>
      <c r="D562" s="641">
        <v>3900</v>
      </c>
      <c r="E562" s="501">
        <v>0</v>
      </c>
      <c r="F562" s="501">
        <v>0</v>
      </c>
      <c r="G562" s="501">
        <v>0</v>
      </c>
      <c r="H562" s="501">
        <v>0</v>
      </c>
      <c r="I562" s="501">
        <v>0</v>
      </c>
      <c r="J562" s="501">
        <v>0</v>
      </c>
      <c r="K562" s="501">
        <v>0</v>
      </c>
      <c r="L562" s="492">
        <v>0</v>
      </c>
      <c r="M562" s="409">
        <v>0</v>
      </c>
      <c r="N562" s="641">
        <v>3</v>
      </c>
      <c r="O562" s="409">
        <f t="shared" si="32"/>
        <v>11700</v>
      </c>
      <c r="P562" s="409">
        <v>0</v>
      </c>
      <c r="Q562" s="409">
        <v>0</v>
      </c>
      <c r="R562" s="493">
        <v>0</v>
      </c>
      <c r="S562" s="409">
        <v>0</v>
      </c>
      <c r="T562" s="641">
        <v>3</v>
      </c>
      <c r="U562" s="409">
        <f t="shared" si="31"/>
        <v>11700</v>
      </c>
      <c r="V562" s="40"/>
      <c r="W562" s="40"/>
      <c r="X562" s="40"/>
      <c r="Y562" s="52"/>
    </row>
    <row r="563" spans="1:25" ht="21">
      <c r="A563" s="54">
        <v>424</v>
      </c>
      <c r="B563" s="73" t="s">
        <v>256</v>
      </c>
      <c r="C563" s="74" t="s">
        <v>48</v>
      </c>
      <c r="D563" s="641">
        <v>2800</v>
      </c>
      <c r="E563" s="501">
        <v>0</v>
      </c>
      <c r="F563" s="501">
        <v>0</v>
      </c>
      <c r="G563" s="501">
        <v>0</v>
      </c>
      <c r="H563" s="501">
        <v>0</v>
      </c>
      <c r="I563" s="501">
        <v>0</v>
      </c>
      <c r="J563" s="501">
        <v>0</v>
      </c>
      <c r="K563" s="501">
        <v>0</v>
      </c>
      <c r="L563" s="492">
        <v>0</v>
      </c>
      <c r="M563" s="409">
        <v>0</v>
      </c>
      <c r="N563" s="641">
        <v>4</v>
      </c>
      <c r="O563" s="409">
        <f t="shared" si="32"/>
        <v>11200</v>
      </c>
      <c r="P563" s="409">
        <v>0</v>
      </c>
      <c r="Q563" s="409">
        <v>0</v>
      </c>
      <c r="R563" s="493">
        <v>0</v>
      </c>
      <c r="S563" s="409">
        <v>0</v>
      </c>
      <c r="T563" s="641">
        <v>4</v>
      </c>
      <c r="U563" s="409">
        <f t="shared" si="31"/>
        <v>11200</v>
      </c>
      <c r="V563" s="40"/>
      <c r="W563" s="40"/>
      <c r="X563" s="40"/>
      <c r="Y563" s="52"/>
    </row>
    <row r="564" spans="1:25" ht="42">
      <c r="A564" s="54"/>
      <c r="B564" s="90" t="s">
        <v>257</v>
      </c>
      <c r="C564" s="83">
        <v>0</v>
      </c>
      <c r="D564" s="645">
        <v>0</v>
      </c>
      <c r="E564" s="501">
        <v>0</v>
      </c>
      <c r="F564" s="501">
        <v>0</v>
      </c>
      <c r="G564" s="501">
        <v>0</v>
      </c>
      <c r="H564" s="501">
        <v>0</v>
      </c>
      <c r="I564" s="501">
        <v>0</v>
      </c>
      <c r="J564" s="501">
        <v>0</v>
      </c>
      <c r="K564" s="501">
        <v>0</v>
      </c>
      <c r="L564" s="492">
        <v>0</v>
      </c>
      <c r="M564" s="409">
        <v>0</v>
      </c>
      <c r="N564" s="648">
        <v>0</v>
      </c>
      <c r="O564" s="648">
        <v>0</v>
      </c>
      <c r="P564" s="409">
        <v>0</v>
      </c>
      <c r="Q564" s="409">
        <v>0</v>
      </c>
      <c r="R564" s="493">
        <v>0</v>
      </c>
      <c r="S564" s="409">
        <v>0</v>
      </c>
      <c r="T564" s="648">
        <v>0</v>
      </c>
      <c r="U564" s="409">
        <f t="shared" si="31"/>
        <v>0</v>
      </c>
      <c r="V564" s="40"/>
      <c r="W564" s="40"/>
      <c r="X564" s="40"/>
      <c r="Y564" s="52"/>
    </row>
    <row r="565" spans="1:25" ht="21">
      <c r="A565" s="54">
        <v>425</v>
      </c>
      <c r="B565" s="73" t="s">
        <v>258</v>
      </c>
      <c r="C565" s="86" t="s">
        <v>48</v>
      </c>
      <c r="D565" s="641">
        <v>4500</v>
      </c>
      <c r="E565" s="501">
        <v>0</v>
      </c>
      <c r="F565" s="501">
        <v>0</v>
      </c>
      <c r="G565" s="501">
        <v>0</v>
      </c>
      <c r="H565" s="501">
        <v>0</v>
      </c>
      <c r="I565" s="501">
        <v>0</v>
      </c>
      <c r="J565" s="501">
        <v>0</v>
      </c>
      <c r="K565" s="501">
        <v>0</v>
      </c>
      <c r="L565" s="492">
        <v>0</v>
      </c>
      <c r="M565" s="409">
        <v>0</v>
      </c>
      <c r="N565" s="641">
        <v>2</v>
      </c>
      <c r="O565" s="409">
        <f t="shared" si="32"/>
        <v>9000</v>
      </c>
      <c r="P565" s="409">
        <v>0</v>
      </c>
      <c r="Q565" s="409">
        <v>0</v>
      </c>
      <c r="R565" s="493">
        <v>0</v>
      </c>
      <c r="S565" s="409">
        <v>0</v>
      </c>
      <c r="T565" s="641">
        <v>2</v>
      </c>
      <c r="U565" s="409">
        <f t="shared" si="31"/>
        <v>9000</v>
      </c>
      <c r="V565" s="40"/>
      <c r="W565" s="40"/>
      <c r="X565" s="40"/>
      <c r="Y565" s="52"/>
    </row>
    <row r="566" spans="1:25" ht="21">
      <c r="A566" s="54">
        <v>426</v>
      </c>
      <c r="B566" s="73" t="s">
        <v>259</v>
      </c>
      <c r="C566" s="86" t="s">
        <v>48</v>
      </c>
      <c r="D566" s="641">
        <v>2500</v>
      </c>
      <c r="E566" s="501">
        <v>0</v>
      </c>
      <c r="F566" s="501">
        <v>0</v>
      </c>
      <c r="G566" s="501">
        <v>0</v>
      </c>
      <c r="H566" s="501">
        <v>0</v>
      </c>
      <c r="I566" s="501">
        <v>0</v>
      </c>
      <c r="J566" s="501">
        <v>0</v>
      </c>
      <c r="K566" s="501">
        <v>0</v>
      </c>
      <c r="L566" s="492">
        <v>0</v>
      </c>
      <c r="M566" s="409">
        <v>0</v>
      </c>
      <c r="N566" s="641">
        <v>5</v>
      </c>
      <c r="O566" s="409">
        <f t="shared" si="32"/>
        <v>12500</v>
      </c>
      <c r="P566" s="409">
        <v>0</v>
      </c>
      <c r="Q566" s="409">
        <v>0</v>
      </c>
      <c r="R566" s="493">
        <v>0</v>
      </c>
      <c r="S566" s="409">
        <v>0</v>
      </c>
      <c r="T566" s="641">
        <v>5</v>
      </c>
      <c r="U566" s="409">
        <f t="shared" si="31"/>
        <v>12500</v>
      </c>
      <c r="V566" s="40"/>
      <c r="W566" s="40"/>
      <c r="X566" s="40"/>
      <c r="Y566" s="52"/>
    </row>
    <row r="567" spans="1:25" ht="21">
      <c r="A567" s="54">
        <v>427</v>
      </c>
      <c r="B567" s="73" t="s">
        <v>260</v>
      </c>
      <c r="C567" s="86" t="s">
        <v>48</v>
      </c>
      <c r="D567" s="641">
        <v>3000</v>
      </c>
      <c r="E567" s="501">
        <v>0</v>
      </c>
      <c r="F567" s="501">
        <v>0</v>
      </c>
      <c r="G567" s="501">
        <v>0</v>
      </c>
      <c r="H567" s="501">
        <v>0</v>
      </c>
      <c r="I567" s="501">
        <v>0</v>
      </c>
      <c r="J567" s="501">
        <v>0</v>
      </c>
      <c r="K567" s="501">
        <v>0</v>
      </c>
      <c r="L567" s="492">
        <v>0</v>
      </c>
      <c r="M567" s="409">
        <v>0</v>
      </c>
      <c r="N567" s="641">
        <v>5</v>
      </c>
      <c r="O567" s="409">
        <f t="shared" si="32"/>
        <v>15000</v>
      </c>
      <c r="P567" s="409">
        <v>0</v>
      </c>
      <c r="Q567" s="409">
        <v>0</v>
      </c>
      <c r="R567" s="493">
        <v>0</v>
      </c>
      <c r="S567" s="409">
        <v>0</v>
      </c>
      <c r="T567" s="641">
        <v>5</v>
      </c>
      <c r="U567" s="409">
        <f t="shared" si="31"/>
        <v>15000</v>
      </c>
      <c r="V567" s="40"/>
      <c r="W567" s="40"/>
      <c r="X567" s="40"/>
      <c r="Y567" s="52"/>
    </row>
    <row r="568" spans="1:25" ht="21">
      <c r="A568" s="54">
        <v>428</v>
      </c>
      <c r="B568" s="73" t="s">
        <v>261</v>
      </c>
      <c r="C568" s="86" t="s">
        <v>48</v>
      </c>
      <c r="D568" s="641">
        <v>1500</v>
      </c>
      <c r="E568" s="501">
        <v>0</v>
      </c>
      <c r="F568" s="501">
        <v>0</v>
      </c>
      <c r="G568" s="501">
        <v>0</v>
      </c>
      <c r="H568" s="501">
        <v>0</v>
      </c>
      <c r="I568" s="501">
        <v>0</v>
      </c>
      <c r="J568" s="501">
        <v>0</v>
      </c>
      <c r="K568" s="501">
        <v>0</v>
      </c>
      <c r="L568" s="492">
        <v>0</v>
      </c>
      <c r="M568" s="409">
        <v>0</v>
      </c>
      <c r="N568" s="641">
        <v>10</v>
      </c>
      <c r="O568" s="409">
        <f t="shared" si="32"/>
        <v>15000</v>
      </c>
      <c r="P568" s="409">
        <v>0</v>
      </c>
      <c r="Q568" s="409">
        <v>0</v>
      </c>
      <c r="R568" s="493">
        <v>0</v>
      </c>
      <c r="S568" s="409">
        <v>0</v>
      </c>
      <c r="T568" s="641">
        <v>10</v>
      </c>
      <c r="U568" s="409">
        <f t="shared" si="31"/>
        <v>15000</v>
      </c>
      <c r="V568" s="40"/>
      <c r="W568" s="40"/>
      <c r="X568" s="40"/>
      <c r="Y568" s="52"/>
    </row>
    <row r="569" spans="1:25" ht="21">
      <c r="A569" s="54">
        <v>429</v>
      </c>
      <c r="B569" s="73" t="s">
        <v>262</v>
      </c>
      <c r="C569" s="86" t="s">
        <v>48</v>
      </c>
      <c r="D569" s="641">
        <v>1000</v>
      </c>
      <c r="E569" s="501">
        <v>0</v>
      </c>
      <c r="F569" s="501">
        <v>0</v>
      </c>
      <c r="G569" s="501">
        <v>0</v>
      </c>
      <c r="H569" s="501">
        <v>0</v>
      </c>
      <c r="I569" s="501">
        <v>0</v>
      </c>
      <c r="J569" s="501">
        <v>0</v>
      </c>
      <c r="K569" s="501">
        <v>0</v>
      </c>
      <c r="L569" s="492">
        <v>0</v>
      </c>
      <c r="M569" s="409">
        <v>0</v>
      </c>
      <c r="N569" s="641">
        <v>20</v>
      </c>
      <c r="O569" s="409">
        <f t="shared" si="32"/>
        <v>20000</v>
      </c>
      <c r="P569" s="409">
        <v>0</v>
      </c>
      <c r="Q569" s="409">
        <v>0</v>
      </c>
      <c r="R569" s="493">
        <v>0</v>
      </c>
      <c r="S569" s="409">
        <v>0</v>
      </c>
      <c r="T569" s="641">
        <v>20</v>
      </c>
      <c r="U569" s="409">
        <f t="shared" si="31"/>
        <v>20000</v>
      </c>
      <c r="V569" s="40"/>
      <c r="W569" s="40"/>
      <c r="X569" s="40"/>
      <c r="Y569" s="52"/>
    </row>
    <row r="570" spans="1:25" ht="42">
      <c r="A570" s="54"/>
      <c r="B570" s="90" t="s">
        <v>263</v>
      </c>
      <c r="C570" s="83">
        <v>0</v>
      </c>
      <c r="D570" s="645">
        <v>0</v>
      </c>
      <c r="E570" s="501">
        <v>0</v>
      </c>
      <c r="F570" s="501">
        <v>0</v>
      </c>
      <c r="G570" s="501">
        <v>0</v>
      </c>
      <c r="H570" s="501">
        <v>0</v>
      </c>
      <c r="I570" s="501">
        <v>0</v>
      </c>
      <c r="J570" s="501">
        <v>0</v>
      </c>
      <c r="K570" s="501">
        <v>0</v>
      </c>
      <c r="L570" s="492">
        <v>0</v>
      </c>
      <c r="M570" s="409">
        <v>0</v>
      </c>
      <c r="N570" s="648">
        <v>0</v>
      </c>
      <c r="O570" s="648">
        <v>0</v>
      </c>
      <c r="P570" s="409">
        <v>0</v>
      </c>
      <c r="Q570" s="409">
        <v>0</v>
      </c>
      <c r="R570" s="493">
        <v>0</v>
      </c>
      <c r="S570" s="409">
        <v>0</v>
      </c>
      <c r="T570" s="648">
        <v>0</v>
      </c>
      <c r="U570" s="409">
        <f t="shared" si="31"/>
        <v>0</v>
      </c>
      <c r="V570" s="40"/>
      <c r="W570" s="40"/>
      <c r="X570" s="40"/>
      <c r="Y570" s="52"/>
    </row>
    <row r="571" spans="1:25" ht="21">
      <c r="A571" s="54"/>
      <c r="B571" s="80" t="s">
        <v>264</v>
      </c>
      <c r="C571" s="83">
        <v>0</v>
      </c>
      <c r="D571" s="645">
        <v>0</v>
      </c>
      <c r="E571" s="501">
        <v>0</v>
      </c>
      <c r="F571" s="501">
        <v>0</v>
      </c>
      <c r="G571" s="501">
        <v>0</v>
      </c>
      <c r="H571" s="501">
        <v>0</v>
      </c>
      <c r="I571" s="501">
        <v>0</v>
      </c>
      <c r="J571" s="501">
        <v>0</v>
      </c>
      <c r="K571" s="501">
        <v>0</v>
      </c>
      <c r="L571" s="492">
        <v>0</v>
      </c>
      <c r="M571" s="409">
        <v>0</v>
      </c>
      <c r="N571" s="648">
        <v>0</v>
      </c>
      <c r="O571" s="648">
        <v>0</v>
      </c>
      <c r="P571" s="409">
        <v>0</v>
      </c>
      <c r="Q571" s="409">
        <v>0</v>
      </c>
      <c r="R571" s="493">
        <v>0</v>
      </c>
      <c r="S571" s="409">
        <v>0</v>
      </c>
      <c r="T571" s="648">
        <v>0</v>
      </c>
      <c r="U571" s="409">
        <f t="shared" si="31"/>
        <v>0</v>
      </c>
      <c r="V571" s="40"/>
      <c r="W571" s="40"/>
      <c r="X571" s="40"/>
      <c r="Y571" s="52"/>
    </row>
    <row r="572" spans="1:25" ht="21">
      <c r="A572" s="54">
        <v>430</v>
      </c>
      <c r="B572" s="73" t="s">
        <v>118</v>
      </c>
      <c r="C572" s="74" t="s">
        <v>48</v>
      </c>
      <c r="D572" s="641">
        <v>21250</v>
      </c>
      <c r="E572" s="501">
        <v>0</v>
      </c>
      <c r="F572" s="501">
        <v>0</v>
      </c>
      <c r="G572" s="501">
        <v>0</v>
      </c>
      <c r="H572" s="501">
        <v>0</v>
      </c>
      <c r="I572" s="501">
        <v>0</v>
      </c>
      <c r="J572" s="501">
        <v>0</v>
      </c>
      <c r="K572" s="501">
        <v>0</v>
      </c>
      <c r="L572" s="492">
        <v>0</v>
      </c>
      <c r="M572" s="409">
        <v>0</v>
      </c>
      <c r="N572" s="641">
        <v>1</v>
      </c>
      <c r="O572" s="409">
        <f t="shared" si="32"/>
        <v>21250</v>
      </c>
      <c r="P572" s="409">
        <v>0</v>
      </c>
      <c r="Q572" s="409">
        <v>0</v>
      </c>
      <c r="R572" s="493">
        <v>0</v>
      </c>
      <c r="S572" s="409">
        <v>0</v>
      </c>
      <c r="T572" s="641">
        <v>1</v>
      </c>
      <c r="U572" s="409">
        <f t="shared" si="31"/>
        <v>21250</v>
      </c>
      <c r="V572" s="40"/>
      <c r="W572" s="40"/>
      <c r="X572" s="40"/>
      <c r="Y572" s="52"/>
    </row>
    <row r="573" spans="1:25" ht="21">
      <c r="A573" s="54">
        <v>431</v>
      </c>
      <c r="B573" s="73" t="s">
        <v>265</v>
      </c>
      <c r="C573" s="74" t="s">
        <v>48</v>
      </c>
      <c r="D573" s="641">
        <v>3260</v>
      </c>
      <c r="E573" s="501">
        <v>0</v>
      </c>
      <c r="F573" s="501">
        <v>0</v>
      </c>
      <c r="G573" s="501">
        <v>0</v>
      </c>
      <c r="H573" s="501">
        <v>0</v>
      </c>
      <c r="I573" s="501">
        <v>0</v>
      </c>
      <c r="J573" s="501">
        <v>0</v>
      </c>
      <c r="K573" s="501">
        <v>0</v>
      </c>
      <c r="L573" s="492">
        <v>0</v>
      </c>
      <c r="M573" s="409">
        <v>0</v>
      </c>
      <c r="N573" s="641">
        <v>12</v>
      </c>
      <c r="O573" s="409">
        <f t="shared" si="32"/>
        <v>39120</v>
      </c>
      <c r="P573" s="409">
        <v>0</v>
      </c>
      <c r="Q573" s="409">
        <v>0</v>
      </c>
      <c r="R573" s="493">
        <v>0</v>
      </c>
      <c r="S573" s="409">
        <v>0</v>
      </c>
      <c r="T573" s="641">
        <v>12</v>
      </c>
      <c r="U573" s="409">
        <f t="shared" si="31"/>
        <v>39120</v>
      </c>
      <c r="V573" s="40"/>
      <c r="W573" s="40"/>
      <c r="X573" s="40"/>
      <c r="Y573" s="52"/>
    </row>
    <row r="574" spans="1:25" ht="21">
      <c r="A574" s="54">
        <v>432</v>
      </c>
      <c r="B574" s="73" t="s">
        <v>266</v>
      </c>
      <c r="C574" s="74" t="s">
        <v>48</v>
      </c>
      <c r="D574" s="641">
        <v>3900</v>
      </c>
      <c r="E574" s="501">
        <v>0</v>
      </c>
      <c r="F574" s="501">
        <v>0</v>
      </c>
      <c r="G574" s="501">
        <v>0</v>
      </c>
      <c r="H574" s="501">
        <v>0</v>
      </c>
      <c r="I574" s="501">
        <v>0</v>
      </c>
      <c r="J574" s="501">
        <v>0</v>
      </c>
      <c r="K574" s="501">
        <v>0</v>
      </c>
      <c r="L574" s="492">
        <v>0</v>
      </c>
      <c r="M574" s="409">
        <v>0</v>
      </c>
      <c r="N574" s="641">
        <v>4</v>
      </c>
      <c r="O574" s="409">
        <f t="shared" si="32"/>
        <v>15600</v>
      </c>
      <c r="P574" s="409">
        <v>0</v>
      </c>
      <c r="Q574" s="409">
        <v>0</v>
      </c>
      <c r="R574" s="493">
        <v>0</v>
      </c>
      <c r="S574" s="409">
        <v>0</v>
      </c>
      <c r="T574" s="641">
        <v>4</v>
      </c>
      <c r="U574" s="409">
        <f t="shared" si="31"/>
        <v>15600</v>
      </c>
      <c r="V574" s="40"/>
      <c r="W574" s="40"/>
      <c r="X574" s="40"/>
      <c r="Y574" s="52"/>
    </row>
    <row r="575" spans="1:25" ht="21">
      <c r="A575" s="54"/>
      <c r="B575" s="80" t="s">
        <v>267</v>
      </c>
      <c r="C575" s="547">
        <v>0</v>
      </c>
      <c r="D575" s="643">
        <v>0</v>
      </c>
      <c r="E575" s="501">
        <v>0</v>
      </c>
      <c r="F575" s="501">
        <v>0</v>
      </c>
      <c r="G575" s="501">
        <v>0</v>
      </c>
      <c r="H575" s="501">
        <v>0</v>
      </c>
      <c r="I575" s="501">
        <v>0</v>
      </c>
      <c r="J575" s="501">
        <v>0</v>
      </c>
      <c r="K575" s="501">
        <v>0</v>
      </c>
      <c r="L575" s="492">
        <v>0</v>
      </c>
      <c r="M575" s="409">
        <v>0</v>
      </c>
      <c r="N575" s="641">
        <v>0</v>
      </c>
      <c r="O575" s="648">
        <v>0</v>
      </c>
      <c r="P575" s="409">
        <v>0</v>
      </c>
      <c r="Q575" s="409">
        <v>0</v>
      </c>
      <c r="R575" s="493">
        <v>0</v>
      </c>
      <c r="S575" s="409">
        <v>0</v>
      </c>
      <c r="T575" s="641">
        <v>0</v>
      </c>
      <c r="U575" s="409">
        <f t="shared" si="31"/>
        <v>0</v>
      </c>
      <c r="V575" s="40"/>
      <c r="W575" s="40"/>
      <c r="X575" s="40"/>
      <c r="Y575" s="52"/>
    </row>
    <row r="576" spans="1:25" ht="21">
      <c r="A576" s="54">
        <v>433</v>
      </c>
      <c r="B576" s="73" t="s">
        <v>268</v>
      </c>
      <c r="C576" s="74" t="s">
        <v>48</v>
      </c>
      <c r="D576" s="641">
        <f>8000*0.7</f>
        <v>5600</v>
      </c>
      <c r="E576" s="501">
        <v>0</v>
      </c>
      <c r="F576" s="501">
        <v>0</v>
      </c>
      <c r="G576" s="501">
        <v>0</v>
      </c>
      <c r="H576" s="501">
        <v>0</v>
      </c>
      <c r="I576" s="501">
        <v>0</v>
      </c>
      <c r="J576" s="501">
        <v>0</v>
      </c>
      <c r="K576" s="501">
        <v>0</v>
      </c>
      <c r="L576" s="492">
        <v>0</v>
      </c>
      <c r="M576" s="409">
        <v>0</v>
      </c>
      <c r="N576" s="641">
        <v>1</v>
      </c>
      <c r="O576" s="409">
        <f t="shared" si="32"/>
        <v>5600</v>
      </c>
      <c r="P576" s="409">
        <v>0</v>
      </c>
      <c r="Q576" s="409">
        <v>0</v>
      </c>
      <c r="R576" s="493">
        <v>0</v>
      </c>
      <c r="S576" s="409">
        <v>0</v>
      </c>
      <c r="T576" s="641">
        <v>1</v>
      </c>
      <c r="U576" s="409">
        <f t="shared" si="31"/>
        <v>5600</v>
      </c>
      <c r="V576" s="40"/>
      <c r="W576" s="40"/>
      <c r="X576" s="40"/>
      <c r="Y576" s="52"/>
    </row>
    <row r="577" spans="1:25" ht="21">
      <c r="A577" s="54">
        <v>434</v>
      </c>
      <c r="B577" s="73" t="s">
        <v>137</v>
      </c>
      <c r="C577" s="74" t="s">
        <v>48</v>
      </c>
      <c r="D577" s="641">
        <v>4600</v>
      </c>
      <c r="E577" s="501">
        <v>0</v>
      </c>
      <c r="F577" s="501">
        <v>0</v>
      </c>
      <c r="G577" s="501">
        <v>0</v>
      </c>
      <c r="H577" s="501">
        <v>0</v>
      </c>
      <c r="I577" s="501">
        <v>0</v>
      </c>
      <c r="J577" s="501">
        <v>0</v>
      </c>
      <c r="K577" s="501">
        <v>0</v>
      </c>
      <c r="L577" s="492">
        <v>0</v>
      </c>
      <c r="M577" s="409">
        <v>0</v>
      </c>
      <c r="N577" s="641">
        <v>1</v>
      </c>
      <c r="O577" s="409">
        <f t="shared" si="32"/>
        <v>4600</v>
      </c>
      <c r="P577" s="409">
        <v>0</v>
      </c>
      <c r="Q577" s="409">
        <v>0</v>
      </c>
      <c r="R577" s="493">
        <v>0</v>
      </c>
      <c r="S577" s="409">
        <v>0</v>
      </c>
      <c r="T577" s="641">
        <v>1</v>
      </c>
      <c r="U577" s="409">
        <f t="shared" si="31"/>
        <v>4600</v>
      </c>
      <c r="V577" s="40"/>
      <c r="W577" s="40"/>
      <c r="X577" s="40"/>
      <c r="Y577" s="52"/>
    </row>
    <row r="578" spans="1:25" ht="21">
      <c r="A578" s="54"/>
      <c r="B578" s="80" t="s">
        <v>269</v>
      </c>
      <c r="C578" s="547">
        <v>0</v>
      </c>
      <c r="D578" s="643">
        <v>0</v>
      </c>
      <c r="E578" s="501">
        <v>0</v>
      </c>
      <c r="F578" s="501">
        <v>0</v>
      </c>
      <c r="G578" s="501">
        <v>0</v>
      </c>
      <c r="H578" s="501">
        <v>0</v>
      </c>
      <c r="I578" s="501">
        <v>0</v>
      </c>
      <c r="J578" s="501">
        <v>0</v>
      </c>
      <c r="K578" s="501">
        <v>0</v>
      </c>
      <c r="L578" s="492">
        <v>0</v>
      </c>
      <c r="M578" s="409">
        <v>0</v>
      </c>
      <c r="N578" s="641">
        <v>0</v>
      </c>
      <c r="O578" s="648">
        <v>0</v>
      </c>
      <c r="P578" s="409">
        <v>0</v>
      </c>
      <c r="Q578" s="409">
        <v>0</v>
      </c>
      <c r="R578" s="493">
        <v>0</v>
      </c>
      <c r="S578" s="409">
        <v>0</v>
      </c>
      <c r="T578" s="641">
        <v>0</v>
      </c>
      <c r="U578" s="409">
        <f t="shared" si="31"/>
        <v>0</v>
      </c>
      <c r="V578" s="40"/>
      <c r="W578" s="40"/>
      <c r="X578" s="40"/>
      <c r="Y578" s="52"/>
    </row>
    <row r="579" spans="1:25" ht="21">
      <c r="A579" s="54">
        <v>435</v>
      </c>
      <c r="B579" s="73" t="s">
        <v>270</v>
      </c>
      <c r="C579" s="74" t="s">
        <v>48</v>
      </c>
      <c r="D579" s="641">
        <v>4500</v>
      </c>
      <c r="E579" s="501">
        <v>0</v>
      </c>
      <c r="F579" s="501">
        <v>0</v>
      </c>
      <c r="G579" s="501">
        <v>0</v>
      </c>
      <c r="H579" s="501">
        <v>0</v>
      </c>
      <c r="I579" s="501">
        <v>0</v>
      </c>
      <c r="J579" s="501">
        <v>0</v>
      </c>
      <c r="K579" s="501">
        <v>0</v>
      </c>
      <c r="L579" s="492">
        <v>0</v>
      </c>
      <c r="M579" s="409">
        <v>0</v>
      </c>
      <c r="N579" s="641">
        <v>1</v>
      </c>
      <c r="O579" s="409">
        <f t="shared" si="32"/>
        <v>4500</v>
      </c>
      <c r="P579" s="409">
        <v>0</v>
      </c>
      <c r="Q579" s="409">
        <v>0</v>
      </c>
      <c r="R579" s="493">
        <v>0</v>
      </c>
      <c r="S579" s="409">
        <v>0</v>
      </c>
      <c r="T579" s="641">
        <v>1</v>
      </c>
      <c r="U579" s="409">
        <f t="shared" si="31"/>
        <v>4500</v>
      </c>
      <c r="V579" s="40"/>
      <c r="W579" s="40"/>
      <c r="X579" s="40"/>
      <c r="Y579" s="52"/>
    </row>
    <row r="580" spans="1:25" ht="21">
      <c r="A580" s="54">
        <v>436</v>
      </c>
      <c r="B580" s="73" t="s">
        <v>154</v>
      </c>
      <c r="C580" s="74" t="s">
        <v>48</v>
      </c>
      <c r="D580" s="641">
        <v>5000</v>
      </c>
      <c r="E580" s="501">
        <v>0</v>
      </c>
      <c r="F580" s="501">
        <v>0</v>
      </c>
      <c r="G580" s="501">
        <v>0</v>
      </c>
      <c r="H580" s="501">
        <v>0</v>
      </c>
      <c r="I580" s="501">
        <v>0</v>
      </c>
      <c r="J580" s="501">
        <v>0</v>
      </c>
      <c r="K580" s="501">
        <v>0</v>
      </c>
      <c r="L580" s="492">
        <v>0</v>
      </c>
      <c r="M580" s="409">
        <v>0</v>
      </c>
      <c r="N580" s="641">
        <v>2</v>
      </c>
      <c r="O580" s="409">
        <f t="shared" si="32"/>
        <v>10000</v>
      </c>
      <c r="P580" s="409">
        <v>0</v>
      </c>
      <c r="Q580" s="409">
        <v>0</v>
      </c>
      <c r="R580" s="493">
        <v>0</v>
      </c>
      <c r="S580" s="409">
        <v>0</v>
      </c>
      <c r="T580" s="641">
        <v>2</v>
      </c>
      <c r="U580" s="409">
        <f t="shared" si="31"/>
        <v>10000</v>
      </c>
      <c r="V580" s="40"/>
      <c r="W580" s="40"/>
      <c r="X580" s="40"/>
      <c r="Y580" s="52"/>
    </row>
    <row r="581" spans="1:25" ht="21">
      <c r="A581" s="54"/>
      <c r="B581" s="80" t="s">
        <v>271</v>
      </c>
      <c r="C581" s="83">
        <v>0</v>
      </c>
      <c r="D581" s="645">
        <v>0</v>
      </c>
      <c r="E581" s="501">
        <v>0</v>
      </c>
      <c r="F581" s="501">
        <v>0</v>
      </c>
      <c r="G581" s="501">
        <v>0</v>
      </c>
      <c r="H581" s="501">
        <v>0</v>
      </c>
      <c r="I581" s="501">
        <v>0</v>
      </c>
      <c r="J581" s="501">
        <v>0</v>
      </c>
      <c r="K581" s="501">
        <v>0</v>
      </c>
      <c r="L581" s="492">
        <v>0</v>
      </c>
      <c r="M581" s="409">
        <v>0</v>
      </c>
      <c r="N581" s="648">
        <v>0</v>
      </c>
      <c r="O581" s="648">
        <v>0</v>
      </c>
      <c r="P581" s="409">
        <v>0</v>
      </c>
      <c r="Q581" s="409">
        <v>0</v>
      </c>
      <c r="R581" s="493">
        <v>0</v>
      </c>
      <c r="S581" s="409">
        <v>0</v>
      </c>
      <c r="T581" s="648">
        <v>0</v>
      </c>
      <c r="U581" s="409">
        <f t="shared" si="31"/>
        <v>0</v>
      </c>
      <c r="V581" s="40"/>
      <c r="W581" s="40"/>
      <c r="X581" s="40"/>
      <c r="Y581" s="52"/>
    </row>
    <row r="582" spans="1:25" ht="21">
      <c r="A582" s="54">
        <v>437</v>
      </c>
      <c r="B582" s="73" t="s">
        <v>234</v>
      </c>
      <c r="C582" s="74" t="s">
        <v>48</v>
      </c>
      <c r="D582" s="641">
        <v>10140</v>
      </c>
      <c r="E582" s="501">
        <v>0</v>
      </c>
      <c r="F582" s="501">
        <v>0</v>
      </c>
      <c r="G582" s="501">
        <v>0</v>
      </c>
      <c r="H582" s="501">
        <v>0</v>
      </c>
      <c r="I582" s="501">
        <v>0</v>
      </c>
      <c r="J582" s="501">
        <v>0</v>
      </c>
      <c r="K582" s="501">
        <v>0</v>
      </c>
      <c r="L582" s="492">
        <v>0</v>
      </c>
      <c r="M582" s="409">
        <v>0</v>
      </c>
      <c r="N582" s="641">
        <v>8</v>
      </c>
      <c r="O582" s="409">
        <f t="shared" si="32"/>
        <v>81120</v>
      </c>
      <c r="P582" s="409">
        <v>0</v>
      </c>
      <c r="Q582" s="409">
        <v>0</v>
      </c>
      <c r="R582" s="493">
        <v>0</v>
      </c>
      <c r="S582" s="409">
        <v>0</v>
      </c>
      <c r="T582" s="641">
        <v>8</v>
      </c>
      <c r="U582" s="409">
        <f t="shared" si="31"/>
        <v>81120</v>
      </c>
      <c r="V582" s="40"/>
      <c r="W582" s="40"/>
      <c r="X582" s="40"/>
      <c r="Y582" s="52"/>
    </row>
    <row r="583" spans="1:25" ht="21">
      <c r="A583" s="54">
        <v>438</v>
      </c>
      <c r="B583" s="73" t="s">
        <v>236</v>
      </c>
      <c r="C583" s="74" t="s">
        <v>48</v>
      </c>
      <c r="D583" s="641">
        <v>2250</v>
      </c>
      <c r="E583" s="501">
        <v>0</v>
      </c>
      <c r="F583" s="501">
        <v>0</v>
      </c>
      <c r="G583" s="501">
        <v>0</v>
      </c>
      <c r="H583" s="501">
        <v>0</v>
      </c>
      <c r="I583" s="501">
        <v>0</v>
      </c>
      <c r="J583" s="501">
        <v>0</v>
      </c>
      <c r="K583" s="501">
        <v>0</v>
      </c>
      <c r="L583" s="492">
        <v>0</v>
      </c>
      <c r="M583" s="409">
        <v>0</v>
      </c>
      <c r="N583" s="641">
        <v>48</v>
      </c>
      <c r="O583" s="409">
        <f t="shared" si="32"/>
        <v>108000</v>
      </c>
      <c r="P583" s="409">
        <v>0</v>
      </c>
      <c r="Q583" s="409">
        <v>0</v>
      </c>
      <c r="R583" s="493">
        <v>0</v>
      </c>
      <c r="S583" s="409">
        <v>0</v>
      </c>
      <c r="T583" s="641">
        <v>48</v>
      </c>
      <c r="U583" s="409">
        <f t="shared" si="31"/>
        <v>108000</v>
      </c>
      <c r="V583" s="40"/>
      <c r="W583" s="40"/>
      <c r="X583" s="40"/>
      <c r="Y583" s="52"/>
    </row>
    <row r="584" spans="1:25" ht="21">
      <c r="A584" s="54"/>
      <c r="B584" s="80" t="s">
        <v>272</v>
      </c>
      <c r="C584" s="83">
        <v>0</v>
      </c>
      <c r="D584" s="645">
        <v>0</v>
      </c>
      <c r="E584" s="501">
        <v>0</v>
      </c>
      <c r="F584" s="501">
        <v>0</v>
      </c>
      <c r="G584" s="501">
        <v>0</v>
      </c>
      <c r="H584" s="501">
        <v>0</v>
      </c>
      <c r="I584" s="501">
        <v>0</v>
      </c>
      <c r="J584" s="501">
        <v>0</v>
      </c>
      <c r="K584" s="501">
        <v>0</v>
      </c>
      <c r="L584" s="492">
        <v>0</v>
      </c>
      <c r="M584" s="409">
        <v>0</v>
      </c>
      <c r="N584" s="648">
        <v>0</v>
      </c>
      <c r="O584" s="648">
        <v>0</v>
      </c>
      <c r="P584" s="409">
        <v>0</v>
      </c>
      <c r="Q584" s="409">
        <v>0</v>
      </c>
      <c r="R584" s="493">
        <v>0</v>
      </c>
      <c r="S584" s="409">
        <v>0</v>
      </c>
      <c r="T584" s="648">
        <v>0</v>
      </c>
      <c r="U584" s="409">
        <f t="shared" si="31"/>
        <v>0</v>
      </c>
      <c r="V584" s="40"/>
      <c r="W584" s="40"/>
      <c r="X584" s="40"/>
      <c r="Y584" s="52"/>
    </row>
    <row r="585" spans="1:25" ht="21">
      <c r="A585" s="54">
        <v>439</v>
      </c>
      <c r="B585" s="73" t="s">
        <v>104</v>
      </c>
      <c r="C585" s="74" t="s">
        <v>48</v>
      </c>
      <c r="D585" s="641">
        <v>4985</v>
      </c>
      <c r="E585" s="501">
        <v>0</v>
      </c>
      <c r="F585" s="501">
        <v>0</v>
      </c>
      <c r="G585" s="501">
        <v>0</v>
      </c>
      <c r="H585" s="501">
        <v>0</v>
      </c>
      <c r="I585" s="501">
        <v>0</v>
      </c>
      <c r="J585" s="501">
        <v>0</v>
      </c>
      <c r="K585" s="501">
        <v>0</v>
      </c>
      <c r="L585" s="492">
        <v>0</v>
      </c>
      <c r="M585" s="409">
        <v>0</v>
      </c>
      <c r="N585" s="641">
        <v>3</v>
      </c>
      <c r="O585" s="409">
        <f t="shared" si="32"/>
        <v>14955</v>
      </c>
      <c r="P585" s="409">
        <v>0</v>
      </c>
      <c r="Q585" s="409">
        <v>0</v>
      </c>
      <c r="R585" s="493">
        <v>0</v>
      </c>
      <c r="S585" s="409">
        <v>0</v>
      </c>
      <c r="T585" s="641">
        <v>3</v>
      </c>
      <c r="U585" s="409">
        <f t="shared" si="31"/>
        <v>14955</v>
      </c>
      <c r="V585" s="40"/>
      <c r="W585" s="40"/>
      <c r="X585" s="40"/>
      <c r="Y585" s="52"/>
    </row>
    <row r="586" spans="1:25" ht="21">
      <c r="A586" s="54">
        <v>440</v>
      </c>
      <c r="B586" s="73" t="s">
        <v>115</v>
      </c>
      <c r="C586" s="74" t="s">
        <v>48</v>
      </c>
      <c r="D586" s="641">
        <v>2250</v>
      </c>
      <c r="E586" s="501">
        <v>0</v>
      </c>
      <c r="F586" s="501">
        <v>0</v>
      </c>
      <c r="G586" s="501">
        <v>0</v>
      </c>
      <c r="H586" s="501">
        <v>0</v>
      </c>
      <c r="I586" s="501">
        <v>0</v>
      </c>
      <c r="J586" s="501">
        <v>0</v>
      </c>
      <c r="K586" s="501">
        <v>0</v>
      </c>
      <c r="L586" s="492">
        <v>0</v>
      </c>
      <c r="M586" s="409">
        <v>0</v>
      </c>
      <c r="N586" s="641">
        <v>3</v>
      </c>
      <c r="O586" s="409">
        <f t="shared" si="32"/>
        <v>6750</v>
      </c>
      <c r="P586" s="409">
        <v>0</v>
      </c>
      <c r="Q586" s="409">
        <v>0</v>
      </c>
      <c r="R586" s="493">
        <v>0</v>
      </c>
      <c r="S586" s="409">
        <v>0</v>
      </c>
      <c r="T586" s="641">
        <v>3</v>
      </c>
      <c r="U586" s="409">
        <f t="shared" si="31"/>
        <v>6750</v>
      </c>
      <c r="V586" s="40"/>
      <c r="W586" s="40"/>
      <c r="X586" s="40"/>
      <c r="Y586" s="52"/>
    </row>
    <row r="587" spans="1:25" ht="21">
      <c r="A587" s="54">
        <v>441</v>
      </c>
      <c r="B587" s="73" t="s">
        <v>138</v>
      </c>
      <c r="C587" s="74" t="s">
        <v>48</v>
      </c>
      <c r="D587" s="641">
        <v>6940</v>
      </c>
      <c r="E587" s="501">
        <v>0</v>
      </c>
      <c r="F587" s="501">
        <v>0</v>
      </c>
      <c r="G587" s="501">
        <v>0</v>
      </c>
      <c r="H587" s="501">
        <v>0</v>
      </c>
      <c r="I587" s="501">
        <v>0</v>
      </c>
      <c r="J587" s="501">
        <v>0</v>
      </c>
      <c r="K587" s="501">
        <v>0</v>
      </c>
      <c r="L587" s="492">
        <v>0</v>
      </c>
      <c r="M587" s="409">
        <v>0</v>
      </c>
      <c r="N587" s="641">
        <v>8</v>
      </c>
      <c r="O587" s="409">
        <f t="shared" si="32"/>
        <v>55520</v>
      </c>
      <c r="P587" s="409">
        <v>0</v>
      </c>
      <c r="Q587" s="409">
        <v>0</v>
      </c>
      <c r="R587" s="493">
        <v>0</v>
      </c>
      <c r="S587" s="409">
        <v>0</v>
      </c>
      <c r="T587" s="641">
        <v>8</v>
      </c>
      <c r="U587" s="409">
        <f t="shared" si="31"/>
        <v>55520</v>
      </c>
      <c r="V587" s="40"/>
      <c r="W587" s="40"/>
      <c r="X587" s="40"/>
      <c r="Y587" s="52"/>
    </row>
    <row r="588" spans="1:25" ht="21">
      <c r="A588" s="54"/>
      <c r="B588" s="80" t="s">
        <v>273</v>
      </c>
      <c r="C588" s="83">
        <v>0</v>
      </c>
      <c r="D588" s="645">
        <v>0</v>
      </c>
      <c r="E588" s="501">
        <v>0</v>
      </c>
      <c r="F588" s="501">
        <v>0</v>
      </c>
      <c r="G588" s="501">
        <v>0</v>
      </c>
      <c r="H588" s="501">
        <v>0</v>
      </c>
      <c r="I588" s="501">
        <v>0</v>
      </c>
      <c r="J588" s="501">
        <v>0</v>
      </c>
      <c r="K588" s="501">
        <v>0</v>
      </c>
      <c r="L588" s="492">
        <v>0</v>
      </c>
      <c r="M588" s="409">
        <v>0</v>
      </c>
      <c r="N588" s="648">
        <v>0</v>
      </c>
      <c r="O588" s="648">
        <v>0</v>
      </c>
      <c r="P588" s="409">
        <v>0</v>
      </c>
      <c r="Q588" s="409">
        <v>0</v>
      </c>
      <c r="R588" s="493">
        <v>0</v>
      </c>
      <c r="S588" s="409">
        <v>0</v>
      </c>
      <c r="T588" s="648">
        <v>0</v>
      </c>
      <c r="U588" s="409">
        <f t="shared" si="31"/>
        <v>0</v>
      </c>
      <c r="V588" s="40"/>
      <c r="W588" s="40"/>
      <c r="X588" s="40"/>
      <c r="Y588" s="52"/>
    </row>
    <row r="589" spans="1:25" ht="21">
      <c r="A589" s="54">
        <v>442</v>
      </c>
      <c r="B589" s="73" t="s">
        <v>104</v>
      </c>
      <c r="C589" s="74" t="s">
        <v>48</v>
      </c>
      <c r="D589" s="641">
        <v>4985</v>
      </c>
      <c r="E589" s="501">
        <v>0</v>
      </c>
      <c r="F589" s="501">
        <v>0</v>
      </c>
      <c r="G589" s="501">
        <v>0</v>
      </c>
      <c r="H589" s="501">
        <v>0</v>
      </c>
      <c r="I589" s="501">
        <v>0</v>
      </c>
      <c r="J589" s="501">
        <v>0</v>
      </c>
      <c r="K589" s="501">
        <v>0</v>
      </c>
      <c r="L589" s="492">
        <v>0</v>
      </c>
      <c r="M589" s="409">
        <v>0</v>
      </c>
      <c r="N589" s="641">
        <v>1</v>
      </c>
      <c r="O589" s="409">
        <f t="shared" si="32"/>
        <v>4985</v>
      </c>
      <c r="P589" s="409">
        <v>0</v>
      </c>
      <c r="Q589" s="409">
        <v>0</v>
      </c>
      <c r="R589" s="493">
        <v>0</v>
      </c>
      <c r="S589" s="409">
        <v>0</v>
      </c>
      <c r="T589" s="641">
        <v>1</v>
      </c>
      <c r="U589" s="409">
        <f t="shared" si="31"/>
        <v>4985</v>
      </c>
      <c r="V589" s="40"/>
      <c r="W589" s="40"/>
      <c r="X589" s="40"/>
      <c r="Y589" s="52"/>
    </row>
    <row r="590" spans="1:25" ht="21">
      <c r="A590" s="54">
        <v>443</v>
      </c>
      <c r="B590" s="73" t="s">
        <v>115</v>
      </c>
      <c r="C590" s="74" t="s">
        <v>48</v>
      </c>
      <c r="D590" s="641">
        <v>2250</v>
      </c>
      <c r="E590" s="501">
        <v>0</v>
      </c>
      <c r="F590" s="501">
        <v>0</v>
      </c>
      <c r="G590" s="501">
        <v>0</v>
      </c>
      <c r="H590" s="501">
        <v>0</v>
      </c>
      <c r="I590" s="501">
        <v>0</v>
      </c>
      <c r="J590" s="501">
        <v>0</v>
      </c>
      <c r="K590" s="501">
        <v>0</v>
      </c>
      <c r="L590" s="492">
        <v>0</v>
      </c>
      <c r="M590" s="409">
        <v>0</v>
      </c>
      <c r="N590" s="641">
        <v>2</v>
      </c>
      <c r="O590" s="409">
        <f t="shared" si="32"/>
        <v>4500</v>
      </c>
      <c r="P590" s="409">
        <v>0</v>
      </c>
      <c r="Q590" s="409">
        <v>0</v>
      </c>
      <c r="R590" s="493">
        <v>0</v>
      </c>
      <c r="S590" s="409">
        <v>0</v>
      </c>
      <c r="T590" s="641">
        <v>2</v>
      </c>
      <c r="U590" s="409">
        <f t="shared" si="31"/>
        <v>4500</v>
      </c>
      <c r="V590" s="40"/>
      <c r="W590" s="40"/>
      <c r="X590" s="40"/>
      <c r="Y590" s="52"/>
    </row>
    <row r="591" spans="1:25" ht="21">
      <c r="A591" s="54">
        <v>444</v>
      </c>
      <c r="B591" s="73" t="s">
        <v>266</v>
      </c>
      <c r="C591" s="74" t="s">
        <v>48</v>
      </c>
      <c r="D591" s="641">
        <v>3900</v>
      </c>
      <c r="E591" s="501">
        <v>0</v>
      </c>
      <c r="F591" s="501">
        <v>0</v>
      </c>
      <c r="G591" s="501">
        <v>0</v>
      </c>
      <c r="H591" s="501">
        <v>0</v>
      </c>
      <c r="I591" s="501">
        <v>0</v>
      </c>
      <c r="J591" s="501">
        <v>0</v>
      </c>
      <c r="K591" s="501">
        <v>0</v>
      </c>
      <c r="L591" s="492">
        <v>0</v>
      </c>
      <c r="M591" s="409">
        <v>0</v>
      </c>
      <c r="N591" s="641">
        <v>1</v>
      </c>
      <c r="O591" s="409">
        <f t="shared" si="32"/>
        <v>3900</v>
      </c>
      <c r="P591" s="409">
        <v>0</v>
      </c>
      <c r="Q591" s="409">
        <v>0</v>
      </c>
      <c r="R591" s="493">
        <v>0</v>
      </c>
      <c r="S591" s="409">
        <v>0</v>
      </c>
      <c r="T591" s="641">
        <v>1</v>
      </c>
      <c r="U591" s="409">
        <f t="shared" si="31"/>
        <v>3900</v>
      </c>
      <c r="V591" s="40"/>
      <c r="W591" s="40"/>
      <c r="X591" s="40"/>
      <c r="Y591" s="52"/>
    </row>
    <row r="592" spans="1:25" ht="21">
      <c r="A592" s="54"/>
      <c r="B592" s="80" t="s">
        <v>274</v>
      </c>
      <c r="C592" s="83">
        <v>0</v>
      </c>
      <c r="D592" s="645">
        <v>0</v>
      </c>
      <c r="E592" s="501">
        <v>0</v>
      </c>
      <c r="F592" s="501">
        <v>0</v>
      </c>
      <c r="G592" s="501">
        <v>0</v>
      </c>
      <c r="H592" s="501">
        <v>0</v>
      </c>
      <c r="I592" s="501">
        <v>0</v>
      </c>
      <c r="J592" s="501">
        <v>0</v>
      </c>
      <c r="K592" s="501">
        <v>0</v>
      </c>
      <c r="L592" s="492">
        <v>0</v>
      </c>
      <c r="M592" s="409">
        <v>0</v>
      </c>
      <c r="N592" s="648">
        <v>0</v>
      </c>
      <c r="O592" s="648">
        <v>0</v>
      </c>
      <c r="P592" s="409">
        <v>0</v>
      </c>
      <c r="Q592" s="409">
        <v>0</v>
      </c>
      <c r="R592" s="493">
        <v>0</v>
      </c>
      <c r="S592" s="409">
        <v>0</v>
      </c>
      <c r="T592" s="648">
        <v>0</v>
      </c>
      <c r="U592" s="409">
        <f t="shared" si="31"/>
        <v>0</v>
      </c>
      <c r="V592" s="40"/>
      <c r="W592" s="40"/>
      <c r="X592" s="40"/>
      <c r="Y592" s="52"/>
    </row>
    <row r="593" spans="1:25" ht="21">
      <c r="A593" s="54">
        <v>445</v>
      </c>
      <c r="B593" s="73" t="s">
        <v>104</v>
      </c>
      <c r="C593" s="74" t="s">
        <v>48</v>
      </c>
      <c r="D593" s="641">
        <v>4985</v>
      </c>
      <c r="E593" s="501">
        <v>0</v>
      </c>
      <c r="F593" s="501">
        <v>0</v>
      </c>
      <c r="G593" s="501">
        <v>0</v>
      </c>
      <c r="H593" s="501">
        <v>0</v>
      </c>
      <c r="I593" s="501">
        <v>0</v>
      </c>
      <c r="J593" s="501">
        <v>0</v>
      </c>
      <c r="K593" s="501">
        <v>0</v>
      </c>
      <c r="L593" s="492">
        <v>0</v>
      </c>
      <c r="M593" s="409">
        <v>0</v>
      </c>
      <c r="N593" s="641">
        <v>1</v>
      </c>
      <c r="O593" s="409">
        <f t="shared" si="32"/>
        <v>4985</v>
      </c>
      <c r="P593" s="409">
        <v>0</v>
      </c>
      <c r="Q593" s="409">
        <v>0</v>
      </c>
      <c r="R593" s="493">
        <v>0</v>
      </c>
      <c r="S593" s="409">
        <v>0</v>
      </c>
      <c r="T593" s="641">
        <v>1</v>
      </c>
      <c r="U593" s="409">
        <f t="shared" si="31"/>
        <v>4985</v>
      </c>
      <c r="V593" s="40"/>
      <c r="W593" s="40"/>
      <c r="X593" s="40"/>
      <c r="Y593" s="52"/>
    </row>
    <row r="594" spans="1:25" ht="21">
      <c r="A594" s="54">
        <v>446</v>
      </c>
      <c r="B594" s="73" t="s">
        <v>115</v>
      </c>
      <c r="C594" s="74" t="s">
        <v>48</v>
      </c>
      <c r="D594" s="641">
        <v>2250</v>
      </c>
      <c r="E594" s="501">
        <v>0</v>
      </c>
      <c r="F594" s="501">
        <v>0</v>
      </c>
      <c r="G594" s="501">
        <v>0</v>
      </c>
      <c r="H594" s="501">
        <v>0</v>
      </c>
      <c r="I594" s="501">
        <v>0</v>
      </c>
      <c r="J594" s="501">
        <v>0</v>
      </c>
      <c r="K594" s="501">
        <v>0</v>
      </c>
      <c r="L594" s="492">
        <v>0</v>
      </c>
      <c r="M594" s="409">
        <v>0</v>
      </c>
      <c r="N594" s="641">
        <v>2</v>
      </c>
      <c r="O594" s="409">
        <f t="shared" si="32"/>
        <v>4500</v>
      </c>
      <c r="P594" s="409">
        <v>0</v>
      </c>
      <c r="Q594" s="409">
        <v>0</v>
      </c>
      <c r="R594" s="493">
        <v>0</v>
      </c>
      <c r="S594" s="409">
        <v>0</v>
      </c>
      <c r="T594" s="641">
        <v>2</v>
      </c>
      <c r="U594" s="409">
        <f t="shared" si="31"/>
        <v>4500</v>
      </c>
      <c r="V594" s="40"/>
      <c r="W594" s="40"/>
      <c r="X594" s="40"/>
      <c r="Y594" s="52"/>
    </row>
    <row r="595" spans="1:25" ht="21">
      <c r="A595" s="54">
        <v>447</v>
      </c>
      <c r="B595" s="73" t="s">
        <v>266</v>
      </c>
      <c r="C595" s="74" t="s">
        <v>48</v>
      </c>
      <c r="D595" s="641">
        <v>3900</v>
      </c>
      <c r="E595" s="501">
        <v>0</v>
      </c>
      <c r="F595" s="501">
        <v>0</v>
      </c>
      <c r="G595" s="501">
        <v>0</v>
      </c>
      <c r="H595" s="501">
        <v>0</v>
      </c>
      <c r="I595" s="501">
        <v>0</v>
      </c>
      <c r="J595" s="501">
        <v>0</v>
      </c>
      <c r="K595" s="501">
        <v>0</v>
      </c>
      <c r="L595" s="492">
        <v>0</v>
      </c>
      <c r="M595" s="409">
        <v>0</v>
      </c>
      <c r="N595" s="641">
        <v>1</v>
      </c>
      <c r="O595" s="409">
        <f t="shared" si="32"/>
        <v>3900</v>
      </c>
      <c r="P595" s="409">
        <v>0</v>
      </c>
      <c r="Q595" s="409">
        <v>0</v>
      </c>
      <c r="R595" s="493">
        <v>0</v>
      </c>
      <c r="S595" s="409">
        <v>0</v>
      </c>
      <c r="T595" s="641">
        <v>1</v>
      </c>
      <c r="U595" s="409">
        <f t="shared" si="31"/>
        <v>3900</v>
      </c>
      <c r="V595" s="40"/>
      <c r="W595" s="40"/>
      <c r="X595" s="40"/>
      <c r="Y595" s="52"/>
    </row>
    <row r="596" spans="1:25" ht="21">
      <c r="A596" s="54"/>
      <c r="B596" s="80" t="s">
        <v>275</v>
      </c>
      <c r="C596" s="83">
        <v>0</v>
      </c>
      <c r="D596" s="645">
        <v>0</v>
      </c>
      <c r="E596" s="501">
        <v>0</v>
      </c>
      <c r="F596" s="501">
        <v>0</v>
      </c>
      <c r="G596" s="501">
        <v>0</v>
      </c>
      <c r="H596" s="501">
        <v>0</v>
      </c>
      <c r="I596" s="501">
        <v>0</v>
      </c>
      <c r="J596" s="501">
        <v>0</v>
      </c>
      <c r="K596" s="501">
        <v>0</v>
      </c>
      <c r="L596" s="492">
        <v>0</v>
      </c>
      <c r="M596" s="409">
        <v>0</v>
      </c>
      <c r="N596" s="648">
        <v>0</v>
      </c>
      <c r="O596" s="648">
        <v>0</v>
      </c>
      <c r="P596" s="409">
        <v>0</v>
      </c>
      <c r="Q596" s="409">
        <v>0</v>
      </c>
      <c r="R596" s="493">
        <v>0</v>
      </c>
      <c r="S596" s="409">
        <v>0</v>
      </c>
      <c r="T596" s="648">
        <v>0</v>
      </c>
      <c r="U596" s="409">
        <f t="shared" si="31"/>
        <v>0</v>
      </c>
      <c r="V596" s="40"/>
      <c r="W596" s="40"/>
      <c r="X596" s="40"/>
      <c r="Y596" s="52"/>
    </row>
    <row r="597" spans="1:25" ht="21">
      <c r="A597" s="54">
        <v>448</v>
      </c>
      <c r="B597" s="73" t="s">
        <v>104</v>
      </c>
      <c r="C597" s="74" t="s">
        <v>48</v>
      </c>
      <c r="D597" s="641">
        <v>4985</v>
      </c>
      <c r="E597" s="501">
        <v>0</v>
      </c>
      <c r="F597" s="501">
        <v>0</v>
      </c>
      <c r="G597" s="501">
        <v>0</v>
      </c>
      <c r="H597" s="501">
        <v>0</v>
      </c>
      <c r="I597" s="501">
        <v>0</v>
      </c>
      <c r="J597" s="501">
        <v>0</v>
      </c>
      <c r="K597" s="501">
        <v>0</v>
      </c>
      <c r="L597" s="492">
        <v>0</v>
      </c>
      <c r="M597" s="409">
        <v>0</v>
      </c>
      <c r="N597" s="641">
        <v>1</v>
      </c>
      <c r="O597" s="409">
        <f t="shared" si="32"/>
        <v>4985</v>
      </c>
      <c r="P597" s="409">
        <v>0</v>
      </c>
      <c r="Q597" s="409">
        <v>0</v>
      </c>
      <c r="R597" s="493">
        <v>0</v>
      </c>
      <c r="S597" s="409">
        <v>0</v>
      </c>
      <c r="T597" s="641">
        <v>1</v>
      </c>
      <c r="U597" s="409">
        <f t="shared" si="31"/>
        <v>4985</v>
      </c>
      <c r="V597" s="40"/>
      <c r="W597" s="40"/>
      <c r="X597" s="40"/>
      <c r="Y597" s="52"/>
    </row>
    <row r="598" spans="1:25" ht="21">
      <c r="A598" s="54">
        <v>449</v>
      </c>
      <c r="B598" s="73" t="s">
        <v>115</v>
      </c>
      <c r="C598" s="74" t="s">
        <v>48</v>
      </c>
      <c r="D598" s="641">
        <v>2250</v>
      </c>
      <c r="E598" s="501">
        <v>0</v>
      </c>
      <c r="F598" s="501">
        <v>0</v>
      </c>
      <c r="G598" s="501">
        <v>0</v>
      </c>
      <c r="H598" s="501">
        <v>0</v>
      </c>
      <c r="I598" s="501">
        <v>0</v>
      </c>
      <c r="J598" s="501">
        <v>0</v>
      </c>
      <c r="K598" s="501">
        <v>0</v>
      </c>
      <c r="L598" s="492">
        <v>0</v>
      </c>
      <c r="M598" s="409">
        <v>0</v>
      </c>
      <c r="N598" s="641">
        <v>2</v>
      </c>
      <c r="O598" s="409">
        <f t="shared" si="32"/>
        <v>4500</v>
      </c>
      <c r="P598" s="409">
        <v>0</v>
      </c>
      <c r="Q598" s="409">
        <v>0</v>
      </c>
      <c r="R598" s="493">
        <v>0</v>
      </c>
      <c r="S598" s="409">
        <v>0</v>
      </c>
      <c r="T598" s="641">
        <v>2</v>
      </c>
      <c r="U598" s="409">
        <f t="shared" si="31"/>
        <v>4500</v>
      </c>
      <c r="V598" s="40"/>
      <c r="W598" s="40"/>
      <c r="X598" s="40"/>
      <c r="Y598" s="52"/>
    </row>
    <row r="599" spans="1:25" ht="21">
      <c r="A599" s="54">
        <v>450</v>
      </c>
      <c r="B599" s="73" t="s">
        <v>266</v>
      </c>
      <c r="C599" s="74" t="s">
        <v>48</v>
      </c>
      <c r="D599" s="641">
        <v>3900</v>
      </c>
      <c r="E599" s="501">
        <v>0</v>
      </c>
      <c r="F599" s="501">
        <v>0</v>
      </c>
      <c r="G599" s="501">
        <v>0</v>
      </c>
      <c r="H599" s="501">
        <v>0</v>
      </c>
      <c r="I599" s="501">
        <v>0</v>
      </c>
      <c r="J599" s="501">
        <v>0</v>
      </c>
      <c r="K599" s="501">
        <v>0</v>
      </c>
      <c r="L599" s="492">
        <v>0</v>
      </c>
      <c r="M599" s="409">
        <v>0</v>
      </c>
      <c r="N599" s="641">
        <v>1</v>
      </c>
      <c r="O599" s="409">
        <f t="shared" si="32"/>
        <v>3900</v>
      </c>
      <c r="P599" s="409">
        <v>0</v>
      </c>
      <c r="Q599" s="409">
        <v>0</v>
      </c>
      <c r="R599" s="493">
        <v>0</v>
      </c>
      <c r="S599" s="409">
        <v>0</v>
      </c>
      <c r="T599" s="641">
        <v>1</v>
      </c>
      <c r="U599" s="409">
        <f t="shared" si="31"/>
        <v>3900</v>
      </c>
      <c r="V599" s="40"/>
      <c r="W599" s="40"/>
      <c r="X599" s="40"/>
      <c r="Y599" s="52"/>
    </row>
    <row r="600" spans="1:25" ht="21">
      <c r="A600" s="54"/>
      <c r="B600" s="80" t="s">
        <v>276</v>
      </c>
      <c r="C600" s="83">
        <v>0</v>
      </c>
      <c r="D600" s="645">
        <v>0</v>
      </c>
      <c r="E600" s="501">
        <v>0</v>
      </c>
      <c r="F600" s="501">
        <v>0</v>
      </c>
      <c r="G600" s="501">
        <v>0</v>
      </c>
      <c r="H600" s="501">
        <v>0</v>
      </c>
      <c r="I600" s="501">
        <v>0</v>
      </c>
      <c r="J600" s="501">
        <v>0</v>
      </c>
      <c r="K600" s="501">
        <v>0</v>
      </c>
      <c r="L600" s="492">
        <v>0</v>
      </c>
      <c r="M600" s="409">
        <v>0</v>
      </c>
      <c r="N600" s="648">
        <v>0</v>
      </c>
      <c r="O600" s="648">
        <v>0</v>
      </c>
      <c r="P600" s="409">
        <v>0</v>
      </c>
      <c r="Q600" s="409">
        <v>0</v>
      </c>
      <c r="R600" s="493">
        <v>0</v>
      </c>
      <c r="S600" s="409">
        <v>0</v>
      </c>
      <c r="T600" s="648">
        <v>0</v>
      </c>
      <c r="U600" s="409">
        <f t="shared" si="31"/>
        <v>0</v>
      </c>
      <c r="V600" s="40"/>
      <c r="W600" s="40"/>
      <c r="X600" s="40"/>
      <c r="Y600" s="52"/>
    </row>
    <row r="601" spans="1:25" ht="21">
      <c r="A601" s="54">
        <v>451</v>
      </c>
      <c r="B601" s="73" t="s">
        <v>104</v>
      </c>
      <c r="C601" s="74" t="s">
        <v>48</v>
      </c>
      <c r="D601" s="641">
        <v>4985</v>
      </c>
      <c r="E601" s="501">
        <v>0</v>
      </c>
      <c r="F601" s="501">
        <v>0</v>
      </c>
      <c r="G601" s="501">
        <v>0</v>
      </c>
      <c r="H601" s="501">
        <v>0</v>
      </c>
      <c r="I601" s="501">
        <v>0</v>
      </c>
      <c r="J601" s="501">
        <v>0</v>
      </c>
      <c r="K601" s="501">
        <v>0</v>
      </c>
      <c r="L601" s="492">
        <v>0</v>
      </c>
      <c r="M601" s="409">
        <v>0</v>
      </c>
      <c r="N601" s="641">
        <v>1</v>
      </c>
      <c r="O601" s="409">
        <f t="shared" si="32"/>
        <v>4985</v>
      </c>
      <c r="P601" s="409">
        <v>0</v>
      </c>
      <c r="Q601" s="409">
        <v>0</v>
      </c>
      <c r="R601" s="493">
        <v>0</v>
      </c>
      <c r="S601" s="409">
        <v>0</v>
      </c>
      <c r="T601" s="641">
        <v>1</v>
      </c>
      <c r="U601" s="409">
        <f t="shared" si="31"/>
        <v>4985</v>
      </c>
      <c r="V601" s="40"/>
      <c r="W601" s="40"/>
      <c r="X601" s="40"/>
      <c r="Y601" s="52"/>
    </row>
    <row r="602" spans="1:25" ht="21">
      <c r="A602" s="54">
        <v>452</v>
      </c>
      <c r="B602" s="73" t="s">
        <v>115</v>
      </c>
      <c r="C602" s="74" t="s">
        <v>48</v>
      </c>
      <c r="D602" s="641">
        <v>2250</v>
      </c>
      <c r="E602" s="501">
        <v>0</v>
      </c>
      <c r="F602" s="501">
        <v>0</v>
      </c>
      <c r="G602" s="501">
        <v>0</v>
      </c>
      <c r="H602" s="501">
        <v>0</v>
      </c>
      <c r="I602" s="501">
        <v>0</v>
      </c>
      <c r="J602" s="501">
        <v>0</v>
      </c>
      <c r="K602" s="501">
        <v>0</v>
      </c>
      <c r="L602" s="492">
        <v>0</v>
      </c>
      <c r="M602" s="409">
        <v>0</v>
      </c>
      <c r="N602" s="641">
        <v>2</v>
      </c>
      <c r="O602" s="409">
        <f t="shared" si="32"/>
        <v>4500</v>
      </c>
      <c r="P602" s="409">
        <v>0</v>
      </c>
      <c r="Q602" s="409">
        <v>0</v>
      </c>
      <c r="R602" s="493">
        <v>0</v>
      </c>
      <c r="S602" s="409">
        <v>0</v>
      </c>
      <c r="T602" s="641">
        <v>2</v>
      </c>
      <c r="U602" s="409">
        <f t="shared" si="31"/>
        <v>4500</v>
      </c>
      <c r="V602" s="40"/>
      <c r="W602" s="40"/>
      <c r="X602" s="40"/>
      <c r="Y602" s="52"/>
    </row>
    <row r="603" spans="1:25" ht="21">
      <c r="A603" s="54">
        <v>453</v>
      </c>
      <c r="B603" s="73" t="s">
        <v>266</v>
      </c>
      <c r="C603" s="74" t="s">
        <v>48</v>
      </c>
      <c r="D603" s="641">
        <v>3900</v>
      </c>
      <c r="E603" s="501">
        <v>0</v>
      </c>
      <c r="F603" s="501">
        <v>0</v>
      </c>
      <c r="G603" s="501">
        <v>0</v>
      </c>
      <c r="H603" s="501">
        <v>0</v>
      </c>
      <c r="I603" s="501">
        <v>0</v>
      </c>
      <c r="J603" s="501">
        <v>0</v>
      </c>
      <c r="K603" s="501">
        <v>0</v>
      </c>
      <c r="L603" s="492">
        <v>0</v>
      </c>
      <c r="M603" s="409">
        <v>0</v>
      </c>
      <c r="N603" s="641">
        <v>1</v>
      </c>
      <c r="O603" s="409">
        <f t="shared" si="32"/>
        <v>3900</v>
      </c>
      <c r="P603" s="409">
        <v>0</v>
      </c>
      <c r="Q603" s="409">
        <v>0</v>
      </c>
      <c r="R603" s="493">
        <v>0</v>
      </c>
      <c r="S603" s="409">
        <v>0</v>
      </c>
      <c r="T603" s="641">
        <v>1</v>
      </c>
      <c r="U603" s="409">
        <f t="shared" si="31"/>
        <v>3900</v>
      </c>
      <c r="V603" s="40"/>
      <c r="W603" s="40"/>
      <c r="X603" s="40"/>
      <c r="Y603" s="52"/>
    </row>
    <row r="604" spans="1:25" ht="21">
      <c r="A604" s="54"/>
      <c r="B604" s="80" t="s">
        <v>277</v>
      </c>
      <c r="C604" s="83">
        <v>0</v>
      </c>
      <c r="D604" s="645">
        <v>0</v>
      </c>
      <c r="E604" s="501">
        <v>0</v>
      </c>
      <c r="F604" s="501">
        <v>0</v>
      </c>
      <c r="G604" s="501">
        <v>0</v>
      </c>
      <c r="H604" s="501">
        <v>0</v>
      </c>
      <c r="I604" s="501">
        <v>0</v>
      </c>
      <c r="J604" s="501">
        <v>0</v>
      </c>
      <c r="K604" s="501">
        <v>0</v>
      </c>
      <c r="L604" s="492">
        <v>0</v>
      </c>
      <c r="M604" s="409">
        <v>0</v>
      </c>
      <c r="N604" s="648">
        <v>0</v>
      </c>
      <c r="O604" s="648">
        <v>0</v>
      </c>
      <c r="P604" s="409">
        <v>0</v>
      </c>
      <c r="Q604" s="409">
        <v>0</v>
      </c>
      <c r="R604" s="493">
        <v>0</v>
      </c>
      <c r="S604" s="409">
        <v>0</v>
      </c>
      <c r="T604" s="648">
        <v>0</v>
      </c>
      <c r="U604" s="409">
        <f t="shared" si="31"/>
        <v>0</v>
      </c>
      <c r="V604" s="40"/>
      <c r="W604" s="40"/>
      <c r="X604" s="40"/>
      <c r="Y604" s="52"/>
    </row>
    <row r="605" spans="1:25" ht="21">
      <c r="A605" s="54">
        <v>454</v>
      </c>
      <c r="B605" s="73" t="s">
        <v>106</v>
      </c>
      <c r="C605" s="74" t="s">
        <v>48</v>
      </c>
      <c r="D605" s="641">
        <v>17910</v>
      </c>
      <c r="E605" s="501">
        <v>0</v>
      </c>
      <c r="F605" s="501">
        <v>0</v>
      </c>
      <c r="G605" s="501">
        <v>0</v>
      </c>
      <c r="H605" s="501">
        <v>0</v>
      </c>
      <c r="I605" s="501">
        <v>0</v>
      </c>
      <c r="J605" s="501">
        <v>0</v>
      </c>
      <c r="K605" s="501">
        <v>0</v>
      </c>
      <c r="L605" s="492">
        <v>0</v>
      </c>
      <c r="M605" s="409">
        <v>0</v>
      </c>
      <c r="N605" s="641">
        <v>6</v>
      </c>
      <c r="O605" s="409">
        <f t="shared" si="32"/>
        <v>107460</v>
      </c>
      <c r="P605" s="409">
        <v>0</v>
      </c>
      <c r="Q605" s="409">
        <v>0</v>
      </c>
      <c r="R605" s="493">
        <v>0</v>
      </c>
      <c r="S605" s="409">
        <v>0</v>
      </c>
      <c r="T605" s="641">
        <v>6</v>
      </c>
      <c r="U605" s="409">
        <f t="shared" si="31"/>
        <v>107460</v>
      </c>
      <c r="V605" s="40"/>
      <c r="W605" s="40"/>
      <c r="X605" s="40"/>
      <c r="Y605" s="52"/>
    </row>
    <row r="606" spans="1:25" ht="21">
      <c r="A606" s="54">
        <v>455</v>
      </c>
      <c r="B606" s="73" t="s">
        <v>278</v>
      </c>
      <c r="C606" s="74" t="s">
        <v>48</v>
      </c>
      <c r="D606" s="641">
        <v>5700</v>
      </c>
      <c r="E606" s="501">
        <v>0</v>
      </c>
      <c r="F606" s="501">
        <v>0</v>
      </c>
      <c r="G606" s="501">
        <v>0</v>
      </c>
      <c r="H606" s="501">
        <v>0</v>
      </c>
      <c r="I606" s="501">
        <v>0</v>
      </c>
      <c r="J606" s="501">
        <v>0</v>
      </c>
      <c r="K606" s="501">
        <v>0</v>
      </c>
      <c r="L606" s="492">
        <v>0</v>
      </c>
      <c r="M606" s="409">
        <v>0</v>
      </c>
      <c r="N606" s="641">
        <v>4</v>
      </c>
      <c r="O606" s="409">
        <f t="shared" si="32"/>
        <v>22800</v>
      </c>
      <c r="P606" s="409">
        <v>0</v>
      </c>
      <c r="Q606" s="409">
        <v>0</v>
      </c>
      <c r="R606" s="493">
        <v>0</v>
      </c>
      <c r="S606" s="409">
        <v>0</v>
      </c>
      <c r="T606" s="641">
        <v>4</v>
      </c>
      <c r="U606" s="409">
        <f t="shared" si="31"/>
        <v>22800</v>
      </c>
      <c r="V606" s="40"/>
      <c r="W606" s="40"/>
      <c r="X606" s="40"/>
      <c r="Y606" s="52"/>
    </row>
    <row r="607" spans="1:25" ht="21">
      <c r="A607" s="54">
        <v>456</v>
      </c>
      <c r="B607" s="73" t="s">
        <v>137</v>
      </c>
      <c r="C607" s="74" t="s">
        <v>48</v>
      </c>
      <c r="D607" s="641">
        <v>4600</v>
      </c>
      <c r="E607" s="501">
        <v>0</v>
      </c>
      <c r="F607" s="501">
        <v>0</v>
      </c>
      <c r="G607" s="501">
        <v>0</v>
      </c>
      <c r="H607" s="501">
        <v>0</v>
      </c>
      <c r="I607" s="501">
        <v>0</v>
      </c>
      <c r="J607" s="501">
        <v>0</v>
      </c>
      <c r="K607" s="501">
        <v>0</v>
      </c>
      <c r="L607" s="492">
        <v>0</v>
      </c>
      <c r="M607" s="409">
        <v>0</v>
      </c>
      <c r="N607" s="641">
        <v>6</v>
      </c>
      <c r="O607" s="409">
        <f t="shared" si="32"/>
        <v>27600</v>
      </c>
      <c r="P607" s="409">
        <v>0</v>
      </c>
      <c r="Q607" s="409">
        <v>0</v>
      </c>
      <c r="R607" s="493">
        <v>0</v>
      </c>
      <c r="S607" s="409">
        <v>0</v>
      </c>
      <c r="T607" s="641">
        <v>6</v>
      </c>
      <c r="U607" s="409">
        <f t="shared" si="31"/>
        <v>27600</v>
      </c>
      <c r="V607" s="40"/>
      <c r="W607" s="40"/>
      <c r="X607" s="40"/>
      <c r="Y607" s="52"/>
    </row>
    <row r="608" spans="1:25" ht="21">
      <c r="A608" s="54">
        <v>457</v>
      </c>
      <c r="B608" s="73" t="s">
        <v>279</v>
      </c>
      <c r="C608" s="74" t="s">
        <v>48</v>
      </c>
      <c r="D608" s="641">
        <v>3460</v>
      </c>
      <c r="E608" s="501">
        <v>0</v>
      </c>
      <c r="F608" s="501">
        <v>0</v>
      </c>
      <c r="G608" s="501">
        <v>0</v>
      </c>
      <c r="H608" s="501">
        <v>0</v>
      </c>
      <c r="I608" s="501">
        <v>0</v>
      </c>
      <c r="J608" s="501">
        <v>0</v>
      </c>
      <c r="K608" s="501">
        <v>0</v>
      </c>
      <c r="L608" s="492">
        <v>0</v>
      </c>
      <c r="M608" s="409">
        <v>0</v>
      </c>
      <c r="N608" s="641">
        <v>4</v>
      </c>
      <c r="O608" s="409">
        <f t="shared" si="32"/>
        <v>13840</v>
      </c>
      <c r="P608" s="409">
        <v>0</v>
      </c>
      <c r="Q608" s="409">
        <v>0</v>
      </c>
      <c r="R608" s="493">
        <v>0</v>
      </c>
      <c r="S608" s="409">
        <v>0</v>
      </c>
      <c r="T608" s="641">
        <v>4</v>
      </c>
      <c r="U608" s="409">
        <f t="shared" si="31"/>
        <v>13840</v>
      </c>
      <c r="V608" s="40"/>
      <c r="W608" s="40"/>
      <c r="X608" s="40"/>
      <c r="Y608" s="52"/>
    </row>
    <row r="609" spans="1:25" ht="21">
      <c r="A609" s="54">
        <v>458</v>
      </c>
      <c r="B609" s="73" t="s">
        <v>109</v>
      </c>
      <c r="C609" s="74" t="s">
        <v>48</v>
      </c>
      <c r="D609" s="641">
        <v>3900</v>
      </c>
      <c r="E609" s="501">
        <v>0</v>
      </c>
      <c r="F609" s="501">
        <v>0</v>
      </c>
      <c r="G609" s="501">
        <v>0</v>
      </c>
      <c r="H609" s="501">
        <v>0</v>
      </c>
      <c r="I609" s="501">
        <v>0</v>
      </c>
      <c r="J609" s="501">
        <v>0</v>
      </c>
      <c r="K609" s="501">
        <v>0</v>
      </c>
      <c r="L609" s="492">
        <v>0</v>
      </c>
      <c r="M609" s="409">
        <v>0</v>
      </c>
      <c r="N609" s="641">
        <v>4</v>
      </c>
      <c r="O609" s="409">
        <f t="shared" si="32"/>
        <v>15600</v>
      </c>
      <c r="P609" s="409">
        <v>0</v>
      </c>
      <c r="Q609" s="409">
        <v>0</v>
      </c>
      <c r="R609" s="493">
        <v>0</v>
      </c>
      <c r="S609" s="409">
        <v>0</v>
      </c>
      <c r="T609" s="641">
        <v>4</v>
      </c>
      <c r="U609" s="409">
        <f t="shared" si="31"/>
        <v>15600</v>
      </c>
      <c r="V609" s="40"/>
      <c r="W609" s="40"/>
      <c r="X609" s="40"/>
      <c r="Y609" s="52"/>
    </row>
    <row r="610" spans="1:25" ht="21">
      <c r="A610" s="54">
        <v>459</v>
      </c>
      <c r="B610" s="73" t="s">
        <v>138</v>
      </c>
      <c r="C610" s="74" t="s">
        <v>48</v>
      </c>
      <c r="D610" s="641">
        <v>6940</v>
      </c>
      <c r="E610" s="501">
        <v>0</v>
      </c>
      <c r="F610" s="501">
        <v>0</v>
      </c>
      <c r="G610" s="501">
        <v>0</v>
      </c>
      <c r="H610" s="501">
        <v>0</v>
      </c>
      <c r="I610" s="501">
        <v>0</v>
      </c>
      <c r="J610" s="501">
        <v>0</v>
      </c>
      <c r="K610" s="501">
        <v>0</v>
      </c>
      <c r="L610" s="492">
        <v>0</v>
      </c>
      <c r="M610" s="409">
        <v>0</v>
      </c>
      <c r="N610" s="641">
        <v>4</v>
      </c>
      <c r="O610" s="409">
        <f t="shared" si="32"/>
        <v>27760</v>
      </c>
      <c r="P610" s="409">
        <v>0</v>
      </c>
      <c r="Q610" s="409">
        <v>0</v>
      </c>
      <c r="R610" s="493">
        <v>0</v>
      </c>
      <c r="S610" s="409">
        <v>0</v>
      </c>
      <c r="T610" s="641">
        <v>4</v>
      </c>
      <c r="U610" s="409">
        <f t="shared" si="31"/>
        <v>27760</v>
      </c>
      <c r="V610" s="40"/>
      <c r="W610" s="40"/>
      <c r="X610" s="40"/>
      <c r="Y610" s="52"/>
    </row>
    <row r="611" spans="1:25" ht="21">
      <c r="A611" s="54">
        <v>460</v>
      </c>
      <c r="B611" s="73" t="s">
        <v>110</v>
      </c>
      <c r="C611" s="74" t="s">
        <v>48</v>
      </c>
      <c r="D611" s="641">
        <f>5390*0.7</f>
        <v>3772.9999999999995</v>
      </c>
      <c r="E611" s="501">
        <v>0</v>
      </c>
      <c r="F611" s="501">
        <v>0</v>
      </c>
      <c r="G611" s="501">
        <v>0</v>
      </c>
      <c r="H611" s="501">
        <v>0</v>
      </c>
      <c r="I611" s="501">
        <v>0</v>
      </c>
      <c r="J611" s="501">
        <v>0</v>
      </c>
      <c r="K611" s="501">
        <v>0</v>
      </c>
      <c r="L611" s="492">
        <v>0</v>
      </c>
      <c r="M611" s="409">
        <v>0</v>
      </c>
      <c r="N611" s="641">
        <v>6</v>
      </c>
      <c r="O611" s="409">
        <f t="shared" si="32"/>
        <v>22637.999999999996</v>
      </c>
      <c r="P611" s="409">
        <v>0</v>
      </c>
      <c r="Q611" s="409">
        <v>0</v>
      </c>
      <c r="R611" s="493">
        <v>0</v>
      </c>
      <c r="S611" s="409">
        <v>0</v>
      </c>
      <c r="T611" s="641">
        <v>6</v>
      </c>
      <c r="U611" s="409">
        <f t="shared" si="31"/>
        <v>22637.999999999996</v>
      </c>
      <c r="V611" s="40"/>
      <c r="W611" s="40"/>
      <c r="X611" s="40"/>
      <c r="Y611" s="52"/>
    </row>
    <row r="612" spans="1:25" ht="21">
      <c r="A612" s="54">
        <v>461</v>
      </c>
      <c r="B612" s="73" t="s">
        <v>111</v>
      </c>
      <c r="C612" s="74" t="s">
        <v>48</v>
      </c>
      <c r="D612" s="641">
        <f>5850*0.7</f>
        <v>4094.9999999999995</v>
      </c>
      <c r="E612" s="501">
        <v>0</v>
      </c>
      <c r="F612" s="501">
        <v>0</v>
      </c>
      <c r="G612" s="501">
        <v>0</v>
      </c>
      <c r="H612" s="501">
        <v>0</v>
      </c>
      <c r="I612" s="501">
        <v>0</v>
      </c>
      <c r="J612" s="501">
        <v>0</v>
      </c>
      <c r="K612" s="501">
        <v>0</v>
      </c>
      <c r="L612" s="492">
        <v>0</v>
      </c>
      <c r="M612" s="409">
        <v>0</v>
      </c>
      <c r="N612" s="641">
        <v>6</v>
      </c>
      <c r="O612" s="409">
        <f t="shared" si="32"/>
        <v>24569.999999999996</v>
      </c>
      <c r="P612" s="409">
        <v>0</v>
      </c>
      <c r="Q612" s="409">
        <v>0</v>
      </c>
      <c r="R612" s="493">
        <v>0</v>
      </c>
      <c r="S612" s="409">
        <v>0</v>
      </c>
      <c r="T612" s="641">
        <v>6</v>
      </c>
      <c r="U612" s="409">
        <f t="shared" si="31"/>
        <v>24569.999999999996</v>
      </c>
      <c r="V612" s="40"/>
      <c r="W612" s="40"/>
      <c r="X612" s="40"/>
      <c r="Y612" s="52"/>
    </row>
    <row r="613" spans="1:25" ht="21">
      <c r="A613" s="54"/>
      <c r="B613" s="91" t="s">
        <v>280</v>
      </c>
      <c r="C613" s="92">
        <v>0</v>
      </c>
      <c r="D613" s="651">
        <v>0</v>
      </c>
      <c r="E613" s="501">
        <v>0</v>
      </c>
      <c r="F613" s="501">
        <v>0</v>
      </c>
      <c r="G613" s="501">
        <v>0</v>
      </c>
      <c r="H613" s="501">
        <v>0</v>
      </c>
      <c r="I613" s="501">
        <v>0</v>
      </c>
      <c r="J613" s="501">
        <v>0</v>
      </c>
      <c r="K613" s="501">
        <v>0</v>
      </c>
      <c r="L613" s="492">
        <v>0</v>
      </c>
      <c r="M613" s="409">
        <v>0</v>
      </c>
      <c r="N613" s="871">
        <v>0</v>
      </c>
      <c r="O613" s="871">
        <v>0</v>
      </c>
      <c r="P613" s="409">
        <v>0</v>
      </c>
      <c r="Q613" s="409">
        <v>0</v>
      </c>
      <c r="R613" s="493">
        <v>0</v>
      </c>
      <c r="S613" s="409">
        <v>0</v>
      </c>
      <c r="T613" s="871">
        <v>0</v>
      </c>
      <c r="U613" s="409">
        <f t="shared" si="31"/>
        <v>0</v>
      </c>
      <c r="V613" s="40"/>
      <c r="W613" s="40"/>
      <c r="X613" s="40"/>
      <c r="Y613" s="52"/>
    </row>
    <row r="614" spans="1:25" ht="21">
      <c r="A614" s="54"/>
      <c r="B614" s="93" t="s">
        <v>218</v>
      </c>
      <c r="C614" s="94">
        <v>0</v>
      </c>
      <c r="D614" s="652">
        <v>0</v>
      </c>
      <c r="E614" s="501">
        <v>0</v>
      </c>
      <c r="F614" s="501">
        <v>0</v>
      </c>
      <c r="G614" s="501">
        <v>0</v>
      </c>
      <c r="H614" s="501">
        <v>0</v>
      </c>
      <c r="I614" s="501">
        <v>0</v>
      </c>
      <c r="J614" s="501">
        <v>0</v>
      </c>
      <c r="K614" s="501">
        <v>0</v>
      </c>
      <c r="L614" s="492">
        <v>0</v>
      </c>
      <c r="M614" s="409">
        <v>0</v>
      </c>
      <c r="N614" s="871">
        <v>0</v>
      </c>
      <c r="O614" s="871">
        <v>0</v>
      </c>
      <c r="P614" s="409">
        <v>0</v>
      </c>
      <c r="Q614" s="409">
        <v>0</v>
      </c>
      <c r="R614" s="493">
        <v>0</v>
      </c>
      <c r="S614" s="409">
        <v>0</v>
      </c>
      <c r="T614" s="871">
        <v>0</v>
      </c>
      <c r="U614" s="409">
        <f t="shared" si="31"/>
        <v>0</v>
      </c>
      <c r="V614" s="40"/>
      <c r="W614" s="40"/>
      <c r="X614" s="40"/>
      <c r="Y614" s="52"/>
    </row>
    <row r="615" spans="1:25" ht="21">
      <c r="A615" s="54">
        <v>462</v>
      </c>
      <c r="B615" s="95" t="s">
        <v>281</v>
      </c>
      <c r="C615" s="96" t="s">
        <v>48</v>
      </c>
      <c r="D615" s="641">
        <v>47000</v>
      </c>
      <c r="E615" s="501">
        <v>0</v>
      </c>
      <c r="F615" s="501">
        <v>0</v>
      </c>
      <c r="G615" s="501">
        <v>0</v>
      </c>
      <c r="H615" s="501">
        <v>0</v>
      </c>
      <c r="I615" s="501">
        <v>0</v>
      </c>
      <c r="J615" s="501">
        <v>0</v>
      </c>
      <c r="K615" s="501">
        <v>0</v>
      </c>
      <c r="L615" s="492">
        <v>0</v>
      </c>
      <c r="M615" s="409">
        <v>0</v>
      </c>
      <c r="N615" s="653">
        <v>1</v>
      </c>
      <c r="O615" s="409">
        <f t="shared" si="32"/>
        <v>47000</v>
      </c>
      <c r="P615" s="409">
        <v>0</v>
      </c>
      <c r="Q615" s="409">
        <v>0</v>
      </c>
      <c r="R615" s="493">
        <v>0</v>
      </c>
      <c r="S615" s="409">
        <v>0</v>
      </c>
      <c r="T615" s="653">
        <v>1</v>
      </c>
      <c r="U615" s="409">
        <f t="shared" si="31"/>
        <v>47000</v>
      </c>
      <c r="V615" s="40"/>
      <c r="W615" s="40"/>
      <c r="X615" s="40"/>
      <c r="Y615" s="52"/>
    </row>
    <row r="616" spans="1:25" ht="21">
      <c r="A616" s="54">
        <v>463</v>
      </c>
      <c r="B616" s="95" t="s">
        <v>282</v>
      </c>
      <c r="C616" s="96" t="s">
        <v>48</v>
      </c>
      <c r="D616" s="641">
        <v>20000</v>
      </c>
      <c r="E616" s="501">
        <v>0</v>
      </c>
      <c r="F616" s="501">
        <v>0</v>
      </c>
      <c r="G616" s="501">
        <v>0</v>
      </c>
      <c r="H616" s="501">
        <v>0</v>
      </c>
      <c r="I616" s="501">
        <v>0</v>
      </c>
      <c r="J616" s="501">
        <v>0</v>
      </c>
      <c r="K616" s="501">
        <v>0</v>
      </c>
      <c r="L616" s="492">
        <v>0</v>
      </c>
      <c r="M616" s="409">
        <v>0</v>
      </c>
      <c r="N616" s="653">
        <v>4</v>
      </c>
      <c r="O616" s="409">
        <f t="shared" si="32"/>
        <v>80000</v>
      </c>
      <c r="P616" s="409">
        <v>0</v>
      </c>
      <c r="Q616" s="409">
        <v>0</v>
      </c>
      <c r="R616" s="493">
        <v>0</v>
      </c>
      <c r="S616" s="409">
        <v>0</v>
      </c>
      <c r="T616" s="653">
        <v>4</v>
      </c>
      <c r="U616" s="409">
        <f t="shared" si="31"/>
        <v>80000</v>
      </c>
      <c r="V616" s="40"/>
      <c r="W616" s="40"/>
      <c r="X616" s="40"/>
      <c r="Y616" s="52"/>
    </row>
    <row r="617" spans="1:25" ht="21">
      <c r="A617" s="54">
        <v>464</v>
      </c>
      <c r="B617" s="95" t="s">
        <v>283</v>
      </c>
      <c r="C617" s="96" t="s">
        <v>48</v>
      </c>
      <c r="D617" s="641">
        <v>295000</v>
      </c>
      <c r="E617" s="501">
        <v>0</v>
      </c>
      <c r="F617" s="501">
        <v>0</v>
      </c>
      <c r="G617" s="501">
        <v>0</v>
      </c>
      <c r="H617" s="501">
        <v>0</v>
      </c>
      <c r="I617" s="501">
        <v>0</v>
      </c>
      <c r="J617" s="501">
        <v>0</v>
      </c>
      <c r="K617" s="501">
        <v>0</v>
      </c>
      <c r="L617" s="492">
        <v>0</v>
      </c>
      <c r="M617" s="409">
        <v>0</v>
      </c>
      <c r="N617" s="653">
        <v>1</v>
      </c>
      <c r="O617" s="409">
        <f t="shared" si="32"/>
        <v>295000</v>
      </c>
      <c r="P617" s="409">
        <v>0</v>
      </c>
      <c r="Q617" s="409">
        <v>0</v>
      </c>
      <c r="R617" s="493">
        <v>0</v>
      </c>
      <c r="S617" s="409">
        <v>0</v>
      </c>
      <c r="T617" s="653">
        <v>1</v>
      </c>
      <c r="U617" s="409">
        <f t="shared" si="31"/>
        <v>295000</v>
      </c>
      <c r="V617" s="40"/>
      <c r="W617" s="40"/>
      <c r="X617" s="40"/>
      <c r="Y617" s="52"/>
    </row>
    <row r="618" spans="1:25" ht="21">
      <c r="A618" s="54">
        <v>465</v>
      </c>
      <c r="B618" s="95" t="s">
        <v>284</v>
      </c>
      <c r="C618" s="96" t="s">
        <v>48</v>
      </c>
      <c r="D618" s="641">
        <v>195000</v>
      </c>
      <c r="E618" s="501">
        <v>0</v>
      </c>
      <c r="F618" s="501">
        <v>0</v>
      </c>
      <c r="G618" s="501">
        <v>0</v>
      </c>
      <c r="H618" s="501">
        <v>0</v>
      </c>
      <c r="I618" s="501">
        <v>0</v>
      </c>
      <c r="J618" s="501">
        <v>0</v>
      </c>
      <c r="K618" s="501">
        <v>0</v>
      </c>
      <c r="L618" s="492">
        <v>0</v>
      </c>
      <c r="M618" s="409">
        <v>0</v>
      </c>
      <c r="N618" s="653">
        <v>1</v>
      </c>
      <c r="O618" s="409">
        <f t="shared" si="32"/>
        <v>195000</v>
      </c>
      <c r="P618" s="409">
        <v>0</v>
      </c>
      <c r="Q618" s="409">
        <v>0</v>
      </c>
      <c r="R618" s="493">
        <v>0</v>
      </c>
      <c r="S618" s="409">
        <v>0</v>
      </c>
      <c r="T618" s="653">
        <v>1</v>
      </c>
      <c r="U618" s="409">
        <f t="shared" si="31"/>
        <v>195000</v>
      </c>
      <c r="V618" s="40"/>
      <c r="W618" s="40"/>
      <c r="X618" s="40"/>
      <c r="Y618" s="52"/>
    </row>
    <row r="619" spans="1:25" ht="21">
      <c r="A619" s="54">
        <v>466</v>
      </c>
      <c r="B619" s="95" t="s">
        <v>285</v>
      </c>
      <c r="C619" s="96" t="s">
        <v>48</v>
      </c>
      <c r="D619" s="641">
        <v>180000</v>
      </c>
      <c r="E619" s="501">
        <v>0</v>
      </c>
      <c r="F619" s="501">
        <v>0</v>
      </c>
      <c r="G619" s="501">
        <v>0</v>
      </c>
      <c r="H619" s="501">
        <v>0</v>
      </c>
      <c r="I619" s="501">
        <v>0</v>
      </c>
      <c r="J619" s="501">
        <v>0</v>
      </c>
      <c r="K619" s="501">
        <v>0</v>
      </c>
      <c r="L619" s="492">
        <v>0</v>
      </c>
      <c r="M619" s="409">
        <v>0</v>
      </c>
      <c r="N619" s="653">
        <v>4</v>
      </c>
      <c r="O619" s="409">
        <f t="shared" si="32"/>
        <v>720000</v>
      </c>
      <c r="P619" s="409">
        <v>0</v>
      </c>
      <c r="Q619" s="409">
        <v>0</v>
      </c>
      <c r="R619" s="493">
        <v>0</v>
      </c>
      <c r="S619" s="409">
        <v>0</v>
      </c>
      <c r="T619" s="653">
        <v>4</v>
      </c>
      <c r="U619" s="409">
        <f t="shared" si="31"/>
        <v>720000</v>
      </c>
      <c r="V619" s="40"/>
      <c r="W619" s="40"/>
      <c r="X619" s="40"/>
      <c r="Y619" s="52"/>
    </row>
    <row r="620" spans="1:25" ht="21">
      <c r="A620" s="54">
        <v>467</v>
      </c>
      <c r="B620" s="95" t="s">
        <v>286</v>
      </c>
      <c r="C620" s="96" t="s">
        <v>48</v>
      </c>
      <c r="D620" s="641">
        <v>80000</v>
      </c>
      <c r="E620" s="501">
        <v>0</v>
      </c>
      <c r="F620" s="501">
        <v>0</v>
      </c>
      <c r="G620" s="501">
        <v>0</v>
      </c>
      <c r="H620" s="501">
        <v>0</v>
      </c>
      <c r="I620" s="501">
        <v>0</v>
      </c>
      <c r="J620" s="501">
        <v>0</v>
      </c>
      <c r="K620" s="501">
        <v>0</v>
      </c>
      <c r="L620" s="492">
        <v>0</v>
      </c>
      <c r="M620" s="409">
        <v>0</v>
      </c>
      <c r="N620" s="653">
        <v>1</v>
      </c>
      <c r="O620" s="409">
        <f t="shared" si="32"/>
        <v>80000</v>
      </c>
      <c r="P620" s="409">
        <v>0</v>
      </c>
      <c r="Q620" s="409">
        <v>0</v>
      </c>
      <c r="R620" s="493">
        <v>0</v>
      </c>
      <c r="S620" s="409">
        <v>0</v>
      </c>
      <c r="T620" s="653">
        <v>1</v>
      </c>
      <c r="U620" s="409">
        <f t="shared" si="31"/>
        <v>80000</v>
      </c>
      <c r="V620" s="40"/>
      <c r="W620" s="40"/>
      <c r="X620" s="40"/>
      <c r="Y620" s="52"/>
    </row>
    <row r="621" spans="1:25" ht="21">
      <c r="A621" s="54"/>
      <c r="B621" s="97" t="s">
        <v>287</v>
      </c>
      <c r="C621" s="98">
        <v>0</v>
      </c>
      <c r="D621" s="645">
        <v>0</v>
      </c>
      <c r="E621" s="501">
        <v>0</v>
      </c>
      <c r="F621" s="501">
        <v>0</v>
      </c>
      <c r="G621" s="501">
        <v>0</v>
      </c>
      <c r="H621" s="501">
        <v>0</v>
      </c>
      <c r="I621" s="501">
        <v>0</v>
      </c>
      <c r="J621" s="501">
        <v>0</v>
      </c>
      <c r="K621" s="501">
        <v>0</v>
      </c>
      <c r="L621" s="492">
        <v>0</v>
      </c>
      <c r="M621" s="409">
        <v>0</v>
      </c>
      <c r="N621" s="872">
        <v>0</v>
      </c>
      <c r="O621" s="872">
        <v>0</v>
      </c>
      <c r="P621" s="409">
        <v>0</v>
      </c>
      <c r="Q621" s="409">
        <v>0</v>
      </c>
      <c r="R621" s="493">
        <v>0</v>
      </c>
      <c r="S621" s="409">
        <v>0</v>
      </c>
      <c r="T621" s="872">
        <v>0</v>
      </c>
      <c r="U621" s="409">
        <f t="shared" si="31"/>
        <v>0</v>
      </c>
      <c r="V621" s="40"/>
      <c r="W621" s="40"/>
      <c r="X621" s="40"/>
      <c r="Y621" s="52"/>
    </row>
    <row r="622" spans="1:25" ht="21">
      <c r="A622" s="54">
        <v>468</v>
      </c>
      <c r="B622" s="95" t="s">
        <v>281</v>
      </c>
      <c r="C622" s="96" t="s">
        <v>48</v>
      </c>
      <c r="D622" s="641">
        <v>47000</v>
      </c>
      <c r="E622" s="501">
        <v>0</v>
      </c>
      <c r="F622" s="501">
        <v>0</v>
      </c>
      <c r="G622" s="501">
        <v>0</v>
      </c>
      <c r="H622" s="501">
        <v>0</v>
      </c>
      <c r="I622" s="501">
        <v>0</v>
      </c>
      <c r="J622" s="501">
        <v>0</v>
      </c>
      <c r="K622" s="501">
        <v>0</v>
      </c>
      <c r="L622" s="492">
        <v>0</v>
      </c>
      <c r="M622" s="409">
        <v>0</v>
      </c>
      <c r="N622" s="653">
        <v>1</v>
      </c>
      <c r="O622" s="409">
        <f t="shared" ref="O622:O644" si="33">D622*N622</f>
        <v>47000</v>
      </c>
      <c r="P622" s="409">
        <v>0</v>
      </c>
      <c r="Q622" s="409">
        <v>0</v>
      </c>
      <c r="R622" s="493">
        <v>0</v>
      </c>
      <c r="S622" s="409">
        <v>0</v>
      </c>
      <c r="T622" s="653">
        <v>1</v>
      </c>
      <c r="U622" s="409">
        <f t="shared" ref="U622:U644" si="34">O622</f>
        <v>47000</v>
      </c>
      <c r="V622" s="40"/>
      <c r="W622" s="40"/>
      <c r="X622" s="40"/>
      <c r="Y622" s="52"/>
    </row>
    <row r="623" spans="1:25" ht="21">
      <c r="A623" s="54">
        <v>469</v>
      </c>
      <c r="B623" s="95" t="s">
        <v>282</v>
      </c>
      <c r="C623" s="96" t="s">
        <v>48</v>
      </c>
      <c r="D623" s="641">
        <v>20000</v>
      </c>
      <c r="E623" s="501">
        <v>0</v>
      </c>
      <c r="F623" s="501">
        <v>0</v>
      </c>
      <c r="G623" s="501">
        <v>0</v>
      </c>
      <c r="H623" s="501">
        <v>0</v>
      </c>
      <c r="I623" s="501">
        <v>0</v>
      </c>
      <c r="J623" s="501">
        <v>0</v>
      </c>
      <c r="K623" s="501">
        <v>0</v>
      </c>
      <c r="L623" s="492">
        <v>0</v>
      </c>
      <c r="M623" s="409">
        <v>0</v>
      </c>
      <c r="N623" s="653">
        <v>4</v>
      </c>
      <c r="O623" s="409">
        <f t="shared" si="33"/>
        <v>80000</v>
      </c>
      <c r="P623" s="409">
        <v>0</v>
      </c>
      <c r="Q623" s="409">
        <v>0</v>
      </c>
      <c r="R623" s="493">
        <v>0</v>
      </c>
      <c r="S623" s="409">
        <v>0</v>
      </c>
      <c r="T623" s="653">
        <v>4</v>
      </c>
      <c r="U623" s="409">
        <f t="shared" si="34"/>
        <v>80000</v>
      </c>
      <c r="V623" s="40"/>
      <c r="W623" s="40"/>
      <c r="X623" s="40"/>
      <c r="Y623" s="52"/>
    </row>
    <row r="624" spans="1:25" ht="21">
      <c r="A624" s="54">
        <v>470</v>
      </c>
      <c r="B624" s="95" t="s">
        <v>283</v>
      </c>
      <c r="C624" s="96" t="s">
        <v>48</v>
      </c>
      <c r="D624" s="641">
        <v>295000</v>
      </c>
      <c r="E624" s="501">
        <v>0</v>
      </c>
      <c r="F624" s="501">
        <v>0</v>
      </c>
      <c r="G624" s="501">
        <v>0</v>
      </c>
      <c r="H624" s="501">
        <v>0</v>
      </c>
      <c r="I624" s="501">
        <v>0</v>
      </c>
      <c r="J624" s="501">
        <v>0</v>
      </c>
      <c r="K624" s="501">
        <v>0</v>
      </c>
      <c r="L624" s="492">
        <v>0</v>
      </c>
      <c r="M624" s="409">
        <v>0</v>
      </c>
      <c r="N624" s="653">
        <v>1</v>
      </c>
      <c r="O624" s="409">
        <f t="shared" si="33"/>
        <v>295000</v>
      </c>
      <c r="P624" s="409">
        <v>0</v>
      </c>
      <c r="Q624" s="409">
        <v>0</v>
      </c>
      <c r="R624" s="493">
        <v>0</v>
      </c>
      <c r="S624" s="409">
        <v>0</v>
      </c>
      <c r="T624" s="653">
        <v>1</v>
      </c>
      <c r="U624" s="409">
        <f t="shared" si="34"/>
        <v>295000</v>
      </c>
      <c r="V624" s="40"/>
      <c r="W624" s="40"/>
      <c r="X624" s="40"/>
      <c r="Y624" s="52"/>
    </row>
    <row r="625" spans="1:25" ht="21">
      <c r="A625" s="54">
        <v>471</v>
      </c>
      <c r="B625" s="95" t="s">
        <v>284</v>
      </c>
      <c r="C625" s="96" t="s">
        <v>48</v>
      </c>
      <c r="D625" s="641">
        <v>195000</v>
      </c>
      <c r="E625" s="501">
        <v>0</v>
      </c>
      <c r="F625" s="501">
        <v>0</v>
      </c>
      <c r="G625" s="501">
        <v>0</v>
      </c>
      <c r="H625" s="501">
        <v>0</v>
      </c>
      <c r="I625" s="501">
        <v>0</v>
      </c>
      <c r="J625" s="501">
        <v>0</v>
      </c>
      <c r="K625" s="501">
        <v>0</v>
      </c>
      <c r="L625" s="492">
        <v>0</v>
      </c>
      <c r="M625" s="409">
        <v>0</v>
      </c>
      <c r="N625" s="653">
        <v>1</v>
      </c>
      <c r="O625" s="409">
        <f t="shared" si="33"/>
        <v>195000</v>
      </c>
      <c r="P625" s="409">
        <v>0</v>
      </c>
      <c r="Q625" s="409">
        <v>0</v>
      </c>
      <c r="R625" s="493">
        <v>0</v>
      </c>
      <c r="S625" s="409">
        <v>0</v>
      </c>
      <c r="T625" s="653">
        <v>1</v>
      </c>
      <c r="U625" s="409">
        <f t="shared" si="34"/>
        <v>195000</v>
      </c>
      <c r="V625" s="40"/>
      <c r="W625" s="40"/>
      <c r="X625" s="40"/>
      <c r="Y625" s="52"/>
    </row>
    <row r="626" spans="1:25" ht="21">
      <c r="A626" s="54">
        <v>472</v>
      </c>
      <c r="B626" s="95" t="s">
        <v>286</v>
      </c>
      <c r="C626" s="96" t="s">
        <v>48</v>
      </c>
      <c r="D626" s="641">
        <v>80000</v>
      </c>
      <c r="E626" s="501">
        <v>0</v>
      </c>
      <c r="F626" s="501">
        <v>0</v>
      </c>
      <c r="G626" s="501">
        <v>0</v>
      </c>
      <c r="H626" s="501">
        <v>0</v>
      </c>
      <c r="I626" s="501">
        <v>0</v>
      </c>
      <c r="J626" s="501">
        <v>0</v>
      </c>
      <c r="K626" s="501">
        <v>0</v>
      </c>
      <c r="L626" s="492">
        <v>0</v>
      </c>
      <c r="M626" s="409">
        <v>0</v>
      </c>
      <c r="N626" s="653">
        <v>1</v>
      </c>
      <c r="O626" s="409">
        <f t="shared" si="33"/>
        <v>80000</v>
      </c>
      <c r="P626" s="409">
        <v>0</v>
      </c>
      <c r="Q626" s="409">
        <v>0</v>
      </c>
      <c r="R626" s="493">
        <v>0</v>
      </c>
      <c r="S626" s="409">
        <v>0</v>
      </c>
      <c r="T626" s="653">
        <v>1</v>
      </c>
      <c r="U626" s="409">
        <f t="shared" si="34"/>
        <v>80000</v>
      </c>
      <c r="V626" s="40"/>
      <c r="W626" s="40"/>
      <c r="X626" s="40"/>
      <c r="Y626" s="52"/>
    </row>
    <row r="627" spans="1:25" ht="21">
      <c r="A627" s="54">
        <v>473</v>
      </c>
      <c r="B627" s="95" t="s">
        <v>288</v>
      </c>
      <c r="C627" s="96" t="s">
        <v>48</v>
      </c>
      <c r="D627" s="641">
        <v>180000</v>
      </c>
      <c r="E627" s="501">
        <v>0</v>
      </c>
      <c r="F627" s="501">
        <v>0</v>
      </c>
      <c r="G627" s="501">
        <v>0</v>
      </c>
      <c r="H627" s="501">
        <v>0</v>
      </c>
      <c r="I627" s="501">
        <v>0</v>
      </c>
      <c r="J627" s="501">
        <v>0</v>
      </c>
      <c r="K627" s="501">
        <v>0</v>
      </c>
      <c r="L627" s="492">
        <v>0</v>
      </c>
      <c r="M627" s="409">
        <v>0</v>
      </c>
      <c r="N627" s="653">
        <v>4</v>
      </c>
      <c r="O627" s="409">
        <f t="shared" si="33"/>
        <v>720000</v>
      </c>
      <c r="P627" s="409">
        <v>0</v>
      </c>
      <c r="Q627" s="409">
        <v>0</v>
      </c>
      <c r="R627" s="493">
        <v>0</v>
      </c>
      <c r="S627" s="409">
        <v>0</v>
      </c>
      <c r="T627" s="653">
        <v>4</v>
      </c>
      <c r="U627" s="409">
        <f t="shared" si="34"/>
        <v>720000</v>
      </c>
      <c r="V627" s="40"/>
      <c r="W627" s="40"/>
      <c r="X627" s="40"/>
      <c r="Y627" s="52"/>
    </row>
    <row r="628" spans="1:25" ht="21">
      <c r="A628" s="54"/>
      <c r="B628" s="97" t="s">
        <v>216</v>
      </c>
      <c r="C628" s="98">
        <v>0</v>
      </c>
      <c r="D628" s="645">
        <v>0</v>
      </c>
      <c r="E628" s="501">
        <v>0</v>
      </c>
      <c r="F628" s="501">
        <v>0</v>
      </c>
      <c r="G628" s="501">
        <v>0</v>
      </c>
      <c r="H628" s="501">
        <v>0</v>
      </c>
      <c r="I628" s="501">
        <v>0</v>
      </c>
      <c r="J628" s="501">
        <v>0</v>
      </c>
      <c r="K628" s="501">
        <v>0</v>
      </c>
      <c r="L628" s="492">
        <v>0</v>
      </c>
      <c r="M628" s="409">
        <v>0</v>
      </c>
      <c r="N628" s="872">
        <v>0</v>
      </c>
      <c r="O628" s="872">
        <v>0</v>
      </c>
      <c r="P628" s="409">
        <v>0</v>
      </c>
      <c r="Q628" s="409">
        <v>0</v>
      </c>
      <c r="R628" s="493">
        <v>0</v>
      </c>
      <c r="S628" s="409">
        <v>0</v>
      </c>
      <c r="T628" s="872">
        <v>0</v>
      </c>
      <c r="U628" s="409">
        <f t="shared" si="34"/>
        <v>0</v>
      </c>
      <c r="V628" s="40"/>
      <c r="W628" s="40"/>
      <c r="X628" s="40"/>
      <c r="Y628" s="52"/>
    </row>
    <row r="629" spans="1:25" ht="21">
      <c r="A629" s="54">
        <v>474</v>
      </c>
      <c r="B629" s="95" t="s">
        <v>289</v>
      </c>
      <c r="C629" s="96" t="s">
        <v>48</v>
      </c>
      <c r="D629" s="641">
        <v>35000</v>
      </c>
      <c r="E629" s="501">
        <v>0</v>
      </c>
      <c r="F629" s="501">
        <v>0</v>
      </c>
      <c r="G629" s="501">
        <v>0</v>
      </c>
      <c r="H629" s="501">
        <v>0</v>
      </c>
      <c r="I629" s="501">
        <v>0</v>
      </c>
      <c r="J629" s="501">
        <v>0</v>
      </c>
      <c r="K629" s="501">
        <v>0</v>
      </c>
      <c r="L629" s="492">
        <v>0</v>
      </c>
      <c r="M629" s="409">
        <v>0</v>
      </c>
      <c r="N629" s="653">
        <v>1</v>
      </c>
      <c r="O629" s="409">
        <f t="shared" si="33"/>
        <v>35000</v>
      </c>
      <c r="P629" s="409">
        <v>0</v>
      </c>
      <c r="Q629" s="409">
        <v>0</v>
      </c>
      <c r="R629" s="493">
        <v>0</v>
      </c>
      <c r="S629" s="409">
        <v>0</v>
      </c>
      <c r="T629" s="653">
        <v>1</v>
      </c>
      <c r="U629" s="409">
        <f t="shared" si="34"/>
        <v>35000</v>
      </c>
      <c r="V629" s="40"/>
      <c r="W629" s="40"/>
      <c r="X629" s="40"/>
      <c r="Y629" s="52"/>
    </row>
    <row r="630" spans="1:25" ht="21">
      <c r="A630" s="54">
        <v>475</v>
      </c>
      <c r="B630" s="95" t="s">
        <v>290</v>
      </c>
      <c r="C630" s="96" t="s">
        <v>48</v>
      </c>
      <c r="D630" s="641">
        <v>45000</v>
      </c>
      <c r="E630" s="501">
        <v>0</v>
      </c>
      <c r="F630" s="501">
        <v>0</v>
      </c>
      <c r="G630" s="501">
        <v>0</v>
      </c>
      <c r="H630" s="501">
        <v>0</v>
      </c>
      <c r="I630" s="501">
        <v>0</v>
      </c>
      <c r="J630" s="501">
        <v>0</v>
      </c>
      <c r="K630" s="501">
        <v>0</v>
      </c>
      <c r="L630" s="492">
        <v>0</v>
      </c>
      <c r="M630" s="409">
        <v>0</v>
      </c>
      <c r="N630" s="653">
        <v>9</v>
      </c>
      <c r="O630" s="409">
        <f t="shared" si="33"/>
        <v>405000</v>
      </c>
      <c r="P630" s="409">
        <v>0</v>
      </c>
      <c r="Q630" s="409">
        <v>0</v>
      </c>
      <c r="R630" s="493">
        <v>0</v>
      </c>
      <c r="S630" s="409">
        <v>0</v>
      </c>
      <c r="T630" s="653">
        <v>9</v>
      </c>
      <c r="U630" s="409">
        <f t="shared" si="34"/>
        <v>405000</v>
      </c>
      <c r="V630" s="40"/>
      <c r="W630" s="40"/>
      <c r="X630" s="40"/>
      <c r="Y630" s="52"/>
    </row>
    <row r="631" spans="1:25" ht="42">
      <c r="A631" s="54">
        <v>476</v>
      </c>
      <c r="B631" s="99" t="s">
        <v>291</v>
      </c>
      <c r="C631" s="96" t="s">
        <v>48</v>
      </c>
      <c r="D631" s="641">
        <v>185000</v>
      </c>
      <c r="E631" s="501">
        <v>0</v>
      </c>
      <c r="F631" s="501">
        <v>0</v>
      </c>
      <c r="G631" s="501">
        <v>0</v>
      </c>
      <c r="H631" s="501">
        <v>0</v>
      </c>
      <c r="I631" s="501">
        <v>0</v>
      </c>
      <c r="J631" s="501">
        <v>0</v>
      </c>
      <c r="K631" s="501">
        <v>0</v>
      </c>
      <c r="L631" s="492">
        <v>0</v>
      </c>
      <c r="M631" s="409">
        <v>0</v>
      </c>
      <c r="N631" s="653">
        <v>1</v>
      </c>
      <c r="O631" s="409">
        <f t="shared" si="33"/>
        <v>185000</v>
      </c>
      <c r="P631" s="409">
        <v>0</v>
      </c>
      <c r="Q631" s="409">
        <v>0</v>
      </c>
      <c r="R631" s="493">
        <v>0</v>
      </c>
      <c r="S631" s="409">
        <v>0</v>
      </c>
      <c r="T631" s="653">
        <v>1</v>
      </c>
      <c r="U631" s="409">
        <f t="shared" si="34"/>
        <v>185000</v>
      </c>
      <c r="V631" s="40"/>
      <c r="W631" s="40"/>
      <c r="X631" s="40"/>
      <c r="Y631" s="52"/>
    </row>
    <row r="632" spans="1:25" ht="21">
      <c r="A632" s="54">
        <v>477</v>
      </c>
      <c r="B632" s="95" t="s">
        <v>282</v>
      </c>
      <c r="C632" s="96" t="s">
        <v>48</v>
      </c>
      <c r="D632" s="641">
        <v>20000</v>
      </c>
      <c r="E632" s="501">
        <v>0</v>
      </c>
      <c r="F632" s="501">
        <v>0</v>
      </c>
      <c r="G632" s="501">
        <v>0</v>
      </c>
      <c r="H632" s="501">
        <v>0</v>
      </c>
      <c r="I632" s="501">
        <v>0</v>
      </c>
      <c r="J632" s="501">
        <v>0</v>
      </c>
      <c r="K632" s="501">
        <v>0</v>
      </c>
      <c r="L632" s="492">
        <v>0</v>
      </c>
      <c r="M632" s="409">
        <v>0</v>
      </c>
      <c r="N632" s="653">
        <v>5</v>
      </c>
      <c r="O632" s="409">
        <f t="shared" si="33"/>
        <v>100000</v>
      </c>
      <c r="P632" s="409">
        <v>0</v>
      </c>
      <c r="Q632" s="409">
        <v>0</v>
      </c>
      <c r="R632" s="493">
        <v>0</v>
      </c>
      <c r="S632" s="409">
        <v>0</v>
      </c>
      <c r="T632" s="653">
        <v>5</v>
      </c>
      <c r="U632" s="409">
        <f t="shared" si="34"/>
        <v>100000</v>
      </c>
      <c r="V632" s="40"/>
      <c r="W632" s="40"/>
      <c r="X632" s="40"/>
      <c r="Y632" s="52"/>
    </row>
    <row r="633" spans="1:25" ht="21">
      <c r="A633" s="54"/>
      <c r="B633" s="91" t="s">
        <v>292</v>
      </c>
      <c r="C633" s="92">
        <v>0</v>
      </c>
      <c r="D633" s="651">
        <v>0</v>
      </c>
      <c r="E633" s="501">
        <v>0</v>
      </c>
      <c r="F633" s="501">
        <v>0</v>
      </c>
      <c r="G633" s="501">
        <v>0</v>
      </c>
      <c r="H633" s="501">
        <v>0</v>
      </c>
      <c r="I633" s="501">
        <v>0</v>
      </c>
      <c r="J633" s="501">
        <v>0</v>
      </c>
      <c r="K633" s="501">
        <v>0</v>
      </c>
      <c r="L633" s="492">
        <v>0</v>
      </c>
      <c r="M633" s="409">
        <v>0</v>
      </c>
      <c r="N633" s="871">
        <v>0</v>
      </c>
      <c r="O633" s="871">
        <v>0</v>
      </c>
      <c r="P633" s="409">
        <v>0</v>
      </c>
      <c r="Q633" s="409">
        <v>0</v>
      </c>
      <c r="R633" s="493">
        <v>0</v>
      </c>
      <c r="S633" s="409">
        <v>0</v>
      </c>
      <c r="T633" s="871">
        <v>0</v>
      </c>
      <c r="U633" s="409">
        <f t="shared" si="34"/>
        <v>0</v>
      </c>
      <c r="V633" s="40"/>
      <c r="W633" s="40"/>
      <c r="X633" s="40"/>
      <c r="Y633" s="52"/>
    </row>
    <row r="634" spans="1:25" ht="21">
      <c r="A634" s="54"/>
      <c r="B634" s="100" t="s">
        <v>293</v>
      </c>
      <c r="C634" s="101" t="s">
        <v>294</v>
      </c>
      <c r="D634" s="643">
        <v>3686916</v>
      </c>
      <c r="E634" s="501">
        <v>0</v>
      </c>
      <c r="F634" s="501">
        <v>0</v>
      </c>
      <c r="G634" s="501">
        <v>0</v>
      </c>
      <c r="H634" s="501">
        <v>0</v>
      </c>
      <c r="I634" s="501">
        <v>0</v>
      </c>
      <c r="J634" s="501">
        <v>0</v>
      </c>
      <c r="K634" s="501">
        <v>0</v>
      </c>
      <c r="L634" s="492">
        <v>0</v>
      </c>
      <c r="M634" s="409">
        <v>0</v>
      </c>
      <c r="N634" s="653">
        <v>1</v>
      </c>
      <c r="O634" s="409">
        <f t="shared" si="33"/>
        <v>3686916</v>
      </c>
      <c r="P634" s="409">
        <v>0</v>
      </c>
      <c r="Q634" s="409">
        <v>0</v>
      </c>
      <c r="R634" s="493">
        <v>0</v>
      </c>
      <c r="S634" s="409">
        <v>0</v>
      </c>
      <c r="T634" s="653">
        <v>1</v>
      </c>
      <c r="U634" s="409">
        <f t="shared" si="34"/>
        <v>3686916</v>
      </c>
      <c r="V634" s="40"/>
      <c r="W634" s="40"/>
      <c r="X634" s="40"/>
      <c r="Y634" s="52"/>
    </row>
    <row r="635" spans="1:25" ht="21">
      <c r="A635" s="54">
        <v>478</v>
      </c>
      <c r="B635" s="95" t="s">
        <v>295</v>
      </c>
      <c r="C635" s="96" t="s">
        <v>296</v>
      </c>
      <c r="D635" s="641">
        <v>0</v>
      </c>
      <c r="E635" s="501">
        <v>0</v>
      </c>
      <c r="F635" s="501">
        <v>0</v>
      </c>
      <c r="G635" s="501">
        <v>0</v>
      </c>
      <c r="H635" s="501">
        <v>0</v>
      </c>
      <c r="I635" s="501">
        <v>0</v>
      </c>
      <c r="J635" s="501">
        <v>0</v>
      </c>
      <c r="K635" s="501">
        <v>0</v>
      </c>
      <c r="L635" s="492">
        <v>0</v>
      </c>
      <c r="M635" s="409">
        <v>0</v>
      </c>
      <c r="N635" s="653">
        <v>200</v>
      </c>
      <c r="O635" s="409">
        <f t="shared" si="33"/>
        <v>0</v>
      </c>
      <c r="P635" s="409">
        <v>0</v>
      </c>
      <c r="Q635" s="409">
        <v>0</v>
      </c>
      <c r="R635" s="493">
        <v>0</v>
      </c>
      <c r="S635" s="409">
        <v>0</v>
      </c>
      <c r="T635" s="653">
        <v>200</v>
      </c>
      <c r="U635" s="409">
        <f t="shared" si="34"/>
        <v>0</v>
      </c>
      <c r="V635" s="40"/>
      <c r="W635" s="40"/>
      <c r="X635" s="40"/>
      <c r="Y635" s="52"/>
    </row>
    <row r="636" spans="1:25" ht="21">
      <c r="A636" s="54">
        <v>479</v>
      </c>
      <c r="B636" s="95" t="s">
        <v>297</v>
      </c>
      <c r="C636" s="96" t="s">
        <v>48</v>
      </c>
      <c r="D636" s="641">
        <v>0</v>
      </c>
      <c r="E636" s="501">
        <v>0</v>
      </c>
      <c r="F636" s="501">
        <v>0</v>
      </c>
      <c r="G636" s="501">
        <v>0</v>
      </c>
      <c r="H636" s="501">
        <v>0</v>
      </c>
      <c r="I636" s="501">
        <v>0</v>
      </c>
      <c r="J636" s="501">
        <v>0</v>
      </c>
      <c r="K636" s="501">
        <v>0</v>
      </c>
      <c r="L636" s="492">
        <v>0</v>
      </c>
      <c r="M636" s="409">
        <v>0</v>
      </c>
      <c r="N636" s="653">
        <v>2</v>
      </c>
      <c r="O636" s="409">
        <f t="shared" si="33"/>
        <v>0</v>
      </c>
      <c r="P636" s="409">
        <v>0</v>
      </c>
      <c r="Q636" s="409">
        <v>0</v>
      </c>
      <c r="R636" s="493">
        <v>0</v>
      </c>
      <c r="S636" s="409">
        <v>0</v>
      </c>
      <c r="T636" s="653">
        <v>2</v>
      </c>
      <c r="U636" s="409">
        <f t="shared" si="34"/>
        <v>0</v>
      </c>
      <c r="V636" s="40"/>
      <c r="W636" s="40"/>
      <c r="X636" s="40"/>
      <c r="Y636" s="52"/>
    </row>
    <row r="637" spans="1:25" ht="21">
      <c r="A637" s="54">
        <v>480</v>
      </c>
      <c r="B637" s="95" t="s">
        <v>298</v>
      </c>
      <c r="C637" s="96" t="s">
        <v>48</v>
      </c>
      <c r="D637" s="641">
        <v>0</v>
      </c>
      <c r="E637" s="501">
        <v>0</v>
      </c>
      <c r="F637" s="501">
        <v>0</v>
      </c>
      <c r="G637" s="501">
        <v>0</v>
      </c>
      <c r="H637" s="501">
        <v>0</v>
      </c>
      <c r="I637" s="501">
        <v>0</v>
      </c>
      <c r="J637" s="501">
        <v>0</v>
      </c>
      <c r="K637" s="501">
        <v>0</v>
      </c>
      <c r="L637" s="492">
        <v>0</v>
      </c>
      <c r="M637" s="409">
        <v>0</v>
      </c>
      <c r="N637" s="653">
        <v>1</v>
      </c>
      <c r="O637" s="409">
        <f t="shared" si="33"/>
        <v>0</v>
      </c>
      <c r="P637" s="409">
        <v>0</v>
      </c>
      <c r="Q637" s="409">
        <v>0</v>
      </c>
      <c r="R637" s="493">
        <v>0</v>
      </c>
      <c r="S637" s="409">
        <v>0</v>
      </c>
      <c r="T637" s="653">
        <v>1</v>
      </c>
      <c r="U637" s="409">
        <f t="shared" si="34"/>
        <v>0</v>
      </c>
      <c r="V637" s="40"/>
      <c r="W637" s="40"/>
      <c r="X637" s="40"/>
      <c r="Y637" s="52"/>
    </row>
    <row r="638" spans="1:25" ht="21">
      <c r="A638" s="54">
        <v>481</v>
      </c>
      <c r="B638" s="95" t="s">
        <v>299</v>
      </c>
      <c r="C638" s="96" t="s">
        <v>48</v>
      </c>
      <c r="D638" s="641">
        <v>0</v>
      </c>
      <c r="E638" s="501">
        <v>0</v>
      </c>
      <c r="F638" s="501">
        <v>0</v>
      </c>
      <c r="G638" s="501">
        <v>0</v>
      </c>
      <c r="H638" s="501">
        <v>0</v>
      </c>
      <c r="I638" s="501">
        <v>0</v>
      </c>
      <c r="J638" s="501">
        <v>0</v>
      </c>
      <c r="K638" s="501">
        <v>0</v>
      </c>
      <c r="L638" s="492">
        <v>0</v>
      </c>
      <c r="M638" s="409">
        <v>0</v>
      </c>
      <c r="N638" s="653">
        <v>1</v>
      </c>
      <c r="O638" s="409">
        <f t="shared" si="33"/>
        <v>0</v>
      </c>
      <c r="P638" s="409">
        <v>0</v>
      </c>
      <c r="Q638" s="409">
        <v>0</v>
      </c>
      <c r="R638" s="493">
        <v>0</v>
      </c>
      <c r="S638" s="409">
        <v>0</v>
      </c>
      <c r="T638" s="653">
        <v>1</v>
      </c>
      <c r="U638" s="409">
        <f t="shared" si="34"/>
        <v>0</v>
      </c>
      <c r="V638" s="40"/>
      <c r="W638" s="40"/>
      <c r="X638" s="40"/>
      <c r="Y638" s="52"/>
    </row>
    <row r="639" spans="1:25" ht="21">
      <c r="A639" s="54">
        <v>482</v>
      </c>
      <c r="B639" s="95" t="s">
        <v>300</v>
      </c>
      <c r="C639" s="96" t="s">
        <v>48</v>
      </c>
      <c r="D639" s="641">
        <v>0</v>
      </c>
      <c r="E639" s="501">
        <v>0</v>
      </c>
      <c r="F639" s="501">
        <v>0</v>
      </c>
      <c r="G639" s="501">
        <v>0</v>
      </c>
      <c r="H639" s="501">
        <v>0</v>
      </c>
      <c r="I639" s="501">
        <v>0</v>
      </c>
      <c r="J639" s="501">
        <v>0</v>
      </c>
      <c r="K639" s="501">
        <v>0</v>
      </c>
      <c r="L639" s="492">
        <v>0</v>
      </c>
      <c r="M639" s="409">
        <v>0</v>
      </c>
      <c r="N639" s="653">
        <v>1</v>
      </c>
      <c r="O639" s="409">
        <f t="shared" si="33"/>
        <v>0</v>
      </c>
      <c r="P639" s="409">
        <v>0</v>
      </c>
      <c r="Q639" s="409">
        <v>0</v>
      </c>
      <c r="R639" s="493">
        <v>0</v>
      </c>
      <c r="S639" s="409">
        <v>0</v>
      </c>
      <c r="T639" s="653">
        <v>1</v>
      </c>
      <c r="U639" s="409">
        <f t="shared" si="34"/>
        <v>0</v>
      </c>
      <c r="V639" s="40"/>
      <c r="W639" s="40"/>
      <c r="X639" s="40"/>
      <c r="Y639" s="52"/>
    </row>
    <row r="640" spans="1:25" ht="21">
      <c r="A640" s="54">
        <v>483</v>
      </c>
      <c r="B640" s="95" t="s">
        <v>301</v>
      </c>
      <c r="C640" s="96" t="s">
        <v>48</v>
      </c>
      <c r="D640" s="641">
        <v>0</v>
      </c>
      <c r="E640" s="501">
        <v>0</v>
      </c>
      <c r="F640" s="501">
        <v>0</v>
      </c>
      <c r="G640" s="501">
        <v>0</v>
      </c>
      <c r="H640" s="501">
        <v>0</v>
      </c>
      <c r="I640" s="501">
        <v>0</v>
      </c>
      <c r="J640" s="501">
        <v>0</v>
      </c>
      <c r="K640" s="501">
        <v>0</v>
      </c>
      <c r="L640" s="492">
        <v>0</v>
      </c>
      <c r="M640" s="409">
        <v>0</v>
      </c>
      <c r="N640" s="653">
        <v>1</v>
      </c>
      <c r="O640" s="409">
        <f t="shared" si="33"/>
        <v>0</v>
      </c>
      <c r="P640" s="409">
        <v>0</v>
      </c>
      <c r="Q640" s="409">
        <v>0</v>
      </c>
      <c r="R640" s="493">
        <v>0</v>
      </c>
      <c r="S640" s="409">
        <v>0</v>
      </c>
      <c r="T640" s="653">
        <v>1</v>
      </c>
      <c r="U640" s="409">
        <f t="shared" si="34"/>
        <v>0</v>
      </c>
      <c r="V640" s="40"/>
      <c r="W640" s="40"/>
      <c r="X640" s="40"/>
      <c r="Y640" s="52"/>
    </row>
    <row r="641" spans="1:25" ht="21">
      <c r="A641" s="54">
        <v>484</v>
      </c>
      <c r="B641" s="95" t="s">
        <v>302</v>
      </c>
      <c r="C641" s="96" t="s">
        <v>294</v>
      </c>
      <c r="D641" s="641">
        <v>0</v>
      </c>
      <c r="E641" s="501">
        <v>0</v>
      </c>
      <c r="F641" s="501">
        <v>0</v>
      </c>
      <c r="G641" s="501">
        <v>0</v>
      </c>
      <c r="H641" s="501">
        <v>0</v>
      </c>
      <c r="I641" s="501">
        <v>0</v>
      </c>
      <c r="J641" s="501">
        <v>0</v>
      </c>
      <c r="K641" s="501">
        <v>0</v>
      </c>
      <c r="L641" s="492">
        <v>0</v>
      </c>
      <c r="M641" s="409">
        <v>0</v>
      </c>
      <c r="N641" s="653">
        <v>1</v>
      </c>
      <c r="O641" s="409">
        <f t="shared" si="33"/>
        <v>0</v>
      </c>
      <c r="P641" s="409">
        <v>0</v>
      </c>
      <c r="Q641" s="409">
        <v>0</v>
      </c>
      <c r="R641" s="493">
        <v>0</v>
      </c>
      <c r="S641" s="409">
        <v>0</v>
      </c>
      <c r="T641" s="653">
        <v>1</v>
      </c>
      <c r="U641" s="409">
        <f t="shared" si="34"/>
        <v>0</v>
      </c>
      <c r="V641" s="40"/>
      <c r="W641" s="40"/>
      <c r="X641" s="40"/>
      <c r="Y641" s="52"/>
    </row>
    <row r="642" spans="1:25" ht="21">
      <c r="A642" s="54">
        <v>485</v>
      </c>
      <c r="B642" s="95" t="s">
        <v>303</v>
      </c>
      <c r="C642" s="96" t="s">
        <v>48</v>
      </c>
      <c r="D642" s="641">
        <v>0</v>
      </c>
      <c r="E642" s="501">
        <v>0</v>
      </c>
      <c r="F642" s="501">
        <v>0</v>
      </c>
      <c r="G642" s="501">
        <v>0</v>
      </c>
      <c r="H642" s="501">
        <v>0</v>
      </c>
      <c r="I642" s="501">
        <v>0</v>
      </c>
      <c r="J642" s="501">
        <v>0</v>
      </c>
      <c r="K642" s="501">
        <v>0</v>
      </c>
      <c r="L642" s="492">
        <v>0</v>
      </c>
      <c r="M642" s="409">
        <v>0</v>
      </c>
      <c r="N642" s="653">
        <v>1</v>
      </c>
      <c r="O642" s="409">
        <f t="shared" si="33"/>
        <v>0</v>
      </c>
      <c r="P642" s="409">
        <v>0</v>
      </c>
      <c r="Q642" s="409">
        <v>0</v>
      </c>
      <c r="R642" s="493">
        <v>0</v>
      </c>
      <c r="S642" s="409">
        <v>0</v>
      </c>
      <c r="T642" s="653">
        <v>1</v>
      </c>
      <c r="U642" s="409">
        <f t="shared" si="34"/>
        <v>0</v>
      </c>
      <c r="V642" s="40"/>
      <c r="W642" s="40"/>
      <c r="X642" s="40"/>
      <c r="Y642" s="52"/>
    </row>
    <row r="643" spans="1:25" ht="21">
      <c r="A643" s="54">
        <v>486</v>
      </c>
      <c r="B643" s="95" t="s">
        <v>304</v>
      </c>
      <c r="C643" s="96" t="s">
        <v>294</v>
      </c>
      <c r="D643" s="641">
        <v>0</v>
      </c>
      <c r="E643" s="501">
        <v>0</v>
      </c>
      <c r="F643" s="501">
        <v>0</v>
      </c>
      <c r="G643" s="501">
        <v>0</v>
      </c>
      <c r="H643" s="501">
        <v>0</v>
      </c>
      <c r="I643" s="501">
        <v>0</v>
      </c>
      <c r="J643" s="501">
        <v>0</v>
      </c>
      <c r="K643" s="501">
        <v>0</v>
      </c>
      <c r="L643" s="492">
        <v>0</v>
      </c>
      <c r="M643" s="409">
        <v>0</v>
      </c>
      <c r="N643" s="653">
        <v>1</v>
      </c>
      <c r="O643" s="409">
        <f t="shared" si="33"/>
        <v>0</v>
      </c>
      <c r="P643" s="409">
        <v>0</v>
      </c>
      <c r="Q643" s="409">
        <v>0</v>
      </c>
      <c r="R643" s="493">
        <v>0</v>
      </c>
      <c r="S643" s="409">
        <v>0</v>
      </c>
      <c r="T643" s="653">
        <v>1</v>
      </c>
      <c r="U643" s="409">
        <f t="shared" si="34"/>
        <v>0</v>
      </c>
      <c r="V643" s="40"/>
      <c r="W643" s="40"/>
      <c r="X643" s="40"/>
      <c r="Y643" s="52"/>
    </row>
    <row r="644" spans="1:25" ht="21">
      <c r="A644" s="54">
        <v>487</v>
      </c>
      <c r="B644" s="95" t="s">
        <v>305</v>
      </c>
      <c r="C644" s="96" t="s">
        <v>48</v>
      </c>
      <c r="D644" s="653">
        <v>0</v>
      </c>
      <c r="E644" s="501">
        <v>0</v>
      </c>
      <c r="F644" s="501">
        <v>0</v>
      </c>
      <c r="G644" s="501">
        <v>0</v>
      </c>
      <c r="H644" s="501">
        <v>0</v>
      </c>
      <c r="I644" s="501">
        <v>0</v>
      </c>
      <c r="J644" s="501">
        <v>0</v>
      </c>
      <c r="K644" s="501">
        <v>0</v>
      </c>
      <c r="L644" s="492">
        <v>0</v>
      </c>
      <c r="M644" s="409">
        <v>0</v>
      </c>
      <c r="N644" s="653">
        <v>1</v>
      </c>
      <c r="O644" s="409">
        <f t="shared" si="33"/>
        <v>0</v>
      </c>
      <c r="P644" s="409">
        <v>0</v>
      </c>
      <c r="Q644" s="409">
        <v>0</v>
      </c>
      <c r="R644" s="493">
        <v>0</v>
      </c>
      <c r="S644" s="409">
        <v>0</v>
      </c>
      <c r="T644" s="653">
        <v>1</v>
      </c>
      <c r="U644" s="409">
        <f t="shared" si="34"/>
        <v>0</v>
      </c>
      <c r="V644" s="40"/>
      <c r="W644" s="40"/>
      <c r="X644" s="40"/>
      <c r="Y644" s="52"/>
    </row>
    <row r="645" spans="1:25" ht="21">
      <c r="A645" s="54"/>
      <c r="B645" s="102" t="s">
        <v>306</v>
      </c>
      <c r="C645" s="548">
        <v>0</v>
      </c>
      <c r="D645" s="654">
        <v>0</v>
      </c>
      <c r="E645" s="501">
        <v>0</v>
      </c>
      <c r="F645" s="501">
        <v>0</v>
      </c>
      <c r="G645" s="501">
        <v>0</v>
      </c>
      <c r="H645" s="501">
        <v>0</v>
      </c>
      <c r="I645" s="501">
        <v>0</v>
      </c>
      <c r="J645" s="501">
        <v>0</v>
      </c>
      <c r="K645" s="501">
        <v>0</v>
      </c>
      <c r="L645" s="492">
        <v>0</v>
      </c>
      <c r="M645" s="409">
        <v>0</v>
      </c>
      <c r="N645" s="409">
        <v>0</v>
      </c>
      <c r="O645" s="409">
        <v>0</v>
      </c>
      <c r="P645" s="873">
        <v>0</v>
      </c>
      <c r="Q645" s="873">
        <v>0</v>
      </c>
      <c r="R645" s="493">
        <v>0</v>
      </c>
      <c r="S645" s="409">
        <v>0</v>
      </c>
      <c r="T645" s="873">
        <v>0</v>
      </c>
      <c r="U645" s="873">
        <v>0</v>
      </c>
      <c r="V645" s="40"/>
      <c r="W645" s="40"/>
      <c r="X645" s="40"/>
      <c r="Y645" s="52"/>
    </row>
    <row r="646" spans="1:25" ht="21">
      <c r="A646" s="54"/>
      <c r="B646" s="103" t="s">
        <v>307</v>
      </c>
      <c r="C646" s="549">
        <v>0</v>
      </c>
      <c r="D646" s="655">
        <v>0</v>
      </c>
      <c r="E646" s="501">
        <v>0</v>
      </c>
      <c r="F646" s="501">
        <v>0</v>
      </c>
      <c r="G646" s="501">
        <v>0</v>
      </c>
      <c r="H646" s="501">
        <v>0</v>
      </c>
      <c r="I646" s="501">
        <v>0</v>
      </c>
      <c r="J646" s="501">
        <v>0</v>
      </c>
      <c r="K646" s="501">
        <v>0</v>
      </c>
      <c r="L646" s="492">
        <v>0</v>
      </c>
      <c r="M646" s="409">
        <v>0</v>
      </c>
      <c r="N646" s="409">
        <v>0</v>
      </c>
      <c r="O646" s="409">
        <v>0</v>
      </c>
      <c r="P646" s="872">
        <v>0</v>
      </c>
      <c r="Q646" s="872">
        <v>0</v>
      </c>
      <c r="R646" s="493">
        <v>0</v>
      </c>
      <c r="S646" s="409">
        <v>0</v>
      </c>
      <c r="T646" s="872">
        <v>0</v>
      </c>
      <c r="U646" s="872">
        <v>0</v>
      </c>
      <c r="V646" s="40"/>
      <c r="W646" s="40"/>
      <c r="X646" s="40"/>
      <c r="Y646" s="52"/>
    </row>
    <row r="647" spans="1:25" ht="42">
      <c r="A647" s="54"/>
      <c r="B647" s="71" t="s">
        <v>46</v>
      </c>
      <c r="C647" s="96">
        <v>0</v>
      </c>
      <c r="D647" s="641">
        <v>0</v>
      </c>
      <c r="E647" s="501">
        <v>0</v>
      </c>
      <c r="F647" s="501">
        <v>0</v>
      </c>
      <c r="G647" s="501">
        <v>0</v>
      </c>
      <c r="H647" s="501">
        <v>0</v>
      </c>
      <c r="I647" s="501">
        <v>0</v>
      </c>
      <c r="J647" s="501">
        <v>0</v>
      </c>
      <c r="K647" s="501">
        <v>0</v>
      </c>
      <c r="L647" s="492">
        <v>0</v>
      </c>
      <c r="M647" s="409">
        <v>0</v>
      </c>
      <c r="N647" s="409">
        <v>0</v>
      </c>
      <c r="O647" s="409">
        <v>0</v>
      </c>
      <c r="P647" s="653">
        <v>0</v>
      </c>
      <c r="Q647" s="409">
        <v>0</v>
      </c>
      <c r="R647" s="493">
        <v>0</v>
      </c>
      <c r="S647" s="409">
        <v>0</v>
      </c>
      <c r="T647" s="653">
        <v>0</v>
      </c>
      <c r="U647" s="409">
        <v>0</v>
      </c>
      <c r="V647" s="40"/>
      <c r="W647" s="40"/>
      <c r="X647" s="40"/>
      <c r="Y647" s="52"/>
    </row>
    <row r="648" spans="1:25" ht="21">
      <c r="A648" s="54">
        <v>1</v>
      </c>
      <c r="B648" s="105" t="s">
        <v>308</v>
      </c>
      <c r="C648" s="72" t="s">
        <v>48</v>
      </c>
      <c r="D648" s="656">
        <v>15400</v>
      </c>
      <c r="E648" s="501">
        <v>0</v>
      </c>
      <c r="F648" s="501">
        <v>0</v>
      </c>
      <c r="G648" s="501">
        <v>0</v>
      </c>
      <c r="H648" s="501">
        <v>0</v>
      </c>
      <c r="I648" s="501">
        <v>0</v>
      </c>
      <c r="J648" s="501">
        <v>0</v>
      </c>
      <c r="K648" s="501">
        <v>0</v>
      </c>
      <c r="L648" s="492">
        <v>0</v>
      </c>
      <c r="M648" s="409">
        <v>0</v>
      </c>
      <c r="N648" s="409">
        <v>0</v>
      </c>
      <c r="O648" s="409">
        <v>0</v>
      </c>
      <c r="P648" s="657">
        <v>4</v>
      </c>
      <c r="Q648" s="409">
        <f>D648*P648</f>
        <v>61600</v>
      </c>
      <c r="R648" s="493">
        <v>0</v>
      </c>
      <c r="S648" s="409">
        <v>0</v>
      </c>
      <c r="T648" s="657">
        <v>4</v>
      </c>
      <c r="U648" s="409">
        <f>Q648</f>
        <v>61600</v>
      </c>
      <c r="V648" s="40"/>
      <c r="W648" s="40"/>
      <c r="X648" s="40"/>
      <c r="Y648" s="52"/>
    </row>
    <row r="649" spans="1:25" ht="21">
      <c r="A649" s="54">
        <v>2</v>
      </c>
      <c r="B649" s="105" t="s">
        <v>309</v>
      </c>
      <c r="C649" s="72" t="s">
        <v>44</v>
      </c>
      <c r="D649" s="656">
        <f>3300</f>
        <v>3300</v>
      </c>
      <c r="E649" s="501">
        <v>0</v>
      </c>
      <c r="F649" s="501">
        <v>0</v>
      </c>
      <c r="G649" s="501">
        <v>0</v>
      </c>
      <c r="H649" s="501">
        <v>0</v>
      </c>
      <c r="I649" s="501">
        <v>0</v>
      </c>
      <c r="J649" s="501">
        <v>0</v>
      </c>
      <c r="K649" s="501">
        <v>0</v>
      </c>
      <c r="L649" s="492">
        <v>0</v>
      </c>
      <c r="M649" s="409">
        <v>0</v>
      </c>
      <c r="N649" s="409">
        <v>0</v>
      </c>
      <c r="O649" s="409">
        <v>0</v>
      </c>
      <c r="P649" s="657">
        <v>2</v>
      </c>
      <c r="Q649" s="409">
        <f t="shared" ref="Q649:Q712" si="35">D649*P649</f>
        <v>6600</v>
      </c>
      <c r="R649" s="493">
        <v>0</v>
      </c>
      <c r="S649" s="409">
        <v>0</v>
      </c>
      <c r="T649" s="657">
        <v>2</v>
      </c>
      <c r="U649" s="409">
        <f t="shared" ref="U649:U712" si="36">Q649</f>
        <v>6600</v>
      </c>
      <c r="V649" s="40"/>
      <c r="W649" s="40"/>
      <c r="X649" s="40"/>
      <c r="Y649" s="52"/>
    </row>
    <row r="650" spans="1:25" ht="21">
      <c r="A650" s="54">
        <v>3</v>
      </c>
      <c r="B650" s="105" t="s">
        <v>310</v>
      </c>
      <c r="C650" s="72" t="s">
        <v>311</v>
      </c>
      <c r="D650" s="656">
        <f>79000</f>
        <v>79000</v>
      </c>
      <c r="E650" s="501">
        <v>0</v>
      </c>
      <c r="F650" s="501">
        <v>0</v>
      </c>
      <c r="G650" s="501">
        <v>0</v>
      </c>
      <c r="H650" s="501">
        <v>0</v>
      </c>
      <c r="I650" s="501">
        <v>0</v>
      </c>
      <c r="J650" s="501">
        <v>0</v>
      </c>
      <c r="K650" s="501">
        <v>0</v>
      </c>
      <c r="L650" s="492">
        <v>0</v>
      </c>
      <c r="M650" s="409">
        <v>0</v>
      </c>
      <c r="N650" s="409">
        <v>0</v>
      </c>
      <c r="O650" s="409">
        <v>0</v>
      </c>
      <c r="P650" s="657">
        <v>1</v>
      </c>
      <c r="Q650" s="409">
        <f t="shared" si="35"/>
        <v>79000</v>
      </c>
      <c r="R650" s="493">
        <v>0</v>
      </c>
      <c r="S650" s="409">
        <v>0</v>
      </c>
      <c r="T650" s="657">
        <v>1</v>
      </c>
      <c r="U650" s="409">
        <f t="shared" si="36"/>
        <v>79000</v>
      </c>
      <c r="V650" s="40"/>
      <c r="W650" s="40"/>
      <c r="X650" s="40"/>
      <c r="Y650" s="52"/>
    </row>
    <row r="651" spans="1:25" ht="21">
      <c r="A651" s="54">
        <v>4</v>
      </c>
      <c r="B651" s="105" t="s">
        <v>312</v>
      </c>
      <c r="C651" s="72" t="s">
        <v>311</v>
      </c>
      <c r="D651" s="656">
        <f>50000</f>
        <v>50000</v>
      </c>
      <c r="E651" s="501">
        <v>0</v>
      </c>
      <c r="F651" s="501">
        <v>0</v>
      </c>
      <c r="G651" s="501">
        <v>0</v>
      </c>
      <c r="H651" s="501">
        <v>0</v>
      </c>
      <c r="I651" s="501">
        <v>0</v>
      </c>
      <c r="J651" s="501">
        <v>0</v>
      </c>
      <c r="K651" s="501">
        <v>0</v>
      </c>
      <c r="L651" s="492">
        <v>0</v>
      </c>
      <c r="M651" s="409">
        <v>0</v>
      </c>
      <c r="N651" s="409">
        <v>0</v>
      </c>
      <c r="O651" s="409">
        <v>0</v>
      </c>
      <c r="P651" s="657">
        <v>2</v>
      </c>
      <c r="Q651" s="409">
        <f t="shared" si="35"/>
        <v>100000</v>
      </c>
      <c r="R651" s="493">
        <v>0</v>
      </c>
      <c r="S651" s="409">
        <v>0</v>
      </c>
      <c r="T651" s="657">
        <v>2</v>
      </c>
      <c r="U651" s="409">
        <f t="shared" si="36"/>
        <v>100000</v>
      </c>
      <c r="V651" s="40"/>
      <c r="W651" s="40"/>
      <c r="X651" s="40"/>
      <c r="Y651" s="52"/>
    </row>
    <row r="652" spans="1:25" ht="21">
      <c r="A652" s="54">
        <v>5</v>
      </c>
      <c r="B652" s="105" t="s">
        <v>313</v>
      </c>
      <c r="C652" s="72" t="s">
        <v>54</v>
      </c>
      <c r="D652" s="656">
        <f>34000</f>
        <v>34000</v>
      </c>
      <c r="E652" s="501">
        <v>0</v>
      </c>
      <c r="F652" s="501">
        <v>0</v>
      </c>
      <c r="G652" s="501">
        <v>0</v>
      </c>
      <c r="H652" s="501">
        <v>0</v>
      </c>
      <c r="I652" s="501">
        <v>0</v>
      </c>
      <c r="J652" s="501">
        <v>0</v>
      </c>
      <c r="K652" s="501">
        <v>0</v>
      </c>
      <c r="L652" s="492">
        <v>0</v>
      </c>
      <c r="M652" s="409">
        <v>0</v>
      </c>
      <c r="N652" s="409">
        <v>0</v>
      </c>
      <c r="O652" s="409">
        <v>0</v>
      </c>
      <c r="P652" s="657">
        <v>4</v>
      </c>
      <c r="Q652" s="409">
        <f t="shared" si="35"/>
        <v>136000</v>
      </c>
      <c r="R652" s="493">
        <v>0</v>
      </c>
      <c r="S652" s="409">
        <v>0</v>
      </c>
      <c r="T652" s="657">
        <v>4</v>
      </c>
      <c r="U652" s="409">
        <f t="shared" si="36"/>
        <v>136000</v>
      </c>
      <c r="V652" s="40"/>
      <c r="W652" s="40"/>
      <c r="X652" s="40"/>
      <c r="Y652" s="52"/>
    </row>
    <row r="653" spans="1:25" ht="21">
      <c r="A653" s="54">
        <v>6</v>
      </c>
      <c r="B653" s="105" t="s">
        <v>314</v>
      </c>
      <c r="C653" s="72" t="s">
        <v>54</v>
      </c>
      <c r="D653" s="656">
        <f>49000</f>
        <v>49000</v>
      </c>
      <c r="E653" s="501">
        <v>0</v>
      </c>
      <c r="F653" s="501">
        <v>0</v>
      </c>
      <c r="G653" s="501">
        <v>0</v>
      </c>
      <c r="H653" s="501">
        <v>0</v>
      </c>
      <c r="I653" s="501">
        <v>0</v>
      </c>
      <c r="J653" s="501">
        <v>0</v>
      </c>
      <c r="K653" s="501">
        <v>0</v>
      </c>
      <c r="L653" s="492">
        <v>0</v>
      </c>
      <c r="M653" s="409">
        <v>0</v>
      </c>
      <c r="N653" s="409">
        <v>0</v>
      </c>
      <c r="O653" s="409">
        <v>0</v>
      </c>
      <c r="P653" s="657">
        <v>2</v>
      </c>
      <c r="Q653" s="409">
        <f t="shared" si="35"/>
        <v>98000</v>
      </c>
      <c r="R653" s="493">
        <v>0</v>
      </c>
      <c r="S653" s="409">
        <v>0</v>
      </c>
      <c r="T653" s="657">
        <v>2</v>
      </c>
      <c r="U653" s="409">
        <f t="shared" si="36"/>
        <v>98000</v>
      </c>
      <c r="V653" s="40"/>
      <c r="W653" s="40"/>
      <c r="X653" s="40"/>
      <c r="Y653" s="52"/>
    </row>
    <row r="654" spans="1:25" ht="21">
      <c r="A654" s="54">
        <v>7</v>
      </c>
      <c r="B654" s="105" t="s">
        <v>315</v>
      </c>
      <c r="C654" s="72" t="s">
        <v>54</v>
      </c>
      <c r="D654" s="656">
        <f>24000</f>
        <v>24000</v>
      </c>
      <c r="E654" s="501">
        <v>0</v>
      </c>
      <c r="F654" s="501">
        <v>0</v>
      </c>
      <c r="G654" s="501">
        <v>0</v>
      </c>
      <c r="H654" s="501">
        <v>0</v>
      </c>
      <c r="I654" s="501">
        <v>0</v>
      </c>
      <c r="J654" s="501">
        <v>0</v>
      </c>
      <c r="K654" s="501">
        <v>0</v>
      </c>
      <c r="L654" s="492">
        <v>0</v>
      </c>
      <c r="M654" s="409">
        <v>0</v>
      </c>
      <c r="N654" s="409">
        <v>0</v>
      </c>
      <c r="O654" s="409">
        <v>0</v>
      </c>
      <c r="P654" s="657">
        <v>2</v>
      </c>
      <c r="Q654" s="409">
        <f t="shared" si="35"/>
        <v>48000</v>
      </c>
      <c r="R654" s="493">
        <v>0</v>
      </c>
      <c r="S654" s="409">
        <v>0</v>
      </c>
      <c r="T654" s="657">
        <v>2</v>
      </c>
      <c r="U654" s="409">
        <f t="shared" si="36"/>
        <v>48000</v>
      </c>
      <c r="V654" s="40"/>
      <c r="W654" s="40"/>
      <c r="X654" s="40"/>
      <c r="Y654" s="52"/>
    </row>
    <row r="655" spans="1:25" ht="21">
      <c r="A655" s="54">
        <v>8</v>
      </c>
      <c r="B655" s="105" t="s">
        <v>316</v>
      </c>
      <c r="C655" s="72" t="s">
        <v>54</v>
      </c>
      <c r="D655" s="656">
        <f>20000</f>
        <v>20000</v>
      </c>
      <c r="E655" s="501">
        <v>0</v>
      </c>
      <c r="F655" s="501">
        <v>0</v>
      </c>
      <c r="G655" s="501">
        <v>0</v>
      </c>
      <c r="H655" s="501">
        <v>0</v>
      </c>
      <c r="I655" s="501">
        <v>0</v>
      </c>
      <c r="J655" s="501">
        <v>0</v>
      </c>
      <c r="K655" s="501">
        <v>0</v>
      </c>
      <c r="L655" s="492">
        <v>0</v>
      </c>
      <c r="M655" s="409">
        <v>0</v>
      </c>
      <c r="N655" s="409">
        <v>0</v>
      </c>
      <c r="O655" s="409">
        <v>0</v>
      </c>
      <c r="P655" s="657">
        <v>1</v>
      </c>
      <c r="Q655" s="409">
        <f t="shared" si="35"/>
        <v>20000</v>
      </c>
      <c r="R655" s="493">
        <v>0</v>
      </c>
      <c r="S655" s="409">
        <v>0</v>
      </c>
      <c r="T655" s="657">
        <v>1</v>
      </c>
      <c r="U655" s="409">
        <f t="shared" si="36"/>
        <v>20000</v>
      </c>
      <c r="V655" s="40"/>
      <c r="W655" s="40"/>
      <c r="X655" s="40"/>
      <c r="Y655" s="52"/>
    </row>
    <row r="656" spans="1:25" ht="21">
      <c r="A656" s="54">
        <v>9</v>
      </c>
      <c r="B656" s="106" t="s">
        <v>317</v>
      </c>
      <c r="C656" s="96">
        <v>0</v>
      </c>
      <c r="D656" s="641">
        <v>0</v>
      </c>
      <c r="E656" s="501">
        <v>0</v>
      </c>
      <c r="F656" s="501">
        <v>0</v>
      </c>
      <c r="G656" s="501">
        <v>0</v>
      </c>
      <c r="H656" s="501">
        <v>0</v>
      </c>
      <c r="I656" s="501">
        <v>0</v>
      </c>
      <c r="J656" s="501">
        <v>0</v>
      </c>
      <c r="K656" s="501">
        <v>0</v>
      </c>
      <c r="L656" s="492">
        <v>0</v>
      </c>
      <c r="M656" s="409">
        <v>0</v>
      </c>
      <c r="N656" s="409">
        <v>0</v>
      </c>
      <c r="O656" s="409">
        <v>0</v>
      </c>
      <c r="P656" s="653">
        <v>0</v>
      </c>
      <c r="Q656" s="409">
        <v>0</v>
      </c>
      <c r="R656" s="493">
        <v>0</v>
      </c>
      <c r="S656" s="409">
        <v>0</v>
      </c>
      <c r="T656" s="653">
        <v>0</v>
      </c>
      <c r="U656" s="409">
        <f t="shared" si="36"/>
        <v>0</v>
      </c>
      <c r="V656" s="40"/>
      <c r="W656" s="40"/>
      <c r="X656" s="40"/>
      <c r="Y656" s="52"/>
    </row>
    <row r="657" spans="1:25" ht="21">
      <c r="A657" s="54">
        <v>10</v>
      </c>
      <c r="B657" s="105" t="s">
        <v>318</v>
      </c>
      <c r="C657" s="72" t="s">
        <v>319</v>
      </c>
      <c r="D657" s="656">
        <f>50000</f>
        <v>50000</v>
      </c>
      <c r="E657" s="501">
        <v>0</v>
      </c>
      <c r="F657" s="501">
        <v>0</v>
      </c>
      <c r="G657" s="501">
        <v>0</v>
      </c>
      <c r="H657" s="501">
        <v>0</v>
      </c>
      <c r="I657" s="501">
        <v>0</v>
      </c>
      <c r="J657" s="501">
        <v>0</v>
      </c>
      <c r="K657" s="501">
        <v>0</v>
      </c>
      <c r="L657" s="492">
        <v>0</v>
      </c>
      <c r="M657" s="409">
        <v>0</v>
      </c>
      <c r="N657" s="409">
        <v>0</v>
      </c>
      <c r="O657" s="409">
        <v>0</v>
      </c>
      <c r="P657" s="657">
        <v>4</v>
      </c>
      <c r="Q657" s="409">
        <f t="shared" si="35"/>
        <v>200000</v>
      </c>
      <c r="R657" s="493">
        <v>0</v>
      </c>
      <c r="S657" s="409">
        <v>0</v>
      </c>
      <c r="T657" s="657">
        <v>4</v>
      </c>
      <c r="U657" s="409">
        <f t="shared" si="36"/>
        <v>200000</v>
      </c>
      <c r="V657" s="40"/>
      <c r="W657" s="40"/>
      <c r="X657" s="40"/>
      <c r="Y657" s="52"/>
    </row>
    <row r="658" spans="1:25" ht="21">
      <c r="A658" s="54">
        <v>11</v>
      </c>
      <c r="B658" s="105" t="s">
        <v>320</v>
      </c>
      <c r="C658" s="72" t="s">
        <v>311</v>
      </c>
      <c r="D658" s="656">
        <f>28200</f>
        <v>28200</v>
      </c>
      <c r="E658" s="501">
        <v>0</v>
      </c>
      <c r="F658" s="501">
        <v>0</v>
      </c>
      <c r="G658" s="501">
        <v>0</v>
      </c>
      <c r="H658" s="501">
        <v>0</v>
      </c>
      <c r="I658" s="501">
        <v>0</v>
      </c>
      <c r="J658" s="501">
        <v>0</v>
      </c>
      <c r="K658" s="501">
        <v>0</v>
      </c>
      <c r="L658" s="492">
        <v>0</v>
      </c>
      <c r="M658" s="409">
        <v>0</v>
      </c>
      <c r="N658" s="409">
        <v>0</v>
      </c>
      <c r="O658" s="409">
        <v>0</v>
      </c>
      <c r="P658" s="657">
        <v>4</v>
      </c>
      <c r="Q658" s="409">
        <f t="shared" si="35"/>
        <v>112800</v>
      </c>
      <c r="R658" s="493">
        <v>0</v>
      </c>
      <c r="S658" s="409">
        <v>0</v>
      </c>
      <c r="T658" s="657">
        <v>4</v>
      </c>
      <c r="U658" s="409">
        <f t="shared" si="36"/>
        <v>112800</v>
      </c>
      <c r="V658" s="40"/>
      <c r="W658" s="40"/>
      <c r="X658" s="40"/>
      <c r="Y658" s="52"/>
    </row>
    <row r="659" spans="1:25" ht="21">
      <c r="A659" s="54">
        <v>12</v>
      </c>
      <c r="B659" s="105" t="s">
        <v>321</v>
      </c>
      <c r="C659" s="72" t="s">
        <v>311</v>
      </c>
      <c r="D659" s="656">
        <f>15000</f>
        <v>15000</v>
      </c>
      <c r="E659" s="501">
        <v>0</v>
      </c>
      <c r="F659" s="501">
        <v>0</v>
      </c>
      <c r="G659" s="501">
        <v>0</v>
      </c>
      <c r="H659" s="501">
        <v>0</v>
      </c>
      <c r="I659" s="501">
        <v>0</v>
      </c>
      <c r="J659" s="501">
        <v>0</v>
      </c>
      <c r="K659" s="501">
        <v>0</v>
      </c>
      <c r="L659" s="492">
        <v>0</v>
      </c>
      <c r="M659" s="409">
        <v>0</v>
      </c>
      <c r="N659" s="409">
        <v>0</v>
      </c>
      <c r="O659" s="409">
        <v>0</v>
      </c>
      <c r="P659" s="657">
        <v>1</v>
      </c>
      <c r="Q659" s="409">
        <f t="shared" si="35"/>
        <v>15000</v>
      </c>
      <c r="R659" s="493">
        <v>0</v>
      </c>
      <c r="S659" s="409">
        <v>0</v>
      </c>
      <c r="T659" s="657">
        <v>1</v>
      </c>
      <c r="U659" s="409">
        <f t="shared" si="36"/>
        <v>15000</v>
      </c>
      <c r="V659" s="40"/>
      <c r="W659" s="40"/>
      <c r="X659" s="40"/>
      <c r="Y659" s="52"/>
    </row>
    <row r="660" spans="1:25" ht="21">
      <c r="A660" s="54">
        <v>13</v>
      </c>
      <c r="B660" s="105" t="s">
        <v>322</v>
      </c>
      <c r="C660" s="72" t="s">
        <v>311</v>
      </c>
      <c r="D660" s="656">
        <v>23000</v>
      </c>
      <c r="E660" s="501">
        <v>0</v>
      </c>
      <c r="F660" s="501">
        <v>0</v>
      </c>
      <c r="G660" s="501">
        <v>0</v>
      </c>
      <c r="H660" s="501">
        <v>0</v>
      </c>
      <c r="I660" s="501">
        <v>0</v>
      </c>
      <c r="J660" s="501">
        <v>0</v>
      </c>
      <c r="K660" s="501">
        <v>0</v>
      </c>
      <c r="L660" s="492">
        <v>0</v>
      </c>
      <c r="M660" s="409">
        <v>0</v>
      </c>
      <c r="N660" s="409">
        <v>0</v>
      </c>
      <c r="O660" s="409">
        <v>0</v>
      </c>
      <c r="P660" s="657">
        <v>1</v>
      </c>
      <c r="Q660" s="409">
        <f t="shared" si="35"/>
        <v>23000</v>
      </c>
      <c r="R660" s="493">
        <v>0</v>
      </c>
      <c r="S660" s="409">
        <v>0</v>
      </c>
      <c r="T660" s="657">
        <v>1</v>
      </c>
      <c r="U660" s="409">
        <f t="shared" si="36"/>
        <v>23000</v>
      </c>
      <c r="V660" s="40"/>
      <c r="W660" s="40"/>
      <c r="X660" s="40"/>
      <c r="Y660" s="52"/>
    </row>
    <row r="661" spans="1:25" ht="42">
      <c r="A661" s="54">
        <v>14</v>
      </c>
      <c r="B661" s="107" t="s">
        <v>323</v>
      </c>
      <c r="C661" s="108" t="s">
        <v>294</v>
      </c>
      <c r="D661" s="656">
        <f>912000*0.1</f>
        <v>91200</v>
      </c>
      <c r="E661" s="501">
        <v>0</v>
      </c>
      <c r="F661" s="501">
        <v>0</v>
      </c>
      <c r="G661" s="501">
        <v>0</v>
      </c>
      <c r="H661" s="501">
        <v>0</v>
      </c>
      <c r="I661" s="501">
        <v>0</v>
      </c>
      <c r="J661" s="501">
        <v>0</v>
      </c>
      <c r="K661" s="501">
        <v>0</v>
      </c>
      <c r="L661" s="492">
        <v>0</v>
      </c>
      <c r="M661" s="409">
        <v>0</v>
      </c>
      <c r="N661" s="409">
        <v>0</v>
      </c>
      <c r="O661" s="409">
        <v>0</v>
      </c>
      <c r="P661" s="658">
        <v>1</v>
      </c>
      <c r="Q661" s="409">
        <f t="shared" si="35"/>
        <v>91200</v>
      </c>
      <c r="R661" s="493">
        <v>0</v>
      </c>
      <c r="S661" s="409">
        <v>0</v>
      </c>
      <c r="T661" s="658">
        <v>1</v>
      </c>
      <c r="U661" s="409">
        <f t="shared" si="36"/>
        <v>91200</v>
      </c>
      <c r="V661" s="40"/>
      <c r="W661" s="40"/>
      <c r="X661" s="40"/>
      <c r="Y661" s="52"/>
    </row>
    <row r="662" spans="1:25" ht="21">
      <c r="A662" s="54"/>
      <c r="B662" s="109" t="s">
        <v>324</v>
      </c>
      <c r="C662" s="549">
        <v>0</v>
      </c>
      <c r="D662" s="650">
        <v>0</v>
      </c>
      <c r="E662" s="501">
        <v>0</v>
      </c>
      <c r="F662" s="501">
        <v>0</v>
      </c>
      <c r="G662" s="501">
        <v>0</v>
      </c>
      <c r="H662" s="501">
        <v>0</v>
      </c>
      <c r="I662" s="501">
        <v>0</v>
      </c>
      <c r="J662" s="501">
        <v>0</v>
      </c>
      <c r="K662" s="501">
        <v>0</v>
      </c>
      <c r="L662" s="492">
        <v>0</v>
      </c>
      <c r="M662" s="409">
        <v>0</v>
      </c>
      <c r="N662" s="409">
        <v>0</v>
      </c>
      <c r="O662" s="409">
        <v>0</v>
      </c>
      <c r="P662" s="648">
        <v>0</v>
      </c>
      <c r="Q662" s="409">
        <f t="shared" si="35"/>
        <v>0</v>
      </c>
      <c r="R662" s="493">
        <v>0</v>
      </c>
      <c r="S662" s="409">
        <v>0</v>
      </c>
      <c r="T662" s="648">
        <v>0</v>
      </c>
      <c r="U662" s="409">
        <f t="shared" si="36"/>
        <v>0</v>
      </c>
      <c r="V662" s="40"/>
      <c r="W662" s="40"/>
      <c r="X662" s="40"/>
      <c r="Y662" s="52"/>
    </row>
    <row r="663" spans="1:25" ht="21">
      <c r="A663" s="54"/>
      <c r="B663" s="106" t="s">
        <v>325</v>
      </c>
      <c r="C663" s="96">
        <v>0</v>
      </c>
      <c r="D663" s="641">
        <v>0</v>
      </c>
      <c r="E663" s="501">
        <v>0</v>
      </c>
      <c r="F663" s="501">
        <v>0</v>
      </c>
      <c r="G663" s="501">
        <v>0</v>
      </c>
      <c r="H663" s="501">
        <v>0</v>
      </c>
      <c r="I663" s="501">
        <v>0</v>
      </c>
      <c r="J663" s="501">
        <v>0</v>
      </c>
      <c r="K663" s="501">
        <v>0</v>
      </c>
      <c r="L663" s="492">
        <v>0</v>
      </c>
      <c r="M663" s="409">
        <v>0</v>
      </c>
      <c r="N663" s="409">
        <v>0</v>
      </c>
      <c r="O663" s="409">
        <v>0</v>
      </c>
      <c r="P663" s="653">
        <v>0</v>
      </c>
      <c r="Q663" s="409">
        <f t="shared" si="35"/>
        <v>0</v>
      </c>
      <c r="R663" s="493">
        <v>0</v>
      </c>
      <c r="S663" s="409">
        <v>0</v>
      </c>
      <c r="T663" s="653">
        <v>0</v>
      </c>
      <c r="U663" s="409">
        <f t="shared" si="36"/>
        <v>0</v>
      </c>
      <c r="V663" s="40"/>
      <c r="W663" s="40"/>
      <c r="X663" s="40"/>
      <c r="Y663" s="52"/>
    </row>
    <row r="664" spans="1:25" ht="21">
      <c r="A664" s="54">
        <v>15</v>
      </c>
      <c r="B664" s="105" t="s">
        <v>326</v>
      </c>
      <c r="C664" s="72" t="s">
        <v>48</v>
      </c>
      <c r="D664" s="656">
        <v>31960</v>
      </c>
      <c r="E664" s="501">
        <v>0</v>
      </c>
      <c r="F664" s="501">
        <v>0</v>
      </c>
      <c r="G664" s="501">
        <v>0</v>
      </c>
      <c r="H664" s="501">
        <v>0</v>
      </c>
      <c r="I664" s="501">
        <v>0</v>
      </c>
      <c r="J664" s="501">
        <v>0</v>
      </c>
      <c r="K664" s="501">
        <v>0</v>
      </c>
      <c r="L664" s="492">
        <v>0</v>
      </c>
      <c r="M664" s="409">
        <v>0</v>
      </c>
      <c r="N664" s="409">
        <v>0</v>
      </c>
      <c r="O664" s="409">
        <v>0</v>
      </c>
      <c r="P664" s="657">
        <v>2</v>
      </c>
      <c r="Q664" s="409">
        <f t="shared" si="35"/>
        <v>63920</v>
      </c>
      <c r="R664" s="493">
        <v>0</v>
      </c>
      <c r="S664" s="409">
        <v>0</v>
      </c>
      <c r="T664" s="657">
        <v>2</v>
      </c>
      <c r="U664" s="409">
        <f t="shared" si="36"/>
        <v>63920</v>
      </c>
      <c r="V664" s="40"/>
      <c r="W664" s="40"/>
      <c r="X664" s="40"/>
      <c r="Y664" s="52"/>
    </row>
    <row r="665" spans="1:25" ht="21">
      <c r="A665" s="54">
        <v>16</v>
      </c>
      <c r="B665" s="105" t="s">
        <v>308</v>
      </c>
      <c r="C665" s="72" t="s">
        <v>48</v>
      </c>
      <c r="D665" s="656">
        <v>20910</v>
      </c>
      <c r="E665" s="501">
        <v>0</v>
      </c>
      <c r="F665" s="501">
        <v>0</v>
      </c>
      <c r="G665" s="501">
        <v>0</v>
      </c>
      <c r="H665" s="501">
        <v>0</v>
      </c>
      <c r="I665" s="501">
        <v>0</v>
      </c>
      <c r="J665" s="501">
        <v>0</v>
      </c>
      <c r="K665" s="501">
        <v>0</v>
      </c>
      <c r="L665" s="492">
        <v>0</v>
      </c>
      <c r="M665" s="409">
        <v>0</v>
      </c>
      <c r="N665" s="409">
        <v>0</v>
      </c>
      <c r="O665" s="409">
        <v>0</v>
      </c>
      <c r="P665" s="657">
        <v>2</v>
      </c>
      <c r="Q665" s="409">
        <f t="shared" si="35"/>
        <v>41820</v>
      </c>
      <c r="R665" s="493">
        <v>0</v>
      </c>
      <c r="S665" s="409">
        <v>0</v>
      </c>
      <c r="T665" s="657">
        <v>2</v>
      </c>
      <c r="U665" s="409">
        <f t="shared" si="36"/>
        <v>41820</v>
      </c>
      <c r="V665" s="40"/>
      <c r="W665" s="40"/>
      <c r="X665" s="40"/>
      <c r="Y665" s="52"/>
    </row>
    <row r="666" spans="1:25" ht="21">
      <c r="A666" s="54">
        <v>17</v>
      </c>
      <c r="B666" s="105" t="s">
        <v>327</v>
      </c>
      <c r="C666" s="72" t="s">
        <v>44</v>
      </c>
      <c r="D666" s="656">
        <v>2805</v>
      </c>
      <c r="E666" s="501">
        <v>0</v>
      </c>
      <c r="F666" s="501">
        <v>0</v>
      </c>
      <c r="G666" s="501">
        <v>0</v>
      </c>
      <c r="H666" s="501">
        <v>0</v>
      </c>
      <c r="I666" s="501">
        <v>0</v>
      </c>
      <c r="J666" s="501">
        <v>0</v>
      </c>
      <c r="K666" s="501">
        <v>0</v>
      </c>
      <c r="L666" s="492">
        <v>0</v>
      </c>
      <c r="M666" s="409">
        <v>0</v>
      </c>
      <c r="N666" s="409">
        <v>0</v>
      </c>
      <c r="O666" s="409">
        <v>0</v>
      </c>
      <c r="P666" s="657">
        <v>4</v>
      </c>
      <c r="Q666" s="409">
        <f t="shared" si="35"/>
        <v>11220</v>
      </c>
      <c r="R666" s="493">
        <v>0</v>
      </c>
      <c r="S666" s="409">
        <v>0</v>
      </c>
      <c r="T666" s="657">
        <v>4</v>
      </c>
      <c r="U666" s="409">
        <f t="shared" si="36"/>
        <v>11220</v>
      </c>
      <c r="V666" s="40"/>
      <c r="W666" s="40"/>
      <c r="X666" s="40"/>
      <c r="Y666" s="52"/>
    </row>
    <row r="667" spans="1:25" ht="21">
      <c r="A667" s="54">
        <v>18</v>
      </c>
      <c r="B667" s="105" t="s">
        <v>328</v>
      </c>
      <c r="C667" s="72" t="s">
        <v>48</v>
      </c>
      <c r="D667" s="656">
        <v>46580</v>
      </c>
      <c r="E667" s="501">
        <v>0</v>
      </c>
      <c r="F667" s="501">
        <v>0</v>
      </c>
      <c r="G667" s="501">
        <v>0</v>
      </c>
      <c r="H667" s="501">
        <v>0</v>
      </c>
      <c r="I667" s="501">
        <v>0</v>
      </c>
      <c r="J667" s="501">
        <v>0</v>
      </c>
      <c r="K667" s="501">
        <v>0</v>
      </c>
      <c r="L667" s="492">
        <v>0</v>
      </c>
      <c r="M667" s="409">
        <v>0</v>
      </c>
      <c r="N667" s="409">
        <v>0</v>
      </c>
      <c r="O667" s="409">
        <v>0</v>
      </c>
      <c r="P667" s="657">
        <v>1</v>
      </c>
      <c r="Q667" s="409">
        <f t="shared" si="35"/>
        <v>46580</v>
      </c>
      <c r="R667" s="493">
        <v>0</v>
      </c>
      <c r="S667" s="409">
        <v>0</v>
      </c>
      <c r="T667" s="657">
        <v>1</v>
      </c>
      <c r="U667" s="409">
        <f t="shared" si="36"/>
        <v>46580</v>
      </c>
      <c r="V667" s="40"/>
      <c r="W667" s="40"/>
      <c r="X667" s="40"/>
      <c r="Y667" s="52"/>
    </row>
    <row r="668" spans="1:25" ht="21">
      <c r="A668" s="54">
        <v>19</v>
      </c>
      <c r="B668" s="105" t="s">
        <v>310</v>
      </c>
      <c r="C668" s="72" t="s">
        <v>311</v>
      </c>
      <c r="D668" s="656">
        <v>85850</v>
      </c>
      <c r="E668" s="501">
        <v>0</v>
      </c>
      <c r="F668" s="501">
        <v>0</v>
      </c>
      <c r="G668" s="501">
        <v>0</v>
      </c>
      <c r="H668" s="501">
        <v>0</v>
      </c>
      <c r="I668" s="501">
        <v>0</v>
      </c>
      <c r="J668" s="501">
        <v>0</v>
      </c>
      <c r="K668" s="501">
        <v>0</v>
      </c>
      <c r="L668" s="492">
        <v>0</v>
      </c>
      <c r="M668" s="409">
        <v>0</v>
      </c>
      <c r="N668" s="409">
        <v>0</v>
      </c>
      <c r="O668" s="409">
        <v>0</v>
      </c>
      <c r="P668" s="657">
        <v>1</v>
      </c>
      <c r="Q668" s="409">
        <f t="shared" si="35"/>
        <v>85850</v>
      </c>
      <c r="R668" s="493">
        <v>0</v>
      </c>
      <c r="S668" s="409">
        <v>0</v>
      </c>
      <c r="T668" s="657">
        <v>1</v>
      </c>
      <c r="U668" s="409">
        <f t="shared" si="36"/>
        <v>85850</v>
      </c>
      <c r="V668" s="40"/>
      <c r="W668" s="40"/>
      <c r="X668" s="40"/>
      <c r="Y668" s="52"/>
    </row>
    <row r="669" spans="1:25" ht="21">
      <c r="A669" s="54">
        <v>20</v>
      </c>
      <c r="B669" s="105" t="s">
        <v>329</v>
      </c>
      <c r="C669" s="72" t="s">
        <v>311</v>
      </c>
      <c r="D669" s="656">
        <v>43350</v>
      </c>
      <c r="E669" s="501">
        <v>0</v>
      </c>
      <c r="F669" s="501">
        <v>0</v>
      </c>
      <c r="G669" s="501">
        <v>0</v>
      </c>
      <c r="H669" s="501">
        <v>0</v>
      </c>
      <c r="I669" s="501">
        <v>0</v>
      </c>
      <c r="J669" s="501">
        <v>0</v>
      </c>
      <c r="K669" s="501">
        <v>0</v>
      </c>
      <c r="L669" s="492">
        <v>0</v>
      </c>
      <c r="M669" s="409">
        <v>0</v>
      </c>
      <c r="N669" s="409">
        <v>0</v>
      </c>
      <c r="O669" s="409">
        <v>0</v>
      </c>
      <c r="P669" s="657">
        <v>1</v>
      </c>
      <c r="Q669" s="409">
        <f t="shared" si="35"/>
        <v>43350</v>
      </c>
      <c r="R669" s="493">
        <v>0</v>
      </c>
      <c r="S669" s="409">
        <v>0</v>
      </c>
      <c r="T669" s="657">
        <v>1</v>
      </c>
      <c r="U669" s="409">
        <f t="shared" si="36"/>
        <v>43350</v>
      </c>
      <c r="V669" s="40"/>
      <c r="W669" s="40"/>
      <c r="X669" s="40"/>
      <c r="Y669" s="52"/>
    </row>
    <row r="670" spans="1:25" ht="21">
      <c r="A670" s="54">
        <v>21</v>
      </c>
      <c r="B670" s="105" t="s">
        <v>330</v>
      </c>
      <c r="C670" s="72" t="s">
        <v>311</v>
      </c>
      <c r="D670" s="656">
        <v>85680</v>
      </c>
      <c r="E670" s="501">
        <v>0</v>
      </c>
      <c r="F670" s="501">
        <v>0</v>
      </c>
      <c r="G670" s="501">
        <v>0</v>
      </c>
      <c r="H670" s="501">
        <v>0</v>
      </c>
      <c r="I670" s="501">
        <v>0</v>
      </c>
      <c r="J670" s="501">
        <v>0</v>
      </c>
      <c r="K670" s="501">
        <v>0</v>
      </c>
      <c r="L670" s="492">
        <v>0</v>
      </c>
      <c r="M670" s="409">
        <v>0</v>
      </c>
      <c r="N670" s="409">
        <v>0</v>
      </c>
      <c r="O670" s="409">
        <v>0</v>
      </c>
      <c r="P670" s="657">
        <v>1</v>
      </c>
      <c r="Q670" s="409">
        <f t="shared" si="35"/>
        <v>85680</v>
      </c>
      <c r="R670" s="493">
        <v>0</v>
      </c>
      <c r="S670" s="409">
        <v>0</v>
      </c>
      <c r="T670" s="657">
        <v>1</v>
      </c>
      <c r="U670" s="409">
        <f t="shared" si="36"/>
        <v>85680</v>
      </c>
      <c r="V670" s="40"/>
      <c r="W670" s="40"/>
      <c r="X670" s="40"/>
      <c r="Y670" s="52"/>
    </row>
    <row r="671" spans="1:25" ht="21">
      <c r="A671" s="54">
        <v>22</v>
      </c>
      <c r="B671" s="105" t="s">
        <v>331</v>
      </c>
      <c r="C671" s="72" t="s">
        <v>311</v>
      </c>
      <c r="D671" s="656">
        <v>17850</v>
      </c>
      <c r="E671" s="501">
        <v>0</v>
      </c>
      <c r="F671" s="501">
        <v>0</v>
      </c>
      <c r="G671" s="501">
        <v>0</v>
      </c>
      <c r="H671" s="501">
        <v>0</v>
      </c>
      <c r="I671" s="501">
        <v>0</v>
      </c>
      <c r="J671" s="501">
        <v>0</v>
      </c>
      <c r="K671" s="501">
        <v>0</v>
      </c>
      <c r="L671" s="492">
        <v>0</v>
      </c>
      <c r="M671" s="409">
        <v>0</v>
      </c>
      <c r="N671" s="409">
        <v>0</v>
      </c>
      <c r="O671" s="409">
        <v>0</v>
      </c>
      <c r="P671" s="657">
        <v>2</v>
      </c>
      <c r="Q671" s="409">
        <f t="shared" si="35"/>
        <v>35700</v>
      </c>
      <c r="R671" s="493">
        <v>0</v>
      </c>
      <c r="S671" s="409">
        <v>0</v>
      </c>
      <c r="T671" s="657">
        <v>2</v>
      </c>
      <c r="U671" s="409">
        <f t="shared" si="36"/>
        <v>35700</v>
      </c>
      <c r="V671" s="40"/>
      <c r="W671" s="40"/>
      <c r="X671" s="40"/>
      <c r="Y671" s="52"/>
    </row>
    <row r="672" spans="1:25" ht="21">
      <c r="A672" s="54">
        <v>23</v>
      </c>
      <c r="B672" s="105" t="s">
        <v>331</v>
      </c>
      <c r="C672" s="72" t="s">
        <v>311</v>
      </c>
      <c r="D672" s="656">
        <v>22950</v>
      </c>
      <c r="E672" s="501">
        <v>0</v>
      </c>
      <c r="F672" s="501">
        <v>0</v>
      </c>
      <c r="G672" s="501">
        <v>0</v>
      </c>
      <c r="H672" s="501">
        <v>0</v>
      </c>
      <c r="I672" s="501">
        <v>0</v>
      </c>
      <c r="J672" s="501">
        <v>0</v>
      </c>
      <c r="K672" s="501">
        <v>0</v>
      </c>
      <c r="L672" s="492">
        <v>0</v>
      </c>
      <c r="M672" s="409">
        <v>0</v>
      </c>
      <c r="N672" s="409">
        <v>0</v>
      </c>
      <c r="O672" s="409">
        <v>0</v>
      </c>
      <c r="P672" s="657">
        <v>1</v>
      </c>
      <c r="Q672" s="409">
        <f t="shared" si="35"/>
        <v>22950</v>
      </c>
      <c r="R672" s="493">
        <v>0</v>
      </c>
      <c r="S672" s="409">
        <v>0</v>
      </c>
      <c r="T672" s="657">
        <v>1</v>
      </c>
      <c r="U672" s="409">
        <f t="shared" si="36"/>
        <v>22950</v>
      </c>
      <c r="V672" s="40"/>
      <c r="W672" s="40"/>
      <c r="X672" s="40"/>
      <c r="Y672" s="52"/>
    </row>
    <row r="673" spans="1:25" ht="21">
      <c r="A673" s="54">
        <v>24</v>
      </c>
      <c r="B673" s="105" t="s">
        <v>332</v>
      </c>
      <c r="C673" s="72" t="s">
        <v>54</v>
      </c>
      <c r="D673" s="656">
        <v>125800</v>
      </c>
      <c r="E673" s="501">
        <v>0</v>
      </c>
      <c r="F673" s="501">
        <v>0</v>
      </c>
      <c r="G673" s="501">
        <v>0</v>
      </c>
      <c r="H673" s="501">
        <v>0</v>
      </c>
      <c r="I673" s="501">
        <v>0</v>
      </c>
      <c r="J673" s="501">
        <v>0</v>
      </c>
      <c r="K673" s="501">
        <v>0</v>
      </c>
      <c r="L673" s="492">
        <v>0</v>
      </c>
      <c r="M673" s="409">
        <v>0</v>
      </c>
      <c r="N673" s="409">
        <v>0</v>
      </c>
      <c r="O673" s="409">
        <v>0</v>
      </c>
      <c r="P673" s="657">
        <v>4</v>
      </c>
      <c r="Q673" s="409">
        <f t="shared" si="35"/>
        <v>503200</v>
      </c>
      <c r="R673" s="493">
        <v>0</v>
      </c>
      <c r="S673" s="409">
        <v>0</v>
      </c>
      <c r="T673" s="657">
        <v>4</v>
      </c>
      <c r="U673" s="409">
        <f t="shared" si="36"/>
        <v>503200</v>
      </c>
      <c r="V673" s="40"/>
      <c r="W673" s="40"/>
      <c r="X673" s="40"/>
      <c r="Y673" s="52"/>
    </row>
    <row r="674" spans="1:25" ht="21">
      <c r="A674" s="54">
        <v>25</v>
      </c>
      <c r="B674" s="105" t="s">
        <v>333</v>
      </c>
      <c r="C674" s="72" t="s">
        <v>54</v>
      </c>
      <c r="D674" s="656">
        <v>90950</v>
      </c>
      <c r="E674" s="501">
        <v>0</v>
      </c>
      <c r="F674" s="501">
        <v>0</v>
      </c>
      <c r="G674" s="501">
        <v>0</v>
      </c>
      <c r="H674" s="501">
        <v>0</v>
      </c>
      <c r="I674" s="501">
        <v>0</v>
      </c>
      <c r="J674" s="501">
        <v>0</v>
      </c>
      <c r="K674" s="501">
        <v>0</v>
      </c>
      <c r="L674" s="492">
        <v>0</v>
      </c>
      <c r="M674" s="409">
        <v>0</v>
      </c>
      <c r="N674" s="409">
        <v>0</v>
      </c>
      <c r="O674" s="409">
        <v>0</v>
      </c>
      <c r="P674" s="657">
        <v>6</v>
      </c>
      <c r="Q674" s="409">
        <f t="shared" si="35"/>
        <v>545700</v>
      </c>
      <c r="R674" s="493">
        <v>0</v>
      </c>
      <c r="S674" s="409">
        <v>0</v>
      </c>
      <c r="T674" s="657">
        <v>6</v>
      </c>
      <c r="U674" s="409">
        <f t="shared" si="36"/>
        <v>545700</v>
      </c>
      <c r="V674" s="40"/>
      <c r="W674" s="40"/>
      <c r="X674" s="40"/>
      <c r="Y674" s="52"/>
    </row>
    <row r="675" spans="1:25" ht="21">
      <c r="A675" s="54">
        <v>26</v>
      </c>
      <c r="B675" s="105" t="s">
        <v>334</v>
      </c>
      <c r="C675" s="72" t="s">
        <v>48</v>
      </c>
      <c r="D675" s="656">
        <v>52700</v>
      </c>
      <c r="E675" s="501">
        <v>0</v>
      </c>
      <c r="F675" s="501">
        <v>0</v>
      </c>
      <c r="G675" s="501">
        <v>0</v>
      </c>
      <c r="H675" s="501">
        <v>0</v>
      </c>
      <c r="I675" s="501">
        <v>0</v>
      </c>
      <c r="J675" s="501">
        <v>0</v>
      </c>
      <c r="K675" s="501">
        <v>0</v>
      </c>
      <c r="L675" s="492">
        <v>0</v>
      </c>
      <c r="M675" s="409">
        <v>0</v>
      </c>
      <c r="N675" s="409">
        <v>0</v>
      </c>
      <c r="O675" s="409">
        <v>0</v>
      </c>
      <c r="P675" s="657">
        <v>2</v>
      </c>
      <c r="Q675" s="409">
        <f t="shared" si="35"/>
        <v>105400</v>
      </c>
      <c r="R675" s="493">
        <v>0</v>
      </c>
      <c r="S675" s="409">
        <v>0</v>
      </c>
      <c r="T675" s="657">
        <v>2</v>
      </c>
      <c r="U675" s="409">
        <f t="shared" si="36"/>
        <v>105400</v>
      </c>
      <c r="V675" s="40"/>
      <c r="W675" s="40"/>
      <c r="X675" s="40"/>
      <c r="Y675" s="52"/>
    </row>
    <row r="676" spans="1:25" ht="21">
      <c r="A676" s="54">
        <v>27</v>
      </c>
      <c r="B676" s="105" t="s">
        <v>315</v>
      </c>
      <c r="C676" s="72" t="s">
        <v>54</v>
      </c>
      <c r="D676" s="656">
        <v>41650</v>
      </c>
      <c r="E676" s="501">
        <v>0</v>
      </c>
      <c r="F676" s="501">
        <v>0</v>
      </c>
      <c r="G676" s="501">
        <v>0</v>
      </c>
      <c r="H676" s="501">
        <v>0</v>
      </c>
      <c r="I676" s="501">
        <v>0</v>
      </c>
      <c r="J676" s="501">
        <v>0</v>
      </c>
      <c r="K676" s="501">
        <v>0</v>
      </c>
      <c r="L676" s="492">
        <v>0</v>
      </c>
      <c r="M676" s="409">
        <v>0</v>
      </c>
      <c r="N676" s="409">
        <v>0</v>
      </c>
      <c r="O676" s="409">
        <v>0</v>
      </c>
      <c r="P676" s="657">
        <v>2</v>
      </c>
      <c r="Q676" s="409">
        <f t="shared" si="35"/>
        <v>83300</v>
      </c>
      <c r="R676" s="493">
        <v>0</v>
      </c>
      <c r="S676" s="409">
        <v>0</v>
      </c>
      <c r="T676" s="657">
        <v>2</v>
      </c>
      <c r="U676" s="409">
        <f t="shared" si="36"/>
        <v>83300</v>
      </c>
      <c r="V676" s="40"/>
      <c r="W676" s="40"/>
      <c r="X676" s="40"/>
      <c r="Y676" s="52"/>
    </row>
    <row r="677" spans="1:25" ht="21">
      <c r="A677" s="54">
        <v>28</v>
      </c>
      <c r="B677" s="105" t="s">
        <v>335</v>
      </c>
      <c r="C677" s="72" t="s">
        <v>54</v>
      </c>
      <c r="D677" s="656">
        <v>25500</v>
      </c>
      <c r="E677" s="501">
        <v>0</v>
      </c>
      <c r="F677" s="501">
        <v>0</v>
      </c>
      <c r="G677" s="501">
        <v>0</v>
      </c>
      <c r="H677" s="501">
        <v>0</v>
      </c>
      <c r="I677" s="501">
        <v>0</v>
      </c>
      <c r="J677" s="501">
        <v>0</v>
      </c>
      <c r="K677" s="501">
        <v>0</v>
      </c>
      <c r="L677" s="492">
        <v>0</v>
      </c>
      <c r="M677" s="409">
        <v>0</v>
      </c>
      <c r="N677" s="409">
        <v>0</v>
      </c>
      <c r="O677" s="409">
        <v>0</v>
      </c>
      <c r="P677" s="657">
        <v>2</v>
      </c>
      <c r="Q677" s="409">
        <f t="shared" si="35"/>
        <v>51000</v>
      </c>
      <c r="R677" s="493">
        <v>0</v>
      </c>
      <c r="S677" s="409">
        <v>0</v>
      </c>
      <c r="T677" s="657">
        <v>2</v>
      </c>
      <c r="U677" s="409">
        <f t="shared" si="36"/>
        <v>51000</v>
      </c>
      <c r="V677" s="40"/>
      <c r="W677" s="40"/>
      <c r="X677" s="40"/>
      <c r="Y677" s="52"/>
    </row>
    <row r="678" spans="1:25" ht="21">
      <c r="A678" s="54">
        <v>29</v>
      </c>
      <c r="B678" s="105" t="s">
        <v>336</v>
      </c>
      <c r="C678" s="72" t="s">
        <v>54</v>
      </c>
      <c r="D678" s="656">
        <v>4505</v>
      </c>
      <c r="E678" s="501">
        <v>0</v>
      </c>
      <c r="F678" s="501">
        <v>0</v>
      </c>
      <c r="G678" s="501">
        <v>0</v>
      </c>
      <c r="H678" s="501">
        <v>0</v>
      </c>
      <c r="I678" s="501">
        <v>0</v>
      </c>
      <c r="J678" s="501">
        <v>0</v>
      </c>
      <c r="K678" s="501">
        <v>0</v>
      </c>
      <c r="L678" s="492">
        <v>0</v>
      </c>
      <c r="M678" s="409">
        <v>0</v>
      </c>
      <c r="N678" s="409">
        <v>0</v>
      </c>
      <c r="O678" s="409">
        <v>0</v>
      </c>
      <c r="P678" s="657">
        <v>2</v>
      </c>
      <c r="Q678" s="409">
        <f t="shared" si="35"/>
        <v>9010</v>
      </c>
      <c r="R678" s="493">
        <v>0</v>
      </c>
      <c r="S678" s="409">
        <v>0</v>
      </c>
      <c r="T678" s="657">
        <v>2</v>
      </c>
      <c r="U678" s="409">
        <f t="shared" si="36"/>
        <v>9010</v>
      </c>
      <c r="V678" s="40"/>
      <c r="W678" s="40"/>
      <c r="X678" s="40"/>
      <c r="Y678" s="52"/>
    </row>
    <row r="679" spans="1:25" ht="21">
      <c r="A679" s="54">
        <v>30</v>
      </c>
      <c r="B679" s="105" t="s">
        <v>321</v>
      </c>
      <c r="C679" s="72" t="s">
        <v>311</v>
      </c>
      <c r="D679" s="656">
        <v>106250</v>
      </c>
      <c r="E679" s="501">
        <v>0</v>
      </c>
      <c r="F679" s="501">
        <v>0</v>
      </c>
      <c r="G679" s="501">
        <v>0</v>
      </c>
      <c r="H679" s="501">
        <v>0</v>
      </c>
      <c r="I679" s="501">
        <v>0</v>
      </c>
      <c r="J679" s="501">
        <v>0</v>
      </c>
      <c r="K679" s="501">
        <v>0</v>
      </c>
      <c r="L679" s="492">
        <v>0</v>
      </c>
      <c r="M679" s="409">
        <v>0</v>
      </c>
      <c r="N679" s="409">
        <v>0</v>
      </c>
      <c r="O679" s="409">
        <v>0</v>
      </c>
      <c r="P679" s="657">
        <v>2</v>
      </c>
      <c r="Q679" s="409">
        <f t="shared" si="35"/>
        <v>212500</v>
      </c>
      <c r="R679" s="493">
        <v>0</v>
      </c>
      <c r="S679" s="409">
        <v>0</v>
      </c>
      <c r="T679" s="657">
        <v>2</v>
      </c>
      <c r="U679" s="409">
        <f t="shared" si="36"/>
        <v>212500</v>
      </c>
      <c r="V679" s="40"/>
      <c r="W679" s="40"/>
      <c r="X679" s="40"/>
      <c r="Y679" s="52"/>
    </row>
    <row r="680" spans="1:25" ht="21">
      <c r="A680" s="54">
        <v>31</v>
      </c>
      <c r="B680" s="105" t="s">
        <v>337</v>
      </c>
      <c r="C680" s="72" t="s">
        <v>54</v>
      </c>
      <c r="D680" s="656">
        <v>21250</v>
      </c>
      <c r="E680" s="501">
        <v>0</v>
      </c>
      <c r="F680" s="501">
        <v>0</v>
      </c>
      <c r="G680" s="501">
        <v>0</v>
      </c>
      <c r="H680" s="501">
        <v>0</v>
      </c>
      <c r="I680" s="501">
        <v>0</v>
      </c>
      <c r="J680" s="501">
        <v>0</v>
      </c>
      <c r="K680" s="501">
        <v>0</v>
      </c>
      <c r="L680" s="492">
        <v>0</v>
      </c>
      <c r="M680" s="409">
        <v>0</v>
      </c>
      <c r="N680" s="409">
        <v>0</v>
      </c>
      <c r="O680" s="409">
        <v>0</v>
      </c>
      <c r="P680" s="657">
        <v>1</v>
      </c>
      <c r="Q680" s="409">
        <f t="shared" si="35"/>
        <v>21250</v>
      </c>
      <c r="R680" s="493">
        <v>0</v>
      </c>
      <c r="S680" s="409">
        <v>0</v>
      </c>
      <c r="T680" s="657">
        <v>1</v>
      </c>
      <c r="U680" s="409">
        <f t="shared" si="36"/>
        <v>21250</v>
      </c>
      <c r="V680" s="40"/>
      <c r="W680" s="40"/>
      <c r="X680" s="40"/>
      <c r="Y680" s="52"/>
    </row>
    <row r="681" spans="1:25" ht="21">
      <c r="A681" s="54"/>
      <c r="B681" s="106" t="s">
        <v>338</v>
      </c>
      <c r="C681" s="96">
        <v>0</v>
      </c>
      <c r="D681" s="641">
        <v>0</v>
      </c>
      <c r="E681" s="501">
        <v>0</v>
      </c>
      <c r="F681" s="501">
        <v>0</v>
      </c>
      <c r="G681" s="501">
        <v>0</v>
      </c>
      <c r="H681" s="501">
        <v>0</v>
      </c>
      <c r="I681" s="501">
        <v>0</v>
      </c>
      <c r="J681" s="501">
        <v>0</v>
      </c>
      <c r="K681" s="501">
        <v>0</v>
      </c>
      <c r="L681" s="492">
        <v>0</v>
      </c>
      <c r="M681" s="409">
        <v>0</v>
      </c>
      <c r="N681" s="409">
        <v>0</v>
      </c>
      <c r="O681" s="409">
        <v>0</v>
      </c>
      <c r="P681" s="653">
        <v>0</v>
      </c>
      <c r="Q681" s="409">
        <f t="shared" si="35"/>
        <v>0</v>
      </c>
      <c r="R681" s="493">
        <v>0</v>
      </c>
      <c r="S681" s="409">
        <v>0</v>
      </c>
      <c r="T681" s="653">
        <v>0</v>
      </c>
      <c r="U681" s="409">
        <f t="shared" si="36"/>
        <v>0</v>
      </c>
      <c r="V681" s="40"/>
      <c r="W681" s="40"/>
      <c r="X681" s="40"/>
      <c r="Y681" s="52"/>
    </row>
    <row r="682" spans="1:25" ht="21">
      <c r="A682" s="54">
        <v>32</v>
      </c>
      <c r="B682" s="105" t="s">
        <v>339</v>
      </c>
      <c r="C682" s="72" t="s">
        <v>311</v>
      </c>
      <c r="D682" s="656">
        <v>86700</v>
      </c>
      <c r="E682" s="501">
        <v>0</v>
      </c>
      <c r="F682" s="501">
        <v>0</v>
      </c>
      <c r="G682" s="501">
        <v>0</v>
      </c>
      <c r="H682" s="501">
        <v>0</v>
      </c>
      <c r="I682" s="501">
        <v>0</v>
      </c>
      <c r="J682" s="501">
        <v>0</v>
      </c>
      <c r="K682" s="501">
        <v>0</v>
      </c>
      <c r="L682" s="492">
        <v>0</v>
      </c>
      <c r="M682" s="409">
        <v>0</v>
      </c>
      <c r="N682" s="409">
        <v>0</v>
      </c>
      <c r="O682" s="409">
        <v>0</v>
      </c>
      <c r="P682" s="657">
        <v>3</v>
      </c>
      <c r="Q682" s="409">
        <f t="shared" si="35"/>
        <v>260100</v>
      </c>
      <c r="R682" s="493">
        <v>0</v>
      </c>
      <c r="S682" s="409">
        <v>0</v>
      </c>
      <c r="T682" s="657">
        <v>3</v>
      </c>
      <c r="U682" s="409">
        <f t="shared" si="36"/>
        <v>260100</v>
      </c>
      <c r="V682" s="40"/>
      <c r="W682" s="40"/>
      <c r="X682" s="40"/>
      <c r="Y682" s="52"/>
    </row>
    <row r="683" spans="1:25" ht="21">
      <c r="A683" s="54">
        <v>33</v>
      </c>
      <c r="B683" s="105" t="s">
        <v>340</v>
      </c>
      <c r="C683" s="72" t="s">
        <v>311</v>
      </c>
      <c r="D683" s="656">
        <v>27200</v>
      </c>
      <c r="E683" s="501">
        <v>0</v>
      </c>
      <c r="F683" s="501">
        <v>0</v>
      </c>
      <c r="G683" s="501">
        <v>0</v>
      </c>
      <c r="H683" s="501">
        <v>0</v>
      </c>
      <c r="I683" s="501">
        <v>0</v>
      </c>
      <c r="J683" s="501">
        <v>0</v>
      </c>
      <c r="K683" s="501">
        <v>0</v>
      </c>
      <c r="L683" s="492">
        <v>0</v>
      </c>
      <c r="M683" s="409">
        <v>0</v>
      </c>
      <c r="N683" s="409">
        <v>0</v>
      </c>
      <c r="O683" s="409">
        <v>0</v>
      </c>
      <c r="P683" s="657">
        <v>7</v>
      </c>
      <c r="Q683" s="409">
        <f t="shared" si="35"/>
        <v>190400</v>
      </c>
      <c r="R683" s="493">
        <v>0</v>
      </c>
      <c r="S683" s="409">
        <v>0</v>
      </c>
      <c r="T683" s="657">
        <v>7</v>
      </c>
      <c r="U683" s="409">
        <f t="shared" si="36"/>
        <v>190400</v>
      </c>
      <c r="V683" s="40"/>
      <c r="W683" s="40"/>
      <c r="X683" s="40"/>
      <c r="Y683" s="52"/>
    </row>
    <row r="684" spans="1:25" ht="21">
      <c r="A684" s="54">
        <v>34</v>
      </c>
      <c r="B684" s="105" t="s">
        <v>341</v>
      </c>
      <c r="C684" s="72" t="s">
        <v>311</v>
      </c>
      <c r="D684" s="656">
        <v>27200</v>
      </c>
      <c r="E684" s="501">
        <v>0</v>
      </c>
      <c r="F684" s="501">
        <v>0</v>
      </c>
      <c r="G684" s="501">
        <v>0</v>
      </c>
      <c r="H684" s="501">
        <v>0</v>
      </c>
      <c r="I684" s="501">
        <v>0</v>
      </c>
      <c r="J684" s="501">
        <v>0</v>
      </c>
      <c r="K684" s="501">
        <v>0</v>
      </c>
      <c r="L684" s="492">
        <v>0</v>
      </c>
      <c r="M684" s="409">
        <v>0</v>
      </c>
      <c r="N684" s="409">
        <v>0</v>
      </c>
      <c r="O684" s="409">
        <v>0</v>
      </c>
      <c r="P684" s="657">
        <v>6</v>
      </c>
      <c r="Q684" s="409">
        <f t="shared" si="35"/>
        <v>163200</v>
      </c>
      <c r="R684" s="493">
        <v>0</v>
      </c>
      <c r="S684" s="409">
        <v>0</v>
      </c>
      <c r="T684" s="657">
        <v>6</v>
      </c>
      <c r="U684" s="409">
        <f t="shared" si="36"/>
        <v>163200</v>
      </c>
      <c r="V684" s="40"/>
      <c r="W684" s="40"/>
      <c r="X684" s="40"/>
      <c r="Y684" s="52"/>
    </row>
    <row r="685" spans="1:25" ht="21">
      <c r="A685" s="54">
        <v>35</v>
      </c>
      <c r="B685" s="105" t="s">
        <v>342</v>
      </c>
      <c r="C685" s="72" t="s">
        <v>311</v>
      </c>
      <c r="D685" s="656">
        <v>45900</v>
      </c>
      <c r="E685" s="501">
        <v>0</v>
      </c>
      <c r="F685" s="501">
        <v>0</v>
      </c>
      <c r="G685" s="501">
        <v>0</v>
      </c>
      <c r="H685" s="501">
        <v>0</v>
      </c>
      <c r="I685" s="501">
        <v>0</v>
      </c>
      <c r="J685" s="501">
        <v>0</v>
      </c>
      <c r="K685" s="501">
        <v>0</v>
      </c>
      <c r="L685" s="492">
        <v>0</v>
      </c>
      <c r="M685" s="409">
        <v>0</v>
      </c>
      <c r="N685" s="409">
        <v>0</v>
      </c>
      <c r="O685" s="409">
        <v>0</v>
      </c>
      <c r="P685" s="657">
        <v>1</v>
      </c>
      <c r="Q685" s="409">
        <f t="shared" si="35"/>
        <v>45900</v>
      </c>
      <c r="R685" s="493">
        <v>0</v>
      </c>
      <c r="S685" s="409">
        <v>0</v>
      </c>
      <c r="T685" s="657">
        <v>1</v>
      </c>
      <c r="U685" s="409">
        <f t="shared" si="36"/>
        <v>45900</v>
      </c>
      <c r="V685" s="40"/>
      <c r="W685" s="40"/>
      <c r="X685" s="40"/>
      <c r="Y685" s="52"/>
    </row>
    <row r="686" spans="1:25" ht="21">
      <c r="A686" s="54">
        <v>36</v>
      </c>
      <c r="B686" s="105" t="s">
        <v>343</v>
      </c>
      <c r="C686" s="86" t="s">
        <v>44</v>
      </c>
      <c r="D686" s="656">
        <v>12750</v>
      </c>
      <c r="E686" s="501">
        <v>0</v>
      </c>
      <c r="F686" s="501">
        <v>0</v>
      </c>
      <c r="G686" s="501">
        <v>0</v>
      </c>
      <c r="H686" s="501">
        <v>0</v>
      </c>
      <c r="I686" s="501">
        <v>0</v>
      </c>
      <c r="J686" s="501">
        <v>0</v>
      </c>
      <c r="K686" s="501">
        <v>0</v>
      </c>
      <c r="L686" s="492">
        <v>0</v>
      </c>
      <c r="M686" s="409">
        <v>0</v>
      </c>
      <c r="N686" s="409">
        <v>0</v>
      </c>
      <c r="O686" s="409">
        <v>0</v>
      </c>
      <c r="P686" s="657">
        <v>3</v>
      </c>
      <c r="Q686" s="409">
        <f t="shared" si="35"/>
        <v>38250</v>
      </c>
      <c r="R686" s="493">
        <v>0</v>
      </c>
      <c r="S686" s="409">
        <v>0</v>
      </c>
      <c r="T686" s="657">
        <v>3</v>
      </c>
      <c r="U686" s="409">
        <f t="shared" si="36"/>
        <v>38250</v>
      </c>
      <c r="V686" s="40"/>
      <c r="W686" s="40"/>
      <c r="X686" s="40"/>
      <c r="Y686" s="52"/>
    </row>
    <row r="687" spans="1:25" ht="21">
      <c r="A687" s="54">
        <v>37</v>
      </c>
      <c r="B687" s="110" t="s">
        <v>344</v>
      </c>
      <c r="C687" s="86" t="s">
        <v>311</v>
      </c>
      <c r="D687" s="656">
        <v>37400</v>
      </c>
      <c r="E687" s="501">
        <v>0</v>
      </c>
      <c r="F687" s="501">
        <v>0</v>
      </c>
      <c r="G687" s="501">
        <v>0</v>
      </c>
      <c r="H687" s="501">
        <v>0</v>
      </c>
      <c r="I687" s="501">
        <v>0</v>
      </c>
      <c r="J687" s="501">
        <v>0</v>
      </c>
      <c r="K687" s="501">
        <v>0</v>
      </c>
      <c r="L687" s="492">
        <v>0</v>
      </c>
      <c r="M687" s="409">
        <v>0</v>
      </c>
      <c r="N687" s="409">
        <v>0</v>
      </c>
      <c r="O687" s="409">
        <v>0</v>
      </c>
      <c r="P687" s="659">
        <v>1</v>
      </c>
      <c r="Q687" s="409">
        <f t="shared" si="35"/>
        <v>37400</v>
      </c>
      <c r="R687" s="493">
        <v>0</v>
      </c>
      <c r="S687" s="409">
        <v>0</v>
      </c>
      <c r="T687" s="659">
        <v>1</v>
      </c>
      <c r="U687" s="409">
        <f t="shared" si="36"/>
        <v>37400</v>
      </c>
      <c r="V687" s="40"/>
      <c r="W687" s="40"/>
      <c r="X687" s="40"/>
      <c r="Y687" s="52"/>
    </row>
    <row r="688" spans="1:25" ht="21">
      <c r="A688" s="54">
        <v>38</v>
      </c>
      <c r="B688" s="105" t="s">
        <v>345</v>
      </c>
      <c r="C688" s="72" t="s">
        <v>311</v>
      </c>
      <c r="D688" s="656">
        <v>123250</v>
      </c>
      <c r="E688" s="501">
        <v>0</v>
      </c>
      <c r="F688" s="501">
        <v>0</v>
      </c>
      <c r="G688" s="501">
        <v>0</v>
      </c>
      <c r="H688" s="501">
        <v>0</v>
      </c>
      <c r="I688" s="501">
        <v>0</v>
      </c>
      <c r="J688" s="501">
        <v>0</v>
      </c>
      <c r="K688" s="501">
        <v>0</v>
      </c>
      <c r="L688" s="492">
        <v>0</v>
      </c>
      <c r="M688" s="409">
        <v>0</v>
      </c>
      <c r="N688" s="409">
        <v>0</v>
      </c>
      <c r="O688" s="409">
        <v>0</v>
      </c>
      <c r="P688" s="657">
        <v>1</v>
      </c>
      <c r="Q688" s="409">
        <f t="shared" si="35"/>
        <v>123250</v>
      </c>
      <c r="R688" s="493">
        <v>0</v>
      </c>
      <c r="S688" s="409">
        <v>0</v>
      </c>
      <c r="T688" s="657">
        <v>1</v>
      </c>
      <c r="U688" s="409">
        <f t="shared" si="36"/>
        <v>123250</v>
      </c>
      <c r="V688" s="40"/>
      <c r="W688" s="40"/>
      <c r="X688" s="40"/>
      <c r="Y688" s="52"/>
    </row>
    <row r="689" spans="1:25" ht="21">
      <c r="A689" s="54">
        <v>39</v>
      </c>
      <c r="B689" s="105" t="s">
        <v>346</v>
      </c>
      <c r="C689" s="72" t="s">
        <v>319</v>
      </c>
      <c r="D689" s="656">
        <v>8500</v>
      </c>
      <c r="E689" s="501">
        <v>0</v>
      </c>
      <c r="F689" s="501">
        <v>0</v>
      </c>
      <c r="G689" s="501">
        <v>0</v>
      </c>
      <c r="H689" s="501">
        <v>0</v>
      </c>
      <c r="I689" s="501">
        <v>0</v>
      </c>
      <c r="J689" s="501">
        <v>0</v>
      </c>
      <c r="K689" s="501">
        <v>0</v>
      </c>
      <c r="L689" s="492">
        <v>0</v>
      </c>
      <c r="M689" s="409">
        <v>0</v>
      </c>
      <c r="N689" s="409">
        <v>0</v>
      </c>
      <c r="O689" s="409">
        <v>0</v>
      </c>
      <c r="P689" s="657">
        <v>2</v>
      </c>
      <c r="Q689" s="409">
        <f t="shared" si="35"/>
        <v>17000</v>
      </c>
      <c r="R689" s="493">
        <v>0</v>
      </c>
      <c r="S689" s="409">
        <v>0</v>
      </c>
      <c r="T689" s="657">
        <v>2</v>
      </c>
      <c r="U689" s="409">
        <f t="shared" si="36"/>
        <v>17000</v>
      </c>
      <c r="V689" s="40"/>
      <c r="W689" s="40"/>
      <c r="X689" s="40"/>
      <c r="Y689" s="52"/>
    </row>
    <row r="690" spans="1:25" ht="21">
      <c r="A690" s="54">
        <v>40</v>
      </c>
      <c r="B690" s="105" t="s">
        <v>347</v>
      </c>
      <c r="C690" s="72" t="s">
        <v>319</v>
      </c>
      <c r="D690" s="656">
        <v>1126250</v>
      </c>
      <c r="E690" s="501">
        <v>0</v>
      </c>
      <c r="F690" s="501">
        <v>0</v>
      </c>
      <c r="G690" s="501">
        <v>0</v>
      </c>
      <c r="H690" s="501">
        <v>0</v>
      </c>
      <c r="I690" s="501">
        <v>0</v>
      </c>
      <c r="J690" s="501">
        <v>0</v>
      </c>
      <c r="K690" s="501">
        <v>0</v>
      </c>
      <c r="L690" s="492">
        <v>0</v>
      </c>
      <c r="M690" s="409">
        <v>0</v>
      </c>
      <c r="N690" s="409">
        <v>0</v>
      </c>
      <c r="O690" s="409">
        <v>0</v>
      </c>
      <c r="P690" s="657">
        <v>1</v>
      </c>
      <c r="Q690" s="409">
        <f t="shared" si="35"/>
        <v>1126250</v>
      </c>
      <c r="R690" s="493">
        <v>0</v>
      </c>
      <c r="S690" s="409">
        <v>0</v>
      </c>
      <c r="T690" s="657">
        <v>1</v>
      </c>
      <c r="U690" s="409">
        <f t="shared" si="36"/>
        <v>1126250</v>
      </c>
      <c r="V690" s="40"/>
      <c r="W690" s="40"/>
      <c r="X690" s="40"/>
      <c r="Y690" s="52"/>
    </row>
    <row r="691" spans="1:25" ht="21">
      <c r="A691" s="54">
        <v>41</v>
      </c>
      <c r="B691" s="105" t="s">
        <v>348</v>
      </c>
      <c r="C691" s="72" t="s">
        <v>311</v>
      </c>
      <c r="D691" s="656">
        <v>74375</v>
      </c>
      <c r="E691" s="501">
        <v>0</v>
      </c>
      <c r="F691" s="501">
        <v>0</v>
      </c>
      <c r="G691" s="501">
        <v>0</v>
      </c>
      <c r="H691" s="501">
        <v>0</v>
      </c>
      <c r="I691" s="501">
        <v>0</v>
      </c>
      <c r="J691" s="501">
        <v>0</v>
      </c>
      <c r="K691" s="501">
        <v>0</v>
      </c>
      <c r="L691" s="492">
        <v>0</v>
      </c>
      <c r="M691" s="409">
        <v>0</v>
      </c>
      <c r="N691" s="409">
        <v>0</v>
      </c>
      <c r="O691" s="409">
        <v>0</v>
      </c>
      <c r="P691" s="657">
        <v>1</v>
      </c>
      <c r="Q691" s="409">
        <f t="shared" si="35"/>
        <v>74375</v>
      </c>
      <c r="R691" s="493">
        <v>0</v>
      </c>
      <c r="S691" s="409">
        <v>0</v>
      </c>
      <c r="T691" s="657">
        <v>1</v>
      </c>
      <c r="U691" s="409">
        <f t="shared" si="36"/>
        <v>74375</v>
      </c>
      <c r="V691" s="40"/>
      <c r="W691" s="40"/>
      <c r="X691" s="40"/>
      <c r="Y691" s="52"/>
    </row>
    <row r="692" spans="1:25" ht="21">
      <c r="A692" s="54"/>
      <c r="B692" s="106" t="s">
        <v>349</v>
      </c>
      <c r="C692" s="96">
        <v>0</v>
      </c>
      <c r="D692" s="641">
        <v>0</v>
      </c>
      <c r="E692" s="501">
        <v>0</v>
      </c>
      <c r="F692" s="501">
        <v>0</v>
      </c>
      <c r="G692" s="501">
        <v>0</v>
      </c>
      <c r="H692" s="501">
        <v>0</v>
      </c>
      <c r="I692" s="501">
        <v>0</v>
      </c>
      <c r="J692" s="501">
        <v>0</v>
      </c>
      <c r="K692" s="501">
        <v>0</v>
      </c>
      <c r="L692" s="492">
        <v>0</v>
      </c>
      <c r="M692" s="409">
        <v>0</v>
      </c>
      <c r="N692" s="409">
        <v>0</v>
      </c>
      <c r="O692" s="409">
        <v>0</v>
      </c>
      <c r="P692" s="653">
        <v>0</v>
      </c>
      <c r="Q692" s="409">
        <f t="shared" si="35"/>
        <v>0</v>
      </c>
      <c r="R692" s="493">
        <v>0</v>
      </c>
      <c r="S692" s="409">
        <v>0</v>
      </c>
      <c r="T692" s="653">
        <v>0</v>
      </c>
      <c r="U692" s="409">
        <f t="shared" si="36"/>
        <v>0</v>
      </c>
      <c r="V692" s="40"/>
      <c r="W692" s="40"/>
      <c r="X692" s="40"/>
      <c r="Y692" s="52"/>
    </row>
    <row r="693" spans="1:25" ht="21">
      <c r="A693" s="54">
        <v>42</v>
      </c>
      <c r="B693" s="111" t="s">
        <v>350</v>
      </c>
      <c r="C693" s="72" t="s">
        <v>319</v>
      </c>
      <c r="D693" s="656">
        <v>108800</v>
      </c>
      <c r="E693" s="501">
        <v>0</v>
      </c>
      <c r="F693" s="501">
        <v>0</v>
      </c>
      <c r="G693" s="501">
        <v>0</v>
      </c>
      <c r="H693" s="501">
        <v>0</v>
      </c>
      <c r="I693" s="501">
        <v>0</v>
      </c>
      <c r="J693" s="501">
        <v>0</v>
      </c>
      <c r="K693" s="501">
        <v>0</v>
      </c>
      <c r="L693" s="492">
        <v>0</v>
      </c>
      <c r="M693" s="409">
        <v>0</v>
      </c>
      <c r="N693" s="409">
        <v>0</v>
      </c>
      <c r="O693" s="409">
        <v>0</v>
      </c>
      <c r="P693" s="657">
        <v>1</v>
      </c>
      <c r="Q693" s="409">
        <f t="shared" si="35"/>
        <v>108800</v>
      </c>
      <c r="R693" s="493">
        <v>0</v>
      </c>
      <c r="S693" s="409">
        <v>0</v>
      </c>
      <c r="T693" s="657">
        <v>1</v>
      </c>
      <c r="U693" s="409">
        <f t="shared" si="36"/>
        <v>108800</v>
      </c>
      <c r="V693" s="40"/>
      <c r="W693" s="40"/>
      <c r="X693" s="40"/>
      <c r="Y693" s="52"/>
    </row>
    <row r="694" spans="1:25" ht="21">
      <c r="A694" s="54">
        <v>43</v>
      </c>
      <c r="B694" s="112" t="s">
        <v>351</v>
      </c>
      <c r="C694" s="72" t="s">
        <v>311</v>
      </c>
      <c r="D694" s="657">
        <v>60350</v>
      </c>
      <c r="E694" s="501">
        <v>0</v>
      </c>
      <c r="F694" s="501">
        <v>0</v>
      </c>
      <c r="G694" s="501">
        <v>0</v>
      </c>
      <c r="H694" s="501">
        <v>0</v>
      </c>
      <c r="I694" s="501">
        <v>0</v>
      </c>
      <c r="J694" s="501">
        <v>0</v>
      </c>
      <c r="K694" s="501">
        <v>0</v>
      </c>
      <c r="L694" s="492">
        <v>0</v>
      </c>
      <c r="M694" s="409">
        <v>0</v>
      </c>
      <c r="N694" s="409">
        <v>0</v>
      </c>
      <c r="O694" s="409">
        <v>0</v>
      </c>
      <c r="P694" s="657">
        <v>1</v>
      </c>
      <c r="Q694" s="409">
        <f t="shared" si="35"/>
        <v>60350</v>
      </c>
      <c r="R694" s="493">
        <v>0</v>
      </c>
      <c r="S694" s="409">
        <v>0</v>
      </c>
      <c r="T694" s="657">
        <v>1</v>
      </c>
      <c r="U694" s="409">
        <f t="shared" si="36"/>
        <v>60350</v>
      </c>
      <c r="V694" s="40"/>
      <c r="W694" s="40"/>
      <c r="X694" s="40"/>
      <c r="Y694" s="52"/>
    </row>
    <row r="695" spans="1:25" ht="21">
      <c r="A695" s="54">
        <v>44</v>
      </c>
      <c r="B695" s="105" t="s">
        <v>352</v>
      </c>
      <c r="C695" s="86" t="s">
        <v>311</v>
      </c>
      <c r="D695" s="656">
        <v>8500</v>
      </c>
      <c r="E695" s="501">
        <v>0</v>
      </c>
      <c r="F695" s="501">
        <v>0</v>
      </c>
      <c r="G695" s="501">
        <v>0</v>
      </c>
      <c r="H695" s="501">
        <v>0</v>
      </c>
      <c r="I695" s="501">
        <v>0</v>
      </c>
      <c r="J695" s="501">
        <v>0</v>
      </c>
      <c r="K695" s="501">
        <v>0</v>
      </c>
      <c r="L695" s="492">
        <v>0</v>
      </c>
      <c r="M695" s="409">
        <v>0</v>
      </c>
      <c r="N695" s="409">
        <v>0</v>
      </c>
      <c r="O695" s="409">
        <v>0</v>
      </c>
      <c r="P695" s="657">
        <v>3</v>
      </c>
      <c r="Q695" s="409">
        <f t="shared" si="35"/>
        <v>25500</v>
      </c>
      <c r="R695" s="493">
        <v>0</v>
      </c>
      <c r="S695" s="409">
        <v>0</v>
      </c>
      <c r="T695" s="657">
        <v>3</v>
      </c>
      <c r="U695" s="409">
        <f t="shared" si="36"/>
        <v>25500</v>
      </c>
      <c r="V695" s="40"/>
      <c r="W695" s="40"/>
      <c r="X695" s="40"/>
      <c r="Y695" s="52"/>
    </row>
    <row r="696" spans="1:25" ht="21">
      <c r="A696" s="54">
        <v>45</v>
      </c>
      <c r="B696" s="110" t="s">
        <v>353</v>
      </c>
      <c r="C696" s="86" t="s">
        <v>319</v>
      </c>
      <c r="D696" s="656">
        <v>29750</v>
      </c>
      <c r="E696" s="501">
        <v>0</v>
      </c>
      <c r="F696" s="501">
        <v>0</v>
      </c>
      <c r="G696" s="501">
        <v>0</v>
      </c>
      <c r="H696" s="501">
        <v>0</v>
      </c>
      <c r="I696" s="501">
        <v>0</v>
      </c>
      <c r="J696" s="501">
        <v>0</v>
      </c>
      <c r="K696" s="501">
        <v>0</v>
      </c>
      <c r="L696" s="492">
        <v>0</v>
      </c>
      <c r="M696" s="409">
        <v>0</v>
      </c>
      <c r="N696" s="409">
        <v>0</v>
      </c>
      <c r="O696" s="409">
        <v>0</v>
      </c>
      <c r="P696" s="659">
        <v>1</v>
      </c>
      <c r="Q696" s="409">
        <f t="shared" si="35"/>
        <v>29750</v>
      </c>
      <c r="R696" s="493">
        <v>0</v>
      </c>
      <c r="S696" s="409">
        <v>0</v>
      </c>
      <c r="T696" s="659">
        <v>1</v>
      </c>
      <c r="U696" s="409">
        <f t="shared" si="36"/>
        <v>29750</v>
      </c>
      <c r="V696" s="40"/>
      <c r="W696" s="40"/>
      <c r="X696" s="40"/>
      <c r="Y696" s="52"/>
    </row>
    <row r="697" spans="1:25" ht="21">
      <c r="A697" s="54"/>
      <c r="B697" s="106" t="s">
        <v>354</v>
      </c>
      <c r="C697" s="96">
        <v>0</v>
      </c>
      <c r="D697" s="641">
        <v>0</v>
      </c>
      <c r="E697" s="501">
        <v>0</v>
      </c>
      <c r="F697" s="501">
        <v>0</v>
      </c>
      <c r="G697" s="501">
        <v>0</v>
      </c>
      <c r="H697" s="501">
        <v>0</v>
      </c>
      <c r="I697" s="501">
        <v>0</v>
      </c>
      <c r="J697" s="501">
        <v>0</v>
      </c>
      <c r="K697" s="501">
        <v>0</v>
      </c>
      <c r="L697" s="492">
        <v>0</v>
      </c>
      <c r="M697" s="409">
        <v>0</v>
      </c>
      <c r="N697" s="409">
        <v>0</v>
      </c>
      <c r="O697" s="409">
        <v>0</v>
      </c>
      <c r="P697" s="653">
        <v>0</v>
      </c>
      <c r="Q697" s="409">
        <f t="shared" si="35"/>
        <v>0</v>
      </c>
      <c r="R697" s="493">
        <v>0</v>
      </c>
      <c r="S697" s="409">
        <v>0</v>
      </c>
      <c r="T697" s="653">
        <v>0</v>
      </c>
      <c r="U697" s="409">
        <f t="shared" si="36"/>
        <v>0</v>
      </c>
      <c r="V697" s="40"/>
      <c r="W697" s="40"/>
      <c r="X697" s="40"/>
      <c r="Y697" s="52"/>
    </row>
    <row r="698" spans="1:25" ht="21">
      <c r="A698" s="54">
        <v>46</v>
      </c>
      <c r="B698" s="105" t="s">
        <v>355</v>
      </c>
      <c r="C698" s="72" t="s">
        <v>311</v>
      </c>
      <c r="D698" s="656">
        <v>34000</v>
      </c>
      <c r="E698" s="501">
        <v>0</v>
      </c>
      <c r="F698" s="501">
        <v>0</v>
      </c>
      <c r="G698" s="501">
        <v>0</v>
      </c>
      <c r="H698" s="501">
        <v>0</v>
      </c>
      <c r="I698" s="501">
        <v>0</v>
      </c>
      <c r="J698" s="501">
        <v>0</v>
      </c>
      <c r="K698" s="501">
        <v>0</v>
      </c>
      <c r="L698" s="492">
        <v>0</v>
      </c>
      <c r="M698" s="409">
        <v>0</v>
      </c>
      <c r="N698" s="409">
        <v>0</v>
      </c>
      <c r="O698" s="409">
        <v>0</v>
      </c>
      <c r="P698" s="659">
        <v>1</v>
      </c>
      <c r="Q698" s="409">
        <f t="shared" si="35"/>
        <v>34000</v>
      </c>
      <c r="R698" s="493">
        <v>0</v>
      </c>
      <c r="S698" s="409">
        <v>0</v>
      </c>
      <c r="T698" s="659">
        <v>1</v>
      </c>
      <c r="U698" s="409">
        <f t="shared" si="36"/>
        <v>34000</v>
      </c>
      <c r="V698" s="40"/>
      <c r="W698" s="40"/>
      <c r="X698" s="40"/>
      <c r="Y698" s="52"/>
    </row>
    <row r="699" spans="1:25" ht="21">
      <c r="A699" s="54">
        <v>47</v>
      </c>
      <c r="B699" s="105" t="s">
        <v>356</v>
      </c>
      <c r="C699" s="72" t="s">
        <v>311</v>
      </c>
      <c r="D699" s="656">
        <v>17000</v>
      </c>
      <c r="E699" s="501">
        <v>0</v>
      </c>
      <c r="F699" s="501">
        <v>0</v>
      </c>
      <c r="G699" s="501">
        <v>0</v>
      </c>
      <c r="H699" s="501">
        <v>0</v>
      </c>
      <c r="I699" s="501">
        <v>0</v>
      </c>
      <c r="J699" s="501">
        <v>0</v>
      </c>
      <c r="K699" s="501">
        <v>0</v>
      </c>
      <c r="L699" s="492">
        <v>0</v>
      </c>
      <c r="M699" s="409">
        <v>0</v>
      </c>
      <c r="N699" s="409">
        <v>0</v>
      </c>
      <c r="O699" s="409">
        <v>0</v>
      </c>
      <c r="P699" s="657">
        <v>1</v>
      </c>
      <c r="Q699" s="409">
        <f t="shared" si="35"/>
        <v>17000</v>
      </c>
      <c r="R699" s="493">
        <v>0</v>
      </c>
      <c r="S699" s="409">
        <v>0</v>
      </c>
      <c r="T699" s="657">
        <v>1</v>
      </c>
      <c r="U699" s="409">
        <f t="shared" si="36"/>
        <v>17000</v>
      </c>
      <c r="V699" s="40"/>
      <c r="W699" s="40"/>
      <c r="X699" s="40"/>
      <c r="Y699" s="52"/>
    </row>
    <row r="700" spans="1:25" ht="21">
      <c r="A700" s="54">
        <v>48</v>
      </c>
      <c r="B700" s="105" t="s">
        <v>357</v>
      </c>
      <c r="C700" s="72" t="s">
        <v>311</v>
      </c>
      <c r="D700" s="656">
        <v>57800</v>
      </c>
      <c r="E700" s="501">
        <v>0</v>
      </c>
      <c r="F700" s="501">
        <v>0</v>
      </c>
      <c r="G700" s="501">
        <v>0</v>
      </c>
      <c r="H700" s="501">
        <v>0</v>
      </c>
      <c r="I700" s="501">
        <v>0</v>
      </c>
      <c r="J700" s="501">
        <v>0</v>
      </c>
      <c r="K700" s="501">
        <v>0</v>
      </c>
      <c r="L700" s="492">
        <v>0</v>
      </c>
      <c r="M700" s="409">
        <v>0</v>
      </c>
      <c r="N700" s="409">
        <v>0</v>
      </c>
      <c r="O700" s="409">
        <v>0</v>
      </c>
      <c r="P700" s="657">
        <v>8</v>
      </c>
      <c r="Q700" s="409">
        <f t="shared" si="35"/>
        <v>462400</v>
      </c>
      <c r="R700" s="493">
        <v>0</v>
      </c>
      <c r="S700" s="409">
        <v>0</v>
      </c>
      <c r="T700" s="657">
        <v>8</v>
      </c>
      <c r="U700" s="409">
        <f t="shared" si="36"/>
        <v>462400</v>
      </c>
      <c r="V700" s="40"/>
      <c r="W700" s="40"/>
      <c r="X700" s="40"/>
      <c r="Y700" s="52"/>
    </row>
    <row r="701" spans="1:25" ht="21">
      <c r="A701" s="54">
        <v>49</v>
      </c>
      <c r="B701" s="105" t="s">
        <v>358</v>
      </c>
      <c r="C701" s="72" t="s">
        <v>311</v>
      </c>
      <c r="D701" s="656">
        <v>10200</v>
      </c>
      <c r="E701" s="501">
        <v>0</v>
      </c>
      <c r="F701" s="501">
        <v>0</v>
      </c>
      <c r="G701" s="501">
        <v>0</v>
      </c>
      <c r="H701" s="501">
        <v>0</v>
      </c>
      <c r="I701" s="501">
        <v>0</v>
      </c>
      <c r="J701" s="501">
        <v>0</v>
      </c>
      <c r="K701" s="501">
        <v>0</v>
      </c>
      <c r="L701" s="492">
        <v>0</v>
      </c>
      <c r="M701" s="409">
        <v>0</v>
      </c>
      <c r="N701" s="409">
        <v>0</v>
      </c>
      <c r="O701" s="409">
        <v>0</v>
      </c>
      <c r="P701" s="657">
        <v>7</v>
      </c>
      <c r="Q701" s="409">
        <f t="shared" si="35"/>
        <v>71400</v>
      </c>
      <c r="R701" s="493">
        <v>0</v>
      </c>
      <c r="S701" s="409">
        <v>0</v>
      </c>
      <c r="T701" s="657">
        <v>7</v>
      </c>
      <c r="U701" s="409">
        <f t="shared" si="36"/>
        <v>71400</v>
      </c>
      <c r="V701" s="40"/>
      <c r="W701" s="40"/>
      <c r="X701" s="40"/>
      <c r="Y701" s="52"/>
    </row>
    <row r="702" spans="1:25" ht="21">
      <c r="A702" s="54">
        <v>50</v>
      </c>
      <c r="B702" s="111" t="s">
        <v>359</v>
      </c>
      <c r="C702" s="72" t="s">
        <v>311</v>
      </c>
      <c r="D702" s="656">
        <v>81600</v>
      </c>
      <c r="E702" s="501">
        <v>0</v>
      </c>
      <c r="F702" s="501">
        <v>0</v>
      </c>
      <c r="G702" s="501">
        <v>0</v>
      </c>
      <c r="H702" s="501">
        <v>0</v>
      </c>
      <c r="I702" s="501">
        <v>0</v>
      </c>
      <c r="J702" s="501">
        <v>0</v>
      </c>
      <c r="K702" s="501">
        <v>0</v>
      </c>
      <c r="L702" s="492">
        <v>0</v>
      </c>
      <c r="M702" s="409">
        <v>0</v>
      </c>
      <c r="N702" s="409">
        <v>0</v>
      </c>
      <c r="O702" s="409">
        <v>0</v>
      </c>
      <c r="P702" s="657">
        <v>4</v>
      </c>
      <c r="Q702" s="409">
        <f t="shared" si="35"/>
        <v>326400</v>
      </c>
      <c r="R702" s="493">
        <v>0</v>
      </c>
      <c r="S702" s="409">
        <v>0</v>
      </c>
      <c r="T702" s="657">
        <v>4</v>
      </c>
      <c r="U702" s="409">
        <f t="shared" si="36"/>
        <v>326400</v>
      </c>
      <c r="V702" s="40"/>
      <c r="W702" s="40"/>
      <c r="X702" s="40"/>
      <c r="Y702" s="52"/>
    </row>
    <row r="703" spans="1:25" ht="21">
      <c r="A703" s="54">
        <v>51</v>
      </c>
      <c r="B703" s="105" t="s">
        <v>360</v>
      </c>
      <c r="C703" s="72" t="s">
        <v>311</v>
      </c>
      <c r="D703" s="656">
        <v>30600</v>
      </c>
      <c r="E703" s="501">
        <v>0</v>
      </c>
      <c r="F703" s="501">
        <v>0</v>
      </c>
      <c r="G703" s="501">
        <v>0</v>
      </c>
      <c r="H703" s="501">
        <v>0</v>
      </c>
      <c r="I703" s="501">
        <v>0</v>
      </c>
      <c r="J703" s="501">
        <v>0</v>
      </c>
      <c r="K703" s="501">
        <v>0</v>
      </c>
      <c r="L703" s="492">
        <v>0</v>
      </c>
      <c r="M703" s="409">
        <v>0</v>
      </c>
      <c r="N703" s="409">
        <v>0</v>
      </c>
      <c r="O703" s="409">
        <v>0</v>
      </c>
      <c r="P703" s="657">
        <v>6</v>
      </c>
      <c r="Q703" s="409">
        <f t="shared" si="35"/>
        <v>183600</v>
      </c>
      <c r="R703" s="493">
        <v>0</v>
      </c>
      <c r="S703" s="409">
        <v>0</v>
      </c>
      <c r="T703" s="657">
        <v>6</v>
      </c>
      <c r="U703" s="409">
        <f t="shared" si="36"/>
        <v>183600</v>
      </c>
      <c r="V703" s="40"/>
      <c r="W703" s="40"/>
      <c r="X703" s="40"/>
      <c r="Y703" s="52"/>
    </row>
    <row r="704" spans="1:25" ht="21">
      <c r="A704" s="54">
        <v>52</v>
      </c>
      <c r="B704" s="105" t="s">
        <v>361</v>
      </c>
      <c r="C704" s="72" t="s">
        <v>48</v>
      </c>
      <c r="D704" s="656">
        <v>10200</v>
      </c>
      <c r="E704" s="501">
        <v>0</v>
      </c>
      <c r="F704" s="501">
        <v>0</v>
      </c>
      <c r="G704" s="501">
        <v>0</v>
      </c>
      <c r="H704" s="501">
        <v>0</v>
      </c>
      <c r="I704" s="501">
        <v>0</v>
      </c>
      <c r="J704" s="501">
        <v>0</v>
      </c>
      <c r="K704" s="501">
        <v>0</v>
      </c>
      <c r="L704" s="492">
        <v>0</v>
      </c>
      <c r="M704" s="409">
        <v>0</v>
      </c>
      <c r="N704" s="409">
        <v>0</v>
      </c>
      <c r="O704" s="409">
        <v>0</v>
      </c>
      <c r="P704" s="657">
        <v>10</v>
      </c>
      <c r="Q704" s="409">
        <f t="shared" si="35"/>
        <v>102000</v>
      </c>
      <c r="R704" s="493">
        <v>0</v>
      </c>
      <c r="S704" s="409">
        <v>0</v>
      </c>
      <c r="T704" s="657">
        <v>10</v>
      </c>
      <c r="U704" s="409">
        <f t="shared" si="36"/>
        <v>102000</v>
      </c>
      <c r="V704" s="40"/>
      <c r="W704" s="40"/>
      <c r="X704" s="40"/>
      <c r="Y704" s="52"/>
    </row>
    <row r="705" spans="1:25" ht="42">
      <c r="A705" s="54">
        <v>53</v>
      </c>
      <c r="B705" s="71" t="s">
        <v>323</v>
      </c>
      <c r="C705" s="72" t="s">
        <v>294</v>
      </c>
      <c r="D705" s="660">
        <f>6076870*0.1</f>
        <v>607687</v>
      </c>
      <c r="E705" s="501">
        <v>0</v>
      </c>
      <c r="F705" s="501">
        <v>0</v>
      </c>
      <c r="G705" s="501">
        <v>0</v>
      </c>
      <c r="H705" s="501">
        <v>0</v>
      </c>
      <c r="I705" s="501">
        <v>0</v>
      </c>
      <c r="J705" s="501">
        <v>0</v>
      </c>
      <c r="K705" s="501">
        <v>0</v>
      </c>
      <c r="L705" s="492">
        <v>0</v>
      </c>
      <c r="M705" s="409">
        <v>0</v>
      </c>
      <c r="N705" s="409">
        <v>0</v>
      </c>
      <c r="O705" s="409">
        <v>0</v>
      </c>
      <c r="P705" s="657">
        <v>1</v>
      </c>
      <c r="Q705" s="409">
        <f t="shared" si="35"/>
        <v>607687</v>
      </c>
      <c r="R705" s="493">
        <v>0</v>
      </c>
      <c r="S705" s="409">
        <v>0</v>
      </c>
      <c r="T705" s="657">
        <v>1</v>
      </c>
      <c r="U705" s="409">
        <f t="shared" si="36"/>
        <v>607687</v>
      </c>
      <c r="V705" s="40"/>
      <c r="W705" s="40"/>
      <c r="X705" s="40"/>
      <c r="Y705" s="52"/>
    </row>
    <row r="706" spans="1:25" ht="21">
      <c r="A706" s="54"/>
      <c r="B706" s="106" t="s">
        <v>362</v>
      </c>
      <c r="C706" s="96">
        <v>0</v>
      </c>
      <c r="D706" s="641">
        <v>0</v>
      </c>
      <c r="E706" s="501">
        <v>0</v>
      </c>
      <c r="F706" s="501">
        <v>0</v>
      </c>
      <c r="G706" s="501">
        <v>0</v>
      </c>
      <c r="H706" s="501">
        <v>0</v>
      </c>
      <c r="I706" s="501">
        <v>0</v>
      </c>
      <c r="J706" s="501">
        <v>0</v>
      </c>
      <c r="K706" s="501">
        <v>0</v>
      </c>
      <c r="L706" s="492">
        <v>0</v>
      </c>
      <c r="M706" s="409">
        <v>0</v>
      </c>
      <c r="N706" s="409">
        <v>0</v>
      </c>
      <c r="O706" s="409">
        <v>0</v>
      </c>
      <c r="P706" s="653">
        <v>0</v>
      </c>
      <c r="Q706" s="409">
        <f t="shared" si="35"/>
        <v>0</v>
      </c>
      <c r="R706" s="493">
        <v>0</v>
      </c>
      <c r="S706" s="409">
        <v>0</v>
      </c>
      <c r="T706" s="653">
        <v>0</v>
      </c>
      <c r="U706" s="409">
        <f t="shared" si="36"/>
        <v>0</v>
      </c>
      <c r="V706" s="40"/>
      <c r="W706" s="40"/>
      <c r="X706" s="40"/>
      <c r="Y706" s="52"/>
    </row>
    <row r="707" spans="1:25" ht="21">
      <c r="A707" s="54">
        <v>54</v>
      </c>
      <c r="B707" s="105" t="s">
        <v>363</v>
      </c>
      <c r="C707" s="72" t="s">
        <v>311</v>
      </c>
      <c r="D707" s="656">
        <f>20000*0.85</f>
        <v>17000</v>
      </c>
      <c r="E707" s="501">
        <v>0</v>
      </c>
      <c r="F707" s="501">
        <v>0</v>
      </c>
      <c r="G707" s="501">
        <v>0</v>
      </c>
      <c r="H707" s="501">
        <v>0</v>
      </c>
      <c r="I707" s="501">
        <v>0</v>
      </c>
      <c r="J707" s="501">
        <v>0</v>
      </c>
      <c r="K707" s="501">
        <v>0</v>
      </c>
      <c r="L707" s="492">
        <v>0</v>
      </c>
      <c r="M707" s="409">
        <v>0</v>
      </c>
      <c r="N707" s="409">
        <v>0</v>
      </c>
      <c r="O707" s="409">
        <v>0</v>
      </c>
      <c r="P707" s="659">
        <v>6</v>
      </c>
      <c r="Q707" s="409">
        <f t="shared" si="35"/>
        <v>102000</v>
      </c>
      <c r="R707" s="493">
        <v>0</v>
      </c>
      <c r="S707" s="409">
        <v>0</v>
      </c>
      <c r="T707" s="659">
        <v>6</v>
      </c>
      <c r="U707" s="409">
        <f t="shared" si="36"/>
        <v>102000</v>
      </c>
      <c r="V707" s="40"/>
      <c r="W707" s="40"/>
      <c r="X707" s="40"/>
      <c r="Y707" s="52"/>
    </row>
    <row r="708" spans="1:25" ht="21">
      <c r="A708" s="54">
        <v>55</v>
      </c>
      <c r="B708" s="105" t="s">
        <v>364</v>
      </c>
      <c r="C708" s="72" t="s">
        <v>311</v>
      </c>
      <c r="D708" s="656">
        <f>9600*0.85</f>
        <v>8160</v>
      </c>
      <c r="E708" s="501">
        <v>0</v>
      </c>
      <c r="F708" s="501">
        <v>0</v>
      </c>
      <c r="G708" s="501">
        <v>0</v>
      </c>
      <c r="H708" s="501">
        <v>0</v>
      </c>
      <c r="I708" s="501">
        <v>0</v>
      </c>
      <c r="J708" s="501">
        <v>0</v>
      </c>
      <c r="K708" s="501">
        <v>0</v>
      </c>
      <c r="L708" s="492">
        <v>0</v>
      </c>
      <c r="M708" s="409">
        <v>0</v>
      </c>
      <c r="N708" s="409">
        <v>0</v>
      </c>
      <c r="O708" s="409">
        <v>0</v>
      </c>
      <c r="P708" s="657">
        <v>3</v>
      </c>
      <c r="Q708" s="409">
        <f t="shared" si="35"/>
        <v>24480</v>
      </c>
      <c r="R708" s="493">
        <v>0</v>
      </c>
      <c r="S708" s="409">
        <v>0</v>
      </c>
      <c r="T708" s="657">
        <v>3</v>
      </c>
      <c r="U708" s="409">
        <f t="shared" si="36"/>
        <v>24480</v>
      </c>
      <c r="V708" s="40"/>
      <c r="W708" s="40"/>
      <c r="X708" s="40"/>
      <c r="Y708" s="52"/>
    </row>
    <row r="709" spans="1:25" ht="42">
      <c r="A709" s="54">
        <v>56</v>
      </c>
      <c r="B709" s="107" t="s">
        <v>323</v>
      </c>
      <c r="C709" s="108" t="s">
        <v>294</v>
      </c>
      <c r="D709" s="660">
        <v>10000</v>
      </c>
      <c r="E709" s="501">
        <v>0</v>
      </c>
      <c r="F709" s="501">
        <v>0</v>
      </c>
      <c r="G709" s="501">
        <v>0</v>
      </c>
      <c r="H709" s="501">
        <v>0</v>
      </c>
      <c r="I709" s="501">
        <v>0</v>
      </c>
      <c r="J709" s="501">
        <v>0</v>
      </c>
      <c r="K709" s="501">
        <v>0</v>
      </c>
      <c r="L709" s="492">
        <v>0</v>
      </c>
      <c r="M709" s="409">
        <v>0</v>
      </c>
      <c r="N709" s="409">
        <v>0</v>
      </c>
      <c r="O709" s="409">
        <v>0</v>
      </c>
      <c r="P709" s="658">
        <v>1</v>
      </c>
      <c r="Q709" s="409">
        <f t="shared" si="35"/>
        <v>10000</v>
      </c>
      <c r="R709" s="493">
        <v>0</v>
      </c>
      <c r="S709" s="409">
        <v>0</v>
      </c>
      <c r="T709" s="658">
        <v>1</v>
      </c>
      <c r="U709" s="409">
        <f t="shared" si="36"/>
        <v>10000</v>
      </c>
      <c r="V709" s="40"/>
      <c r="W709" s="40"/>
      <c r="X709" s="40"/>
      <c r="Y709" s="52"/>
    </row>
    <row r="710" spans="1:25" ht="42">
      <c r="A710" s="54"/>
      <c r="B710" s="113" t="s">
        <v>365</v>
      </c>
      <c r="C710" s="114" t="s">
        <v>48</v>
      </c>
      <c r="D710" s="661">
        <v>0</v>
      </c>
      <c r="E710" s="501">
        <v>0</v>
      </c>
      <c r="F710" s="501">
        <v>0</v>
      </c>
      <c r="G710" s="501">
        <v>0</v>
      </c>
      <c r="H710" s="501">
        <v>0</v>
      </c>
      <c r="I710" s="501">
        <v>0</v>
      </c>
      <c r="J710" s="501">
        <v>0</v>
      </c>
      <c r="K710" s="501">
        <v>0</v>
      </c>
      <c r="L710" s="492">
        <v>0</v>
      </c>
      <c r="M710" s="409">
        <v>0</v>
      </c>
      <c r="N710" s="409">
        <v>0</v>
      </c>
      <c r="O710" s="409">
        <v>0</v>
      </c>
      <c r="P710" s="874">
        <v>6</v>
      </c>
      <c r="Q710" s="409">
        <v>0</v>
      </c>
      <c r="R710" s="493">
        <v>0</v>
      </c>
      <c r="S710" s="409">
        <v>0</v>
      </c>
      <c r="T710" s="874">
        <v>6</v>
      </c>
      <c r="U710" s="409">
        <f t="shared" si="36"/>
        <v>0</v>
      </c>
      <c r="V710" s="40"/>
      <c r="W710" s="40"/>
      <c r="X710" s="40"/>
      <c r="Y710" s="52"/>
    </row>
    <row r="711" spans="1:25" ht="42">
      <c r="A711" s="54"/>
      <c r="B711" s="115" t="s">
        <v>366</v>
      </c>
      <c r="C711" s="550">
        <v>0</v>
      </c>
      <c r="D711" s="662">
        <v>0</v>
      </c>
      <c r="E711" s="501">
        <v>0</v>
      </c>
      <c r="F711" s="501">
        <v>0</v>
      </c>
      <c r="G711" s="501">
        <v>0</v>
      </c>
      <c r="H711" s="501">
        <v>0</v>
      </c>
      <c r="I711" s="501">
        <v>0</v>
      </c>
      <c r="J711" s="501">
        <v>0</v>
      </c>
      <c r="K711" s="501">
        <v>0</v>
      </c>
      <c r="L711" s="492">
        <v>0</v>
      </c>
      <c r="M711" s="409">
        <v>0</v>
      </c>
      <c r="N711" s="409">
        <v>0</v>
      </c>
      <c r="O711" s="409">
        <v>0</v>
      </c>
      <c r="P711" s="653">
        <v>0</v>
      </c>
      <c r="Q711" s="409">
        <f t="shared" si="35"/>
        <v>0</v>
      </c>
      <c r="R711" s="493">
        <v>0</v>
      </c>
      <c r="S711" s="409">
        <v>0</v>
      </c>
      <c r="T711" s="653">
        <v>0</v>
      </c>
      <c r="U711" s="409">
        <f t="shared" si="36"/>
        <v>0</v>
      </c>
      <c r="V711" s="40"/>
      <c r="W711" s="40"/>
      <c r="X711" s="40"/>
      <c r="Y711" s="52"/>
    </row>
    <row r="712" spans="1:25" ht="21">
      <c r="A712" s="54"/>
      <c r="B712" s="106" t="s">
        <v>325</v>
      </c>
      <c r="C712" s="96">
        <v>0</v>
      </c>
      <c r="D712" s="641">
        <v>0</v>
      </c>
      <c r="E712" s="501">
        <v>0</v>
      </c>
      <c r="F712" s="501">
        <v>0</v>
      </c>
      <c r="G712" s="501">
        <v>0</v>
      </c>
      <c r="H712" s="501">
        <v>0</v>
      </c>
      <c r="I712" s="501">
        <v>0</v>
      </c>
      <c r="J712" s="501">
        <v>0</v>
      </c>
      <c r="K712" s="501">
        <v>0</v>
      </c>
      <c r="L712" s="492">
        <v>0</v>
      </c>
      <c r="M712" s="409">
        <v>0</v>
      </c>
      <c r="N712" s="409">
        <v>0</v>
      </c>
      <c r="O712" s="409">
        <v>0</v>
      </c>
      <c r="P712" s="653">
        <v>0</v>
      </c>
      <c r="Q712" s="409">
        <f t="shared" si="35"/>
        <v>0</v>
      </c>
      <c r="R712" s="493">
        <v>0</v>
      </c>
      <c r="S712" s="409">
        <v>0</v>
      </c>
      <c r="T712" s="653">
        <v>0</v>
      </c>
      <c r="U712" s="409">
        <f t="shared" si="36"/>
        <v>0</v>
      </c>
      <c r="V712" s="40"/>
      <c r="W712" s="40"/>
      <c r="X712" s="40"/>
      <c r="Y712" s="52"/>
    </row>
    <row r="713" spans="1:25" ht="21">
      <c r="A713" s="54">
        <v>57</v>
      </c>
      <c r="B713" s="105" t="s">
        <v>367</v>
      </c>
      <c r="C713" s="72" t="s">
        <v>311</v>
      </c>
      <c r="D713" s="656">
        <v>9095</v>
      </c>
      <c r="E713" s="501">
        <v>0</v>
      </c>
      <c r="F713" s="501">
        <v>0</v>
      </c>
      <c r="G713" s="501">
        <v>0</v>
      </c>
      <c r="H713" s="501">
        <v>0</v>
      </c>
      <c r="I713" s="501">
        <v>0</v>
      </c>
      <c r="J713" s="501">
        <v>0</v>
      </c>
      <c r="K713" s="501">
        <v>0</v>
      </c>
      <c r="L713" s="492">
        <v>0</v>
      </c>
      <c r="M713" s="409">
        <v>0</v>
      </c>
      <c r="N713" s="409">
        <v>0</v>
      </c>
      <c r="O713" s="409">
        <v>0</v>
      </c>
      <c r="P713" s="657">
        <v>1</v>
      </c>
      <c r="Q713" s="409">
        <f t="shared" ref="Q713:Q776" si="37">D713*P713</f>
        <v>9095</v>
      </c>
      <c r="R713" s="493">
        <v>0</v>
      </c>
      <c r="S713" s="409">
        <v>0</v>
      </c>
      <c r="T713" s="657">
        <v>1</v>
      </c>
      <c r="U713" s="409">
        <f t="shared" ref="U713:U776" si="38">Q713</f>
        <v>9095</v>
      </c>
      <c r="V713" s="40"/>
      <c r="W713" s="40"/>
      <c r="X713" s="40"/>
      <c r="Y713" s="52"/>
    </row>
    <row r="714" spans="1:25" ht="21">
      <c r="A714" s="54">
        <v>58</v>
      </c>
      <c r="B714" s="105" t="s">
        <v>368</v>
      </c>
      <c r="C714" s="72" t="s">
        <v>44</v>
      </c>
      <c r="D714" s="656">
        <v>7480</v>
      </c>
      <c r="E714" s="501">
        <v>0</v>
      </c>
      <c r="F714" s="501">
        <v>0</v>
      </c>
      <c r="G714" s="501">
        <v>0</v>
      </c>
      <c r="H714" s="501">
        <v>0</v>
      </c>
      <c r="I714" s="501">
        <v>0</v>
      </c>
      <c r="J714" s="501">
        <v>0</v>
      </c>
      <c r="K714" s="501">
        <v>0</v>
      </c>
      <c r="L714" s="492">
        <v>0</v>
      </c>
      <c r="M714" s="409">
        <v>0</v>
      </c>
      <c r="N714" s="409">
        <v>0</v>
      </c>
      <c r="O714" s="409">
        <v>0</v>
      </c>
      <c r="P714" s="657">
        <v>2</v>
      </c>
      <c r="Q714" s="409">
        <f t="shared" si="37"/>
        <v>14960</v>
      </c>
      <c r="R714" s="493">
        <v>0</v>
      </c>
      <c r="S714" s="409">
        <v>0</v>
      </c>
      <c r="T714" s="657">
        <v>2</v>
      </c>
      <c r="U714" s="409">
        <f t="shared" si="38"/>
        <v>14960</v>
      </c>
      <c r="V714" s="40"/>
      <c r="W714" s="40"/>
      <c r="X714" s="40"/>
      <c r="Y714" s="52"/>
    </row>
    <row r="715" spans="1:25" ht="21">
      <c r="A715" s="54">
        <v>59</v>
      </c>
      <c r="B715" s="105" t="s">
        <v>369</v>
      </c>
      <c r="C715" s="72" t="s">
        <v>44</v>
      </c>
      <c r="D715" s="656">
        <v>3315</v>
      </c>
      <c r="E715" s="501">
        <v>0</v>
      </c>
      <c r="F715" s="501">
        <v>0</v>
      </c>
      <c r="G715" s="501">
        <v>0</v>
      </c>
      <c r="H715" s="501">
        <v>0</v>
      </c>
      <c r="I715" s="501">
        <v>0</v>
      </c>
      <c r="J715" s="501">
        <v>0</v>
      </c>
      <c r="K715" s="501">
        <v>0</v>
      </c>
      <c r="L715" s="492">
        <v>0</v>
      </c>
      <c r="M715" s="409">
        <v>0</v>
      </c>
      <c r="N715" s="409">
        <v>0</v>
      </c>
      <c r="O715" s="409">
        <v>0</v>
      </c>
      <c r="P715" s="657">
        <v>2</v>
      </c>
      <c r="Q715" s="409">
        <f t="shared" si="37"/>
        <v>6630</v>
      </c>
      <c r="R715" s="493">
        <v>0</v>
      </c>
      <c r="S715" s="409">
        <v>0</v>
      </c>
      <c r="T715" s="657">
        <v>2</v>
      </c>
      <c r="U715" s="409">
        <f t="shared" si="38"/>
        <v>6630</v>
      </c>
      <c r="V715" s="40"/>
      <c r="W715" s="40"/>
      <c r="X715" s="40"/>
      <c r="Y715" s="52"/>
    </row>
    <row r="716" spans="1:25" ht="21">
      <c r="A716" s="54">
        <v>60</v>
      </c>
      <c r="B716" s="105" t="s">
        <v>370</v>
      </c>
      <c r="C716" s="72" t="s">
        <v>311</v>
      </c>
      <c r="D716" s="656">
        <v>3995</v>
      </c>
      <c r="E716" s="501">
        <v>0</v>
      </c>
      <c r="F716" s="501">
        <v>0</v>
      </c>
      <c r="G716" s="501">
        <v>0</v>
      </c>
      <c r="H716" s="501">
        <v>0</v>
      </c>
      <c r="I716" s="501">
        <v>0</v>
      </c>
      <c r="J716" s="501">
        <v>0</v>
      </c>
      <c r="K716" s="501">
        <v>0</v>
      </c>
      <c r="L716" s="492">
        <v>0</v>
      </c>
      <c r="M716" s="409">
        <v>0</v>
      </c>
      <c r="N716" s="409">
        <v>0</v>
      </c>
      <c r="O716" s="409">
        <v>0</v>
      </c>
      <c r="P716" s="657">
        <v>1</v>
      </c>
      <c r="Q716" s="409">
        <f t="shared" si="37"/>
        <v>3995</v>
      </c>
      <c r="R716" s="493">
        <v>0</v>
      </c>
      <c r="S716" s="409">
        <v>0</v>
      </c>
      <c r="T716" s="657">
        <v>1</v>
      </c>
      <c r="U716" s="409">
        <f t="shared" si="38"/>
        <v>3995</v>
      </c>
      <c r="V716" s="40"/>
      <c r="W716" s="40"/>
      <c r="X716" s="40"/>
      <c r="Y716" s="52"/>
    </row>
    <row r="717" spans="1:25" ht="21">
      <c r="A717" s="54">
        <v>61</v>
      </c>
      <c r="B717" s="105" t="s">
        <v>309</v>
      </c>
      <c r="C717" s="72" t="s">
        <v>48</v>
      </c>
      <c r="D717" s="656">
        <v>2040</v>
      </c>
      <c r="E717" s="501">
        <v>0</v>
      </c>
      <c r="F717" s="501">
        <v>0</v>
      </c>
      <c r="G717" s="501">
        <v>0</v>
      </c>
      <c r="H717" s="501">
        <v>0</v>
      </c>
      <c r="I717" s="501">
        <v>0</v>
      </c>
      <c r="J717" s="501">
        <v>0</v>
      </c>
      <c r="K717" s="501">
        <v>0</v>
      </c>
      <c r="L717" s="492">
        <v>0</v>
      </c>
      <c r="M717" s="409">
        <v>0</v>
      </c>
      <c r="N717" s="409">
        <v>0</v>
      </c>
      <c r="O717" s="409">
        <v>0</v>
      </c>
      <c r="P717" s="657">
        <v>1</v>
      </c>
      <c r="Q717" s="409">
        <f t="shared" si="37"/>
        <v>2040</v>
      </c>
      <c r="R717" s="493">
        <v>0</v>
      </c>
      <c r="S717" s="409">
        <v>0</v>
      </c>
      <c r="T717" s="657">
        <v>1</v>
      </c>
      <c r="U717" s="409">
        <f t="shared" si="38"/>
        <v>2040</v>
      </c>
      <c r="V717" s="40"/>
      <c r="W717" s="40"/>
      <c r="X717" s="40"/>
      <c r="Y717" s="52"/>
    </row>
    <row r="718" spans="1:25" ht="21">
      <c r="A718" s="54">
        <v>62</v>
      </c>
      <c r="B718" s="105" t="s">
        <v>310</v>
      </c>
      <c r="C718" s="72" t="s">
        <v>311</v>
      </c>
      <c r="D718" s="656">
        <v>28050</v>
      </c>
      <c r="E718" s="501">
        <v>0</v>
      </c>
      <c r="F718" s="501">
        <v>0</v>
      </c>
      <c r="G718" s="501">
        <v>0</v>
      </c>
      <c r="H718" s="501">
        <v>0</v>
      </c>
      <c r="I718" s="501">
        <v>0</v>
      </c>
      <c r="J718" s="501">
        <v>0</v>
      </c>
      <c r="K718" s="501">
        <v>0</v>
      </c>
      <c r="L718" s="492">
        <v>0</v>
      </c>
      <c r="M718" s="409">
        <v>0</v>
      </c>
      <c r="N718" s="409">
        <v>0</v>
      </c>
      <c r="O718" s="409">
        <v>0</v>
      </c>
      <c r="P718" s="657">
        <v>1</v>
      </c>
      <c r="Q718" s="409">
        <f t="shared" si="37"/>
        <v>28050</v>
      </c>
      <c r="R718" s="493">
        <v>0</v>
      </c>
      <c r="S718" s="409">
        <v>0</v>
      </c>
      <c r="T718" s="657">
        <v>1</v>
      </c>
      <c r="U718" s="409">
        <f t="shared" si="38"/>
        <v>28050</v>
      </c>
      <c r="V718" s="40"/>
      <c r="W718" s="40"/>
      <c r="X718" s="40"/>
      <c r="Y718" s="52"/>
    </row>
    <row r="719" spans="1:25" ht="21">
      <c r="A719" s="54">
        <v>63</v>
      </c>
      <c r="B719" s="105" t="s">
        <v>371</v>
      </c>
      <c r="C719" s="72" t="s">
        <v>311</v>
      </c>
      <c r="D719" s="656">
        <v>21250</v>
      </c>
      <c r="E719" s="501">
        <v>0</v>
      </c>
      <c r="F719" s="501">
        <v>0</v>
      </c>
      <c r="G719" s="501">
        <v>0</v>
      </c>
      <c r="H719" s="501">
        <v>0</v>
      </c>
      <c r="I719" s="501">
        <v>0</v>
      </c>
      <c r="J719" s="501">
        <v>0</v>
      </c>
      <c r="K719" s="501">
        <v>0</v>
      </c>
      <c r="L719" s="492">
        <v>0</v>
      </c>
      <c r="M719" s="409">
        <v>0</v>
      </c>
      <c r="N719" s="409">
        <v>0</v>
      </c>
      <c r="O719" s="409">
        <v>0</v>
      </c>
      <c r="P719" s="657">
        <v>1</v>
      </c>
      <c r="Q719" s="409">
        <f t="shared" si="37"/>
        <v>21250</v>
      </c>
      <c r="R719" s="493">
        <v>0</v>
      </c>
      <c r="S719" s="409">
        <v>0</v>
      </c>
      <c r="T719" s="657">
        <v>1</v>
      </c>
      <c r="U719" s="409">
        <f t="shared" si="38"/>
        <v>21250</v>
      </c>
      <c r="V719" s="40"/>
      <c r="W719" s="40"/>
      <c r="X719" s="40"/>
      <c r="Y719" s="52"/>
    </row>
    <row r="720" spans="1:25" ht="21">
      <c r="A720" s="54">
        <v>64</v>
      </c>
      <c r="B720" s="105" t="s">
        <v>372</v>
      </c>
      <c r="C720" s="72" t="s">
        <v>54</v>
      </c>
      <c r="D720" s="656">
        <v>5355</v>
      </c>
      <c r="E720" s="501">
        <v>0</v>
      </c>
      <c r="F720" s="501">
        <v>0</v>
      </c>
      <c r="G720" s="501">
        <v>0</v>
      </c>
      <c r="H720" s="501">
        <v>0</v>
      </c>
      <c r="I720" s="501">
        <v>0</v>
      </c>
      <c r="J720" s="501">
        <v>0</v>
      </c>
      <c r="K720" s="501">
        <v>0</v>
      </c>
      <c r="L720" s="492">
        <v>0</v>
      </c>
      <c r="M720" s="409">
        <v>0</v>
      </c>
      <c r="N720" s="409">
        <v>0</v>
      </c>
      <c r="O720" s="409">
        <v>0</v>
      </c>
      <c r="P720" s="657">
        <v>2</v>
      </c>
      <c r="Q720" s="409">
        <f t="shared" si="37"/>
        <v>10710</v>
      </c>
      <c r="R720" s="493">
        <v>0</v>
      </c>
      <c r="S720" s="409">
        <v>0</v>
      </c>
      <c r="T720" s="657">
        <v>2</v>
      </c>
      <c r="U720" s="409">
        <f t="shared" si="38"/>
        <v>10710</v>
      </c>
      <c r="V720" s="40"/>
      <c r="W720" s="40"/>
      <c r="X720" s="40"/>
      <c r="Y720" s="52"/>
    </row>
    <row r="721" spans="1:25" ht="21">
      <c r="A721" s="54">
        <v>65</v>
      </c>
      <c r="B721" s="105" t="s">
        <v>337</v>
      </c>
      <c r="C721" s="72" t="s">
        <v>54</v>
      </c>
      <c r="D721" s="656">
        <v>17000</v>
      </c>
      <c r="E721" s="501">
        <v>0</v>
      </c>
      <c r="F721" s="501">
        <v>0</v>
      </c>
      <c r="G721" s="501">
        <v>0</v>
      </c>
      <c r="H721" s="501">
        <v>0</v>
      </c>
      <c r="I721" s="501">
        <v>0</v>
      </c>
      <c r="J721" s="501">
        <v>0</v>
      </c>
      <c r="K721" s="501">
        <v>0</v>
      </c>
      <c r="L721" s="492">
        <v>0</v>
      </c>
      <c r="M721" s="409">
        <v>0</v>
      </c>
      <c r="N721" s="409">
        <v>0</v>
      </c>
      <c r="O721" s="409">
        <v>0</v>
      </c>
      <c r="P721" s="657">
        <v>1</v>
      </c>
      <c r="Q721" s="409">
        <f t="shared" si="37"/>
        <v>17000</v>
      </c>
      <c r="R721" s="493">
        <v>0</v>
      </c>
      <c r="S721" s="409">
        <v>0</v>
      </c>
      <c r="T721" s="657">
        <v>1</v>
      </c>
      <c r="U721" s="409">
        <f t="shared" si="38"/>
        <v>17000</v>
      </c>
      <c r="V721" s="40"/>
      <c r="W721" s="40"/>
      <c r="X721" s="40"/>
      <c r="Y721" s="52"/>
    </row>
    <row r="722" spans="1:25" ht="21">
      <c r="A722" s="54"/>
      <c r="B722" s="106" t="s">
        <v>338</v>
      </c>
      <c r="C722" s="96">
        <v>0</v>
      </c>
      <c r="D722" s="641">
        <v>0</v>
      </c>
      <c r="E722" s="501">
        <v>0</v>
      </c>
      <c r="F722" s="501">
        <v>0</v>
      </c>
      <c r="G722" s="501">
        <v>0</v>
      </c>
      <c r="H722" s="501">
        <v>0</v>
      </c>
      <c r="I722" s="501">
        <v>0</v>
      </c>
      <c r="J722" s="501">
        <v>0</v>
      </c>
      <c r="K722" s="501">
        <v>0</v>
      </c>
      <c r="L722" s="492">
        <v>0</v>
      </c>
      <c r="M722" s="409">
        <v>0</v>
      </c>
      <c r="N722" s="409">
        <v>0</v>
      </c>
      <c r="O722" s="409">
        <v>0</v>
      </c>
      <c r="P722" s="653">
        <v>0</v>
      </c>
      <c r="Q722" s="409">
        <f t="shared" si="37"/>
        <v>0</v>
      </c>
      <c r="R722" s="493">
        <v>0</v>
      </c>
      <c r="S722" s="409">
        <v>0</v>
      </c>
      <c r="T722" s="653">
        <v>0</v>
      </c>
      <c r="U722" s="409">
        <f t="shared" si="38"/>
        <v>0</v>
      </c>
      <c r="V722" s="40"/>
      <c r="W722" s="40"/>
      <c r="X722" s="40"/>
      <c r="Y722" s="52"/>
    </row>
    <row r="723" spans="1:25" ht="21">
      <c r="A723" s="54">
        <v>66</v>
      </c>
      <c r="B723" s="105" t="s">
        <v>373</v>
      </c>
      <c r="C723" s="72" t="s">
        <v>311</v>
      </c>
      <c r="D723" s="656">
        <v>32640</v>
      </c>
      <c r="E723" s="501">
        <v>0</v>
      </c>
      <c r="F723" s="501">
        <v>0</v>
      </c>
      <c r="G723" s="501">
        <v>0</v>
      </c>
      <c r="H723" s="501">
        <v>0</v>
      </c>
      <c r="I723" s="501">
        <v>0</v>
      </c>
      <c r="J723" s="501">
        <v>0</v>
      </c>
      <c r="K723" s="501">
        <v>0</v>
      </c>
      <c r="L723" s="492">
        <v>0</v>
      </c>
      <c r="M723" s="409">
        <v>0</v>
      </c>
      <c r="N723" s="409">
        <v>0</v>
      </c>
      <c r="O723" s="409">
        <v>0</v>
      </c>
      <c r="P723" s="657">
        <v>1</v>
      </c>
      <c r="Q723" s="409">
        <f t="shared" si="37"/>
        <v>32640</v>
      </c>
      <c r="R723" s="493">
        <v>0</v>
      </c>
      <c r="S723" s="409">
        <v>0</v>
      </c>
      <c r="T723" s="657">
        <v>1</v>
      </c>
      <c r="U723" s="409">
        <f t="shared" si="38"/>
        <v>32640</v>
      </c>
      <c r="V723" s="40"/>
      <c r="W723" s="40"/>
      <c r="X723" s="40"/>
      <c r="Y723" s="52"/>
    </row>
    <row r="724" spans="1:25" ht="21">
      <c r="A724" s="54">
        <v>67</v>
      </c>
      <c r="B724" s="105" t="s">
        <v>345</v>
      </c>
      <c r="C724" s="72" t="s">
        <v>311</v>
      </c>
      <c r="D724" s="656">
        <v>84150</v>
      </c>
      <c r="E724" s="501">
        <v>0</v>
      </c>
      <c r="F724" s="501">
        <v>0</v>
      </c>
      <c r="G724" s="501">
        <v>0</v>
      </c>
      <c r="H724" s="501">
        <v>0</v>
      </c>
      <c r="I724" s="501">
        <v>0</v>
      </c>
      <c r="J724" s="501">
        <v>0</v>
      </c>
      <c r="K724" s="501">
        <v>0</v>
      </c>
      <c r="L724" s="492">
        <v>0</v>
      </c>
      <c r="M724" s="409">
        <v>0</v>
      </c>
      <c r="N724" s="409">
        <v>0</v>
      </c>
      <c r="O724" s="409">
        <v>0</v>
      </c>
      <c r="P724" s="657">
        <v>1</v>
      </c>
      <c r="Q724" s="409">
        <f t="shared" si="37"/>
        <v>84150</v>
      </c>
      <c r="R724" s="493">
        <v>0</v>
      </c>
      <c r="S724" s="409">
        <v>0</v>
      </c>
      <c r="T724" s="657">
        <v>1</v>
      </c>
      <c r="U724" s="409">
        <f t="shared" si="38"/>
        <v>84150</v>
      </c>
      <c r="V724" s="40"/>
      <c r="W724" s="40"/>
      <c r="X724" s="40"/>
      <c r="Y724" s="52"/>
    </row>
    <row r="725" spans="1:25" ht="21">
      <c r="A725" s="54">
        <v>68</v>
      </c>
      <c r="B725" s="105" t="s">
        <v>374</v>
      </c>
      <c r="C725" s="72" t="s">
        <v>375</v>
      </c>
      <c r="D725" s="656">
        <v>40375</v>
      </c>
      <c r="E725" s="501">
        <v>0</v>
      </c>
      <c r="F725" s="501">
        <v>0</v>
      </c>
      <c r="G725" s="501">
        <v>0</v>
      </c>
      <c r="H725" s="501">
        <v>0</v>
      </c>
      <c r="I725" s="501">
        <v>0</v>
      </c>
      <c r="J725" s="501">
        <v>0</v>
      </c>
      <c r="K725" s="501">
        <v>0</v>
      </c>
      <c r="L725" s="492">
        <v>0</v>
      </c>
      <c r="M725" s="409">
        <v>0</v>
      </c>
      <c r="N725" s="409">
        <v>0</v>
      </c>
      <c r="O725" s="409">
        <v>0</v>
      </c>
      <c r="P725" s="657">
        <v>1</v>
      </c>
      <c r="Q725" s="409">
        <f t="shared" si="37"/>
        <v>40375</v>
      </c>
      <c r="R725" s="493">
        <v>0</v>
      </c>
      <c r="S725" s="409">
        <v>0</v>
      </c>
      <c r="T725" s="657">
        <v>1</v>
      </c>
      <c r="U725" s="409">
        <f t="shared" si="38"/>
        <v>40375</v>
      </c>
      <c r="V725" s="40"/>
      <c r="W725" s="40"/>
      <c r="X725" s="40"/>
      <c r="Y725" s="52"/>
    </row>
    <row r="726" spans="1:25" ht="21">
      <c r="A726" s="54">
        <v>69</v>
      </c>
      <c r="B726" s="105" t="s">
        <v>376</v>
      </c>
      <c r="C726" s="72" t="s">
        <v>319</v>
      </c>
      <c r="D726" s="656">
        <v>10200</v>
      </c>
      <c r="E726" s="501">
        <v>0</v>
      </c>
      <c r="F726" s="501">
        <v>0</v>
      </c>
      <c r="G726" s="501">
        <v>0</v>
      </c>
      <c r="H726" s="501">
        <v>0</v>
      </c>
      <c r="I726" s="501">
        <v>0</v>
      </c>
      <c r="J726" s="501">
        <v>0</v>
      </c>
      <c r="K726" s="501">
        <v>0</v>
      </c>
      <c r="L726" s="492">
        <v>0</v>
      </c>
      <c r="M726" s="409">
        <v>0</v>
      </c>
      <c r="N726" s="409">
        <v>0</v>
      </c>
      <c r="O726" s="409">
        <v>0</v>
      </c>
      <c r="P726" s="657">
        <v>1</v>
      </c>
      <c r="Q726" s="409">
        <f t="shared" si="37"/>
        <v>10200</v>
      </c>
      <c r="R726" s="493">
        <v>0</v>
      </c>
      <c r="S726" s="409">
        <v>0</v>
      </c>
      <c r="T726" s="657">
        <v>1</v>
      </c>
      <c r="U726" s="409">
        <f t="shared" si="38"/>
        <v>10200</v>
      </c>
      <c r="V726" s="40"/>
      <c r="W726" s="40"/>
      <c r="X726" s="40"/>
      <c r="Y726" s="52"/>
    </row>
    <row r="727" spans="1:25" ht="21">
      <c r="A727" s="54">
        <v>70</v>
      </c>
      <c r="B727" s="105" t="s">
        <v>377</v>
      </c>
      <c r="C727" s="86" t="s">
        <v>311</v>
      </c>
      <c r="D727" s="656">
        <v>38250</v>
      </c>
      <c r="E727" s="501">
        <v>0</v>
      </c>
      <c r="F727" s="501">
        <v>0</v>
      </c>
      <c r="G727" s="501">
        <v>0</v>
      </c>
      <c r="H727" s="501">
        <v>0</v>
      </c>
      <c r="I727" s="501">
        <v>0</v>
      </c>
      <c r="J727" s="501">
        <v>0</v>
      </c>
      <c r="K727" s="501">
        <v>0</v>
      </c>
      <c r="L727" s="492">
        <v>0</v>
      </c>
      <c r="M727" s="409">
        <v>0</v>
      </c>
      <c r="N727" s="409">
        <v>0</v>
      </c>
      <c r="O727" s="409">
        <v>0</v>
      </c>
      <c r="P727" s="657">
        <v>1</v>
      </c>
      <c r="Q727" s="409">
        <f t="shared" si="37"/>
        <v>38250</v>
      </c>
      <c r="R727" s="493">
        <v>0</v>
      </c>
      <c r="S727" s="409">
        <v>0</v>
      </c>
      <c r="T727" s="657">
        <v>1</v>
      </c>
      <c r="U727" s="409">
        <f t="shared" si="38"/>
        <v>38250</v>
      </c>
      <c r="V727" s="40"/>
      <c r="W727" s="40"/>
      <c r="X727" s="40"/>
      <c r="Y727" s="52"/>
    </row>
    <row r="728" spans="1:25" ht="21">
      <c r="A728" s="54">
        <v>71</v>
      </c>
      <c r="B728" s="110" t="s">
        <v>378</v>
      </c>
      <c r="C728" s="86" t="s">
        <v>311</v>
      </c>
      <c r="D728" s="656">
        <v>13600</v>
      </c>
      <c r="E728" s="501">
        <v>0</v>
      </c>
      <c r="F728" s="501">
        <v>0</v>
      </c>
      <c r="G728" s="501">
        <v>0</v>
      </c>
      <c r="H728" s="501">
        <v>0</v>
      </c>
      <c r="I728" s="501">
        <v>0</v>
      </c>
      <c r="J728" s="501">
        <v>0</v>
      </c>
      <c r="K728" s="501">
        <v>0</v>
      </c>
      <c r="L728" s="492">
        <v>0</v>
      </c>
      <c r="M728" s="409">
        <v>0</v>
      </c>
      <c r="N728" s="409">
        <v>0</v>
      </c>
      <c r="O728" s="409">
        <v>0</v>
      </c>
      <c r="P728" s="659">
        <v>2</v>
      </c>
      <c r="Q728" s="409">
        <f t="shared" si="37"/>
        <v>27200</v>
      </c>
      <c r="R728" s="493">
        <v>0</v>
      </c>
      <c r="S728" s="409">
        <v>0</v>
      </c>
      <c r="T728" s="659">
        <v>2</v>
      </c>
      <c r="U728" s="409">
        <f t="shared" si="38"/>
        <v>27200</v>
      </c>
      <c r="V728" s="40"/>
      <c r="W728" s="40"/>
      <c r="X728" s="40"/>
      <c r="Y728" s="52"/>
    </row>
    <row r="729" spans="1:25" ht="21">
      <c r="A729" s="54">
        <v>72</v>
      </c>
      <c r="B729" s="105" t="s">
        <v>379</v>
      </c>
      <c r="C729" s="72" t="s">
        <v>311</v>
      </c>
      <c r="D729" s="656">
        <v>15300</v>
      </c>
      <c r="E729" s="501">
        <v>0</v>
      </c>
      <c r="F729" s="501">
        <v>0</v>
      </c>
      <c r="G729" s="501">
        <v>0</v>
      </c>
      <c r="H729" s="501">
        <v>0</v>
      </c>
      <c r="I729" s="501">
        <v>0</v>
      </c>
      <c r="J729" s="501">
        <v>0</v>
      </c>
      <c r="K729" s="501">
        <v>0</v>
      </c>
      <c r="L729" s="492">
        <v>0</v>
      </c>
      <c r="M729" s="409">
        <v>0</v>
      </c>
      <c r="N729" s="409">
        <v>0</v>
      </c>
      <c r="O729" s="409">
        <v>0</v>
      </c>
      <c r="P729" s="657">
        <v>1</v>
      </c>
      <c r="Q729" s="409">
        <f t="shared" si="37"/>
        <v>15300</v>
      </c>
      <c r="R729" s="493">
        <v>0</v>
      </c>
      <c r="S729" s="409">
        <v>0</v>
      </c>
      <c r="T729" s="657">
        <v>1</v>
      </c>
      <c r="U729" s="409">
        <f t="shared" si="38"/>
        <v>15300</v>
      </c>
      <c r="V729" s="40"/>
      <c r="W729" s="40"/>
      <c r="X729" s="40"/>
      <c r="Y729" s="52"/>
    </row>
    <row r="730" spans="1:25" ht="21">
      <c r="A730" s="54">
        <v>73</v>
      </c>
      <c r="B730" s="105" t="s">
        <v>344</v>
      </c>
      <c r="C730" s="72" t="s">
        <v>311</v>
      </c>
      <c r="D730" s="656">
        <v>37400</v>
      </c>
      <c r="E730" s="501">
        <v>0</v>
      </c>
      <c r="F730" s="501">
        <v>0</v>
      </c>
      <c r="G730" s="501">
        <v>0</v>
      </c>
      <c r="H730" s="501">
        <v>0</v>
      </c>
      <c r="I730" s="501">
        <v>0</v>
      </c>
      <c r="J730" s="501">
        <v>0</v>
      </c>
      <c r="K730" s="501">
        <v>0</v>
      </c>
      <c r="L730" s="492">
        <v>0</v>
      </c>
      <c r="M730" s="409">
        <v>0</v>
      </c>
      <c r="N730" s="409">
        <v>0</v>
      </c>
      <c r="O730" s="409">
        <v>0</v>
      </c>
      <c r="P730" s="657">
        <v>1</v>
      </c>
      <c r="Q730" s="409">
        <f t="shared" si="37"/>
        <v>37400</v>
      </c>
      <c r="R730" s="493">
        <v>0</v>
      </c>
      <c r="S730" s="409">
        <v>0</v>
      </c>
      <c r="T730" s="657">
        <v>1</v>
      </c>
      <c r="U730" s="409">
        <f t="shared" si="38"/>
        <v>37400</v>
      </c>
      <c r="V730" s="40"/>
      <c r="W730" s="40"/>
      <c r="X730" s="40"/>
      <c r="Y730" s="52"/>
    </row>
    <row r="731" spans="1:25" ht="21">
      <c r="A731" s="54">
        <v>74</v>
      </c>
      <c r="B731" s="105" t="s">
        <v>380</v>
      </c>
      <c r="C731" s="72" t="s">
        <v>319</v>
      </c>
      <c r="D731" s="656">
        <v>102850</v>
      </c>
      <c r="E731" s="501">
        <v>0</v>
      </c>
      <c r="F731" s="501">
        <v>0</v>
      </c>
      <c r="G731" s="501">
        <v>0</v>
      </c>
      <c r="H731" s="501">
        <v>0</v>
      </c>
      <c r="I731" s="501">
        <v>0</v>
      </c>
      <c r="J731" s="501">
        <v>0</v>
      </c>
      <c r="K731" s="501">
        <v>0</v>
      </c>
      <c r="L731" s="492">
        <v>0</v>
      </c>
      <c r="M731" s="409">
        <v>0</v>
      </c>
      <c r="N731" s="409">
        <v>0</v>
      </c>
      <c r="O731" s="409">
        <v>0</v>
      </c>
      <c r="P731" s="657">
        <v>1</v>
      </c>
      <c r="Q731" s="409">
        <f t="shared" si="37"/>
        <v>102850</v>
      </c>
      <c r="R731" s="493">
        <v>0</v>
      </c>
      <c r="S731" s="409">
        <v>0</v>
      </c>
      <c r="T731" s="657">
        <v>1</v>
      </c>
      <c r="U731" s="409">
        <f t="shared" si="38"/>
        <v>102850</v>
      </c>
      <c r="V731" s="40"/>
      <c r="W731" s="40"/>
      <c r="X731" s="40"/>
      <c r="Y731" s="52"/>
    </row>
    <row r="732" spans="1:25" ht="21">
      <c r="A732" s="54">
        <v>75</v>
      </c>
      <c r="B732" s="105" t="s">
        <v>381</v>
      </c>
      <c r="C732" s="72" t="s">
        <v>48</v>
      </c>
      <c r="D732" s="656">
        <v>4250</v>
      </c>
      <c r="E732" s="501">
        <v>0</v>
      </c>
      <c r="F732" s="501">
        <v>0</v>
      </c>
      <c r="G732" s="501">
        <v>0</v>
      </c>
      <c r="H732" s="501">
        <v>0</v>
      </c>
      <c r="I732" s="501">
        <v>0</v>
      </c>
      <c r="J732" s="501">
        <v>0</v>
      </c>
      <c r="K732" s="501">
        <v>0</v>
      </c>
      <c r="L732" s="492">
        <v>0</v>
      </c>
      <c r="M732" s="409">
        <v>0</v>
      </c>
      <c r="N732" s="409">
        <v>0</v>
      </c>
      <c r="O732" s="409">
        <v>0</v>
      </c>
      <c r="P732" s="657">
        <v>1</v>
      </c>
      <c r="Q732" s="409">
        <f t="shared" si="37"/>
        <v>4250</v>
      </c>
      <c r="R732" s="493">
        <v>0</v>
      </c>
      <c r="S732" s="409">
        <v>0</v>
      </c>
      <c r="T732" s="657">
        <v>1</v>
      </c>
      <c r="U732" s="409">
        <f t="shared" si="38"/>
        <v>4250</v>
      </c>
      <c r="V732" s="40"/>
      <c r="W732" s="40"/>
      <c r="X732" s="40"/>
      <c r="Y732" s="52"/>
    </row>
    <row r="733" spans="1:25" ht="21">
      <c r="A733" s="54">
        <v>76</v>
      </c>
      <c r="B733" s="105" t="s">
        <v>382</v>
      </c>
      <c r="C733" s="72" t="s">
        <v>311</v>
      </c>
      <c r="D733" s="656">
        <v>4250</v>
      </c>
      <c r="E733" s="501">
        <v>0</v>
      </c>
      <c r="F733" s="501">
        <v>0</v>
      </c>
      <c r="G733" s="501">
        <v>0</v>
      </c>
      <c r="H733" s="501">
        <v>0</v>
      </c>
      <c r="I733" s="501">
        <v>0</v>
      </c>
      <c r="J733" s="501">
        <v>0</v>
      </c>
      <c r="K733" s="501">
        <v>0</v>
      </c>
      <c r="L733" s="492">
        <v>0</v>
      </c>
      <c r="M733" s="409">
        <v>0</v>
      </c>
      <c r="N733" s="409">
        <v>0</v>
      </c>
      <c r="O733" s="409">
        <v>0</v>
      </c>
      <c r="P733" s="657">
        <v>1</v>
      </c>
      <c r="Q733" s="409">
        <f t="shared" si="37"/>
        <v>4250</v>
      </c>
      <c r="R733" s="493">
        <v>0</v>
      </c>
      <c r="S733" s="409">
        <v>0</v>
      </c>
      <c r="T733" s="657">
        <v>1</v>
      </c>
      <c r="U733" s="409">
        <f t="shared" si="38"/>
        <v>4250</v>
      </c>
      <c r="V733" s="40"/>
      <c r="W733" s="40"/>
      <c r="X733" s="40"/>
      <c r="Y733" s="52"/>
    </row>
    <row r="734" spans="1:25" ht="21">
      <c r="A734" s="54">
        <v>77</v>
      </c>
      <c r="B734" s="105" t="s">
        <v>383</v>
      </c>
      <c r="C734" s="72" t="s">
        <v>311</v>
      </c>
      <c r="D734" s="656">
        <v>5100</v>
      </c>
      <c r="E734" s="501">
        <v>0</v>
      </c>
      <c r="F734" s="501">
        <v>0</v>
      </c>
      <c r="G734" s="501">
        <v>0</v>
      </c>
      <c r="H734" s="501">
        <v>0</v>
      </c>
      <c r="I734" s="501">
        <v>0</v>
      </c>
      <c r="J734" s="501">
        <v>0</v>
      </c>
      <c r="K734" s="501">
        <v>0</v>
      </c>
      <c r="L734" s="492">
        <v>0</v>
      </c>
      <c r="M734" s="409">
        <v>0</v>
      </c>
      <c r="N734" s="409">
        <v>0</v>
      </c>
      <c r="O734" s="409">
        <v>0</v>
      </c>
      <c r="P734" s="657">
        <v>1</v>
      </c>
      <c r="Q734" s="409">
        <f t="shared" si="37"/>
        <v>5100</v>
      </c>
      <c r="R734" s="493">
        <v>0</v>
      </c>
      <c r="S734" s="409">
        <v>0</v>
      </c>
      <c r="T734" s="657">
        <v>1</v>
      </c>
      <c r="U734" s="409">
        <f t="shared" si="38"/>
        <v>5100</v>
      </c>
      <c r="V734" s="40"/>
      <c r="W734" s="40"/>
      <c r="X734" s="40"/>
      <c r="Y734" s="52"/>
    </row>
    <row r="735" spans="1:25" ht="21">
      <c r="A735" s="54"/>
      <c r="B735" s="106" t="s">
        <v>349</v>
      </c>
      <c r="C735" s="96">
        <v>0</v>
      </c>
      <c r="D735" s="641">
        <v>0</v>
      </c>
      <c r="E735" s="501">
        <v>0</v>
      </c>
      <c r="F735" s="501">
        <v>0</v>
      </c>
      <c r="G735" s="501">
        <v>0</v>
      </c>
      <c r="H735" s="501">
        <v>0</v>
      </c>
      <c r="I735" s="501">
        <v>0</v>
      </c>
      <c r="J735" s="501">
        <v>0</v>
      </c>
      <c r="K735" s="501">
        <v>0</v>
      </c>
      <c r="L735" s="492">
        <v>0</v>
      </c>
      <c r="M735" s="409">
        <v>0</v>
      </c>
      <c r="N735" s="409">
        <v>0</v>
      </c>
      <c r="O735" s="409">
        <v>0</v>
      </c>
      <c r="P735" s="653">
        <v>0</v>
      </c>
      <c r="Q735" s="409">
        <f t="shared" si="37"/>
        <v>0</v>
      </c>
      <c r="R735" s="493">
        <v>0</v>
      </c>
      <c r="S735" s="409">
        <v>0</v>
      </c>
      <c r="T735" s="653">
        <v>0</v>
      </c>
      <c r="U735" s="409">
        <f t="shared" si="38"/>
        <v>0</v>
      </c>
      <c r="V735" s="40"/>
      <c r="W735" s="40"/>
      <c r="X735" s="40"/>
      <c r="Y735" s="52"/>
    </row>
    <row r="736" spans="1:25" ht="21">
      <c r="A736" s="54">
        <v>78</v>
      </c>
      <c r="B736" s="111" t="s">
        <v>322</v>
      </c>
      <c r="C736" s="72" t="s">
        <v>311</v>
      </c>
      <c r="D736" s="656">
        <v>23000</v>
      </c>
      <c r="E736" s="501">
        <v>0</v>
      </c>
      <c r="F736" s="501">
        <v>0</v>
      </c>
      <c r="G736" s="501">
        <v>0</v>
      </c>
      <c r="H736" s="501">
        <v>0</v>
      </c>
      <c r="I736" s="501">
        <v>0</v>
      </c>
      <c r="J736" s="501">
        <v>0</v>
      </c>
      <c r="K736" s="501">
        <v>0</v>
      </c>
      <c r="L736" s="492">
        <v>0</v>
      </c>
      <c r="M736" s="409">
        <v>0</v>
      </c>
      <c r="N736" s="409">
        <v>0</v>
      </c>
      <c r="O736" s="409">
        <v>0</v>
      </c>
      <c r="P736" s="657">
        <v>1</v>
      </c>
      <c r="Q736" s="409">
        <f t="shared" si="37"/>
        <v>23000</v>
      </c>
      <c r="R736" s="493">
        <v>0</v>
      </c>
      <c r="S736" s="409">
        <v>0</v>
      </c>
      <c r="T736" s="657">
        <v>1</v>
      </c>
      <c r="U736" s="409">
        <f t="shared" si="38"/>
        <v>23000</v>
      </c>
      <c r="V736" s="40"/>
      <c r="W736" s="40"/>
      <c r="X736" s="40"/>
      <c r="Y736" s="52"/>
    </row>
    <row r="737" spans="1:25" ht="42">
      <c r="A737" s="54">
        <v>79</v>
      </c>
      <c r="B737" s="107" t="s">
        <v>323</v>
      </c>
      <c r="C737" s="108" t="s">
        <v>294</v>
      </c>
      <c r="D737" s="660">
        <v>64170</v>
      </c>
      <c r="E737" s="501">
        <v>0</v>
      </c>
      <c r="F737" s="501">
        <v>0</v>
      </c>
      <c r="G737" s="501">
        <v>0</v>
      </c>
      <c r="H737" s="501">
        <v>0</v>
      </c>
      <c r="I737" s="501">
        <v>0</v>
      </c>
      <c r="J737" s="501">
        <v>0</v>
      </c>
      <c r="K737" s="501">
        <v>0</v>
      </c>
      <c r="L737" s="492">
        <v>0</v>
      </c>
      <c r="M737" s="409">
        <v>0</v>
      </c>
      <c r="N737" s="409">
        <v>0</v>
      </c>
      <c r="O737" s="409">
        <v>0</v>
      </c>
      <c r="P737" s="658">
        <v>1</v>
      </c>
      <c r="Q737" s="409">
        <f t="shared" si="37"/>
        <v>64170</v>
      </c>
      <c r="R737" s="493">
        <v>0</v>
      </c>
      <c r="S737" s="409">
        <v>0</v>
      </c>
      <c r="T737" s="658">
        <v>1</v>
      </c>
      <c r="U737" s="409">
        <f t="shared" si="38"/>
        <v>64170</v>
      </c>
      <c r="V737" s="40"/>
      <c r="W737" s="40"/>
      <c r="X737" s="40"/>
      <c r="Y737" s="52"/>
    </row>
    <row r="738" spans="1:25" ht="42">
      <c r="A738" s="54"/>
      <c r="B738" s="113" t="s">
        <v>384</v>
      </c>
      <c r="C738" s="114" t="s">
        <v>48</v>
      </c>
      <c r="D738" s="661">
        <v>0</v>
      </c>
      <c r="E738" s="501">
        <v>0</v>
      </c>
      <c r="F738" s="501">
        <v>0</v>
      </c>
      <c r="G738" s="501">
        <v>0</v>
      </c>
      <c r="H738" s="501">
        <v>0</v>
      </c>
      <c r="I738" s="501">
        <v>0</v>
      </c>
      <c r="J738" s="501">
        <v>0</v>
      </c>
      <c r="K738" s="501">
        <v>0</v>
      </c>
      <c r="L738" s="492">
        <v>0</v>
      </c>
      <c r="M738" s="409">
        <v>0</v>
      </c>
      <c r="N738" s="409">
        <v>0</v>
      </c>
      <c r="O738" s="409">
        <v>0</v>
      </c>
      <c r="P738" s="874">
        <v>6</v>
      </c>
      <c r="Q738" s="409">
        <v>0</v>
      </c>
      <c r="R738" s="493">
        <v>0</v>
      </c>
      <c r="S738" s="409">
        <v>0</v>
      </c>
      <c r="T738" s="874">
        <v>6</v>
      </c>
      <c r="U738" s="409">
        <f t="shared" si="38"/>
        <v>0</v>
      </c>
      <c r="V738" s="40"/>
      <c r="W738" s="40"/>
      <c r="X738" s="40"/>
      <c r="Y738" s="52"/>
    </row>
    <row r="739" spans="1:25" ht="42">
      <c r="A739" s="54"/>
      <c r="B739" s="115" t="s">
        <v>385</v>
      </c>
      <c r="C739" s="550">
        <v>0</v>
      </c>
      <c r="D739" s="662">
        <v>0</v>
      </c>
      <c r="E739" s="501">
        <v>0</v>
      </c>
      <c r="F739" s="501">
        <v>0</v>
      </c>
      <c r="G739" s="501">
        <v>0</v>
      </c>
      <c r="H739" s="501">
        <v>0</v>
      </c>
      <c r="I739" s="501">
        <v>0</v>
      </c>
      <c r="J739" s="501">
        <v>0</v>
      </c>
      <c r="K739" s="501">
        <v>0</v>
      </c>
      <c r="L739" s="492">
        <v>0</v>
      </c>
      <c r="M739" s="409">
        <v>0</v>
      </c>
      <c r="N739" s="409">
        <v>0</v>
      </c>
      <c r="O739" s="409">
        <v>0</v>
      </c>
      <c r="P739" s="653">
        <v>0</v>
      </c>
      <c r="Q739" s="409">
        <f t="shared" si="37"/>
        <v>0</v>
      </c>
      <c r="R739" s="493">
        <v>0</v>
      </c>
      <c r="S739" s="409">
        <v>0</v>
      </c>
      <c r="T739" s="653">
        <v>0</v>
      </c>
      <c r="U739" s="409">
        <f t="shared" si="38"/>
        <v>0</v>
      </c>
      <c r="V739" s="40"/>
      <c r="W739" s="40"/>
      <c r="X739" s="40"/>
      <c r="Y739" s="52"/>
    </row>
    <row r="740" spans="1:25" ht="21">
      <c r="A740" s="54"/>
      <c r="B740" s="106" t="s">
        <v>325</v>
      </c>
      <c r="C740" s="96">
        <v>0</v>
      </c>
      <c r="D740" s="641">
        <v>0</v>
      </c>
      <c r="E740" s="501">
        <v>0</v>
      </c>
      <c r="F740" s="501">
        <v>0</v>
      </c>
      <c r="G740" s="501">
        <v>0</v>
      </c>
      <c r="H740" s="501">
        <v>0</v>
      </c>
      <c r="I740" s="501">
        <v>0</v>
      </c>
      <c r="J740" s="501">
        <v>0</v>
      </c>
      <c r="K740" s="501">
        <v>0</v>
      </c>
      <c r="L740" s="492">
        <v>0</v>
      </c>
      <c r="M740" s="409">
        <v>0</v>
      </c>
      <c r="N740" s="409">
        <v>0</v>
      </c>
      <c r="O740" s="409">
        <v>0</v>
      </c>
      <c r="P740" s="653">
        <v>0</v>
      </c>
      <c r="Q740" s="409">
        <f t="shared" si="37"/>
        <v>0</v>
      </c>
      <c r="R740" s="493">
        <v>0</v>
      </c>
      <c r="S740" s="409">
        <v>0</v>
      </c>
      <c r="T740" s="653">
        <v>0</v>
      </c>
      <c r="U740" s="409">
        <f t="shared" si="38"/>
        <v>0</v>
      </c>
      <c r="V740" s="40"/>
      <c r="W740" s="40"/>
      <c r="X740" s="40"/>
      <c r="Y740" s="52"/>
    </row>
    <row r="741" spans="1:25" ht="21">
      <c r="A741" s="54">
        <v>80</v>
      </c>
      <c r="B741" s="105" t="s">
        <v>367</v>
      </c>
      <c r="C741" s="72" t="s">
        <v>311</v>
      </c>
      <c r="D741" s="656">
        <v>9095</v>
      </c>
      <c r="E741" s="501">
        <v>0</v>
      </c>
      <c r="F741" s="501">
        <v>0</v>
      </c>
      <c r="G741" s="501">
        <v>0</v>
      </c>
      <c r="H741" s="501">
        <v>0</v>
      </c>
      <c r="I741" s="501">
        <v>0</v>
      </c>
      <c r="J741" s="501">
        <v>0</v>
      </c>
      <c r="K741" s="501">
        <v>0</v>
      </c>
      <c r="L741" s="492">
        <v>0</v>
      </c>
      <c r="M741" s="409">
        <v>0</v>
      </c>
      <c r="N741" s="409">
        <v>0</v>
      </c>
      <c r="O741" s="409">
        <v>0</v>
      </c>
      <c r="P741" s="657">
        <v>1</v>
      </c>
      <c r="Q741" s="409">
        <f t="shared" si="37"/>
        <v>9095</v>
      </c>
      <c r="R741" s="493">
        <v>0</v>
      </c>
      <c r="S741" s="409">
        <v>0</v>
      </c>
      <c r="T741" s="657">
        <v>1</v>
      </c>
      <c r="U741" s="409">
        <f t="shared" si="38"/>
        <v>9095</v>
      </c>
      <c r="V741" s="40"/>
      <c r="W741" s="40"/>
      <c r="X741" s="40"/>
      <c r="Y741" s="52"/>
    </row>
    <row r="742" spans="1:25" ht="21">
      <c r="A742" s="54">
        <v>81</v>
      </c>
      <c r="B742" s="105" t="s">
        <v>368</v>
      </c>
      <c r="C742" s="72" t="s">
        <v>44</v>
      </c>
      <c r="D742" s="656">
        <v>7480</v>
      </c>
      <c r="E742" s="501">
        <v>0</v>
      </c>
      <c r="F742" s="501">
        <v>0</v>
      </c>
      <c r="G742" s="501">
        <v>0</v>
      </c>
      <c r="H742" s="501">
        <v>0</v>
      </c>
      <c r="I742" s="501">
        <v>0</v>
      </c>
      <c r="J742" s="501">
        <v>0</v>
      </c>
      <c r="K742" s="501">
        <v>0</v>
      </c>
      <c r="L742" s="492">
        <v>0</v>
      </c>
      <c r="M742" s="409">
        <v>0</v>
      </c>
      <c r="N742" s="409">
        <v>0</v>
      </c>
      <c r="O742" s="409">
        <v>0</v>
      </c>
      <c r="P742" s="657">
        <v>2</v>
      </c>
      <c r="Q742" s="409">
        <f t="shared" si="37"/>
        <v>14960</v>
      </c>
      <c r="R742" s="493">
        <v>0</v>
      </c>
      <c r="S742" s="409">
        <v>0</v>
      </c>
      <c r="T742" s="657">
        <v>2</v>
      </c>
      <c r="U742" s="409">
        <f t="shared" si="38"/>
        <v>14960</v>
      </c>
      <c r="V742" s="40"/>
      <c r="W742" s="40"/>
      <c r="X742" s="40"/>
      <c r="Y742" s="52"/>
    </row>
    <row r="743" spans="1:25" ht="21">
      <c r="A743" s="54">
        <v>82</v>
      </c>
      <c r="B743" s="105" t="s">
        <v>369</v>
      </c>
      <c r="C743" s="72" t="s">
        <v>44</v>
      </c>
      <c r="D743" s="656">
        <v>3315</v>
      </c>
      <c r="E743" s="501">
        <v>0</v>
      </c>
      <c r="F743" s="501">
        <v>0</v>
      </c>
      <c r="G743" s="501">
        <v>0</v>
      </c>
      <c r="H743" s="501">
        <v>0</v>
      </c>
      <c r="I743" s="501">
        <v>0</v>
      </c>
      <c r="J743" s="501">
        <v>0</v>
      </c>
      <c r="K743" s="501">
        <v>0</v>
      </c>
      <c r="L743" s="492">
        <v>0</v>
      </c>
      <c r="M743" s="409">
        <v>0</v>
      </c>
      <c r="N743" s="409">
        <v>0</v>
      </c>
      <c r="O743" s="409">
        <v>0</v>
      </c>
      <c r="P743" s="657">
        <v>2</v>
      </c>
      <c r="Q743" s="409">
        <f t="shared" si="37"/>
        <v>6630</v>
      </c>
      <c r="R743" s="493">
        <v>0</v>
      </c>
      <c r="S743" s="409">
        <v>0</v>
      </c>
      <c r="T743" s="657">
        <v>2</v>
      </c>
      <c r="U743" s="409">
        <f t="shared" si="38"/>
        <v>6630</v>
      </c>
      <c r="V743" s="40"/>
      <c r="W743" s="40"/>
      <c r="X743" s="40"/>
      <c r="Y743" s="52"/>
    </row>
    <row r="744" spans="1:25" ht="21">
      <c r="A744" s="54">
        <v>83</v>
      </c>
      <c r="B744" s="105" t="s">
        <v>370</v>
      </c>
      <c r="C744" s="72" t="s">
        <v>311</v>
      </c>
      <c r="D744" s="656">
        <v>3995</v>
      </c>
      <c r="E744" s="501">
        <v>0</v>
      </c>
      <c r="F744" s="501">
        <v>0</v>
      </c>
      <c r="G744" s="501">
        <v>0</v>
      </c>
      <c r="H744" s="501">
        <v>0</v>
      </c>
      <c r="I744" s="501">
        <v>0</v>
      </c>
      <c r="J744" s="501">
        <v>0</v>
      </c>
      <c r="K744" s="501">
        <v>0</v>
      </c>
      <c r="L744" s="492">
        <v>0</v>
      </c>
      <c r="M744" s="409">
        <v>0</v>
      </c>
      <c r="N744" s="409">
        <v>0</v>
      </c>
      <c r="O744" s="409">
        <v>0</v>
      </c>
      <c r="P744" s="657">
        <v>1</v>
      </c>
      <c r="Q744" s="409">
        <f t="shared" si="37"/>
        <v>3995</v>
      </c>
      <c r="R744" s="493">
        <v>0</v>
      </c>
      <c r="S744" s="409">
        <v>0</v>
      </c>
      <c r="T744" s="657">
        <v>1</v>
      </c>
      <c r="U744" s="409">
        <f t="shared" si="38"/>
        <v>3995</v>
      </c>
      <c r="V744" s="40"/>
      <c r="W744" s="40"/>
      <c r="X744" s="40"/>
      <c r="Y744" s="52"/>
    </row>
    <row r="745" spans="1:25" ht="21">
      <c r="A745" s="54">
        <v>84</v>
      </c>
      <c r="B745" s="105" t="s">
        <v>309</v>
      </c>
      <c r="C745" s="72" t="s">
        <v>48</v>
      </c>
      <c r="D745" s="656">
        <v>2040</v>
      </c>
      <c r="E745" s="501">
        <v>0</v>
      </c>
      <c r="F745" s="501">
        <v>0</v>
      </c>
      <c r="G745" s="501">
        <v>0</v>
      </c>
      <c r="H745" s="501">
        <v>0</v>
      </c>
      <c r="I745" s="501">
        <v>0</v>
      </c>
      <c r="J745" s="501">
        <v>0</v>
      </c>
      <c r="K745" s="501">
        <v>0</v>
      </c>
      <c r="L745" s="492">
        <v>0</v>
      </c>
      <c r="M745" s="409">
        <v>0</v>
      </c>
      <c r="N745" s="409">
        <v>0</v>
      </c>
      <c r="O745" s="409">
        <v>0</v>
      </c>
      <c r="P745" s="657">
        <v>1</v>
      </c>
      <c r="Q745" s="409">
        <f t="shared" si="37"/>
        <v>2040</v>
      </c>
      <c r="R745" s="493">
        <v>0</v>
      </c>
      <c r="S745" s="409">
        <v>0</v>
      </c>
      <c r="T745" s="657">
        <v>1</v>
      </c>
      <c r="U745" s="409">
        <f t="shared" si="38"/>
        <v>2040</v>
      </c>
      <c r="V745" s="40"/>
      <c r="W745" s="40"/>
      <c r="X745" s="40"/>
      <c r="Y745" s="52"/>
    </row>
    <row r="746" spans="1:25" ht="21">
      <c r="A746" s="54">
        <v>85</v>
      </c>
      <c r="B746" s="105" t="s">
        <v>310</v>
      </c>
      <c r="C746" s="72" t="s">
        <v>311</v>
      </c>
      <c r="D746" s="656">
        <v>28050</v>
      </c>
      <c r="E746" s="501">
        <v>0</v>
      </c>
      <c r="F746" s="501">
        <v>0</v>
      </c>
      <c r="G746" s="501">
        <v>0</v>
      </c>
      <c r="H746" s="501">
        <v>0</v>
      </c>
      <c r="I746" s="501">
        <v>0</v>
      </c>
      <c r="J746" s="501">
        <v>0</v>
      </c>
      <c r="K746" s="501">
        <v>0</v>
      </c>
      <c r="L746" s="492">
        <v>0</v>
      </c>
      <c r="M746" s="409">
        <v>0</v>
      </c>
      <c r="N746" s="409">
        <v>0</v>
      </c>
      <c r="O746" s="409">
        <v>0</v>
      </c>
      <c r="P746" s="657">
        <v>1</v>
      </c>
      <c r="Q746" s="409">
        <f t="shared" si="37"/>
        <v>28050</v>
      </c>
      <c r="R746" s="493">
        <v>0</v>
      </c>
      <c r="S746" s="409">
        <v>0</v>
      </c>
      <c r="T746" s="657">
        <v>1</v>
      </c>
      <c r="U746" s="409">
        <f t="shared" si="38"/>
        <v>28050</v>
      </c>
      <c r="V746" s="40"/>
      <c r="W746" s="40"/>
      <c r="X746" s="40"/>
      <c r="Y746" s="52"/>
    </row>
    <row r="747" spans="1:25" ht="21">
      <c r="A747" s="54">
        <v>86</v>
      </c>
      <c r="B747" s="105" t="s">
        <v>371</v>
      </c>
      <c r="C747" s="72" t="s">
        <v>311</v>
      </c>
      <c r="D747" s="656">
        <v>21250</v>
      </c>
      <c r="E747" s="501">
        <v>0</v>
      </c>
      <c r="F747" s="501">
        <v>0</v>
      </c>
      <c r="G747" s="501">
        <v>0</v>
      </c>
      <c r="H747" s="501">
        <v>0</v>
      </c>
      <c r="I747" s="501">
        <v>0</v>
      </c>
      <c r="J747" s="501">
        <v>0</v>
      </c>
      <c r="K747" s="501">
        <v>0</v>
      </c>
      <c r="L747" s="492">
        <v>0</v>
      </c>
      <c r="M747" s="409">
        <v>0</v>
      </c>
      <c r="N747" s="409">
        <v>0</v>
      </c>
      <c r="O747" s="409">
        <v>0</v>
      </c>
      <c r="P747" s="657">
        <v>1</v>
      </c>
      <c r="Q747" s="409">
        <f t="shared" si="37"/>
        <v>21250</v>
      </c>
      <c r="R747" s="493">
        <v>0</v>
      </c>
      <c r="S747" s="409">
        <v>0</v>
      </c>
      <c r="T747" s="657">
        <v>1</v>
      </c>
      <c r="U747" s="409">
        <f t="shared" si="38"/>
        <v>21250</v>
      </c>
      <c r="V747" s="40"/>
      <c r="W747" s="40"/>
      <c r="X747" s="40"/>
      <c r="Y747" s="52"/>
    </row>
    <row r="748" spans="1:25" ht="21">
      <c r="A748" s="54">
        <v>87</v>
      </c>
      <c r="B748" s="105" t="s">
        <v>372</v>
      </c>
      <c r="C748" s="72" t="s">
        <v>54</v>
      </c>
      <c r="D748" s="656">
        <v>5355</v>
      </c>
      <c r="E748" s="501">
        <v>0</v>
      </c>
      <c r="F748" s="501">
        <v>0</v>
      </c>
      <c r="G748" s="501">
        <v>0</v>
      </c>
      <c r="H748" s="501">
        <v>0</v>
      </c>
      <c r="I748" s="501">
        <v>0</v>
      </c>
      <c r="J748" s="501">
        <v>0</v>
      </c>
      <c r="K748" s="501">
        <v>0</v>
      </c>
      <c r="L748" s="492">
        <v>0</v>
      </c>
      <c r="M748" s="409">
        <v>0</v>
      </c>
      <c r="N748" s="409">
        <v>0</v>
      </c>
      <c r="O748" s="409">
        <v>0</v>
      </c>
      <c r="P748" s="657">
        <v>2</v>
      </c>
      <c r="Q748" s="409">
        <f t="shared" si="37"/>
        <v>10710</v>
      </c>
      <c r="R748" s="493">
        <v>0</v>
      </c>
      <c r="S748" s="409">
        <v>0</v>
      </c>
      <c r="T748" s="657">
        <v>2</v>
      </c>
      <c r="U748" s="409">
        <f t="shared" si="38"/>
        <v>10710</v>
      </c>
      <c r="V748" s="40"/>
      <c r="W748" s="40"/>
      <c r="X748" s="40"/>
      <c r="Y748" s="52"/>
    </row>
    <row r="749" spans="1:25" ht="21">
      <c r="A749" s="54">
        <v>88</v>
      </c>
      <c r="B749" s="105" t="s">
        <v>337</v>
      </c>
      <c r="C749" s="72" t="s">
        <v>54</v>
      </c>
      <c r="D749" s="656">
        <v>17000</v>
      </c>
      <c r="E749" s="501">
        <v>0</v>
      </c>
      <c r="F749" s="501">
        <v>0</v>
      </c>
      <c r="G749" s="501">
        <v>0</v>
      </c>
      <c r="H749" s="501">
        <v>0</v>
      </c>
      <c r="I749" s="501">
        <v>0</v>
      </c>
      <c r="J749" s="501">
        <v>0</v>
      </c>
      <c r="K749" s="501">
        <v>0</v>
      </c>
      <c r="L749" s="492">
        <v>0</v>
      </c>
      <c r="M749" s="409">
        <v>0</v>
      </c>
      <c r="N749" s="409">
        <v>0</v>
      </c>
      <c r="O749" s="409">
        <v>0</v>
      </c>
      <c r="P749" s="657">
        <v>1</v>
      </c>
      <c r="Q749" s="409">
        <f t="shared" si="37"/>
        <v>17000</v>
      </c>
      <c r="R749" s="493">
        <v>0</v>
      </c>
      <c r="S749" s="409">
        <v>0</v>
      </c>
      <c r="T749" s="657">
        <v>1</v>
      </c>
      <c r="U749" s="409">
        <f t="shared" si="38"/>
        <v>17000</v>
      </c>
      <c r="V749" s="40"/>
      <c r="W749" s="40"/>
      <c r="X749" s="40"/>
      <c r="Y749" s="52"/>
    </row>
    <row r="750" spans="1:25" ht="21">
      <c r="A750" s="54"/>
      <c r="B750" s="106" t="s">
        <v>338</v>
      </c>
      <c r="C750" s="96">
        <v>0</v>
      </c>
      <c r="D750" s="641">
        <v>0</v>
      </c>
      <c r="E750" s="501">
        <v>0</v>
      </c>
      <c r="F750" s="501">
        <v>0</v>
      </c>
      <c r="G750" s="501">
        <v>0</v>
      </c>
      <c r="H750" s="501">
        <v>0</v>
      </c>
      <c r="I750" s="501">
        <v>0</v>
      </c>
      <c r="J750" s="501">
        <v>0</v>
      </c>
      <c r="K750" s="501">
        <v>0</v>
      </c>
      <c r="L750" s="492">
        <v>0</v>
      </c>
      <c r="M750" s="409">
        <v>0</v>
      </c>
      <c r="N750" s="409">
        <v>0</v>
      </c>
      <c r="O750" s="409">
        <v>0</v>
      </c>
      <c r="P750" s="653">
        <v>0</v>
      </c>
      <c r="Q750" s="409">
        <f t="shared" si="37"/>
        <v>0</v>
      </c>
      <c r="R750" s="493">
        <v>0</v>
      </c>
      <c r="S750" s="409">
        <v>0</v>
      </c>
      <c r="T750" s="653">
        <v>0</v>
      </c>
      <c r="U750" s="409">
        <f t="shared" si="38"/>
        <v>0</v>
      </c>
      <c r="V750" s="40"/>
      <c r="W750" s="40"/>
      <c r="X750" s="40"/>
      <c r="Y750" s="52"/>
    </row>
    <row r="751" spans="1:25" ht="21">
      <c r="A751" s="54">
        <v>89</v>
      </c>
      <c r="B751" s="105" t="s">
        <v>373</v>
      </c>
      <c r="C751" s="72" t="s">
        <v>311</v>
      </c>
      <c r="D751" s="656">
        <v>32640</v>
      </c>
      <c r="E751" s="501">
        <v>0</v>
      </c>
      <c r="F751" s="501">
        <v>0</v>
      </c>
      <c r="G751" s="501">
        <v>0</v>
      </c>
      <c r="H751" s="501">
        <v>0</v>
      </c>
      <c r="I751" s="501">
        <v>0</v>
      </c>
      <c r="J751" s="501">
        <v>0</v>
      </c>
      <c r="K751" s="501">
        <v>0</v>
      </c>
      <c r="L751" s="492">
        <v>0</v>
      </c>
      <c r="M751" s="409">
        <v>0</v>
      </c>
      <c r="N751" s="409">
        <v>0</v>
      </c>
      <c r="O751" s="409">
        <v>0</v>
      </c>
      <c r="P751" s="657">
        <v>1</v>
      </c>
      <c r="Q751" s="409">
        <f t="shared" si="37"/>
        <v>32640</v>
      </c>
      <c r="R751" s="493">
        <v>0</v>
      </c>
      <c r="S751" s="409">
        <v>0</v>
      </c>
      <c r="T751" s="657">
        <v>1</v>
      </c>
      <c r="U751" s="409">
        <f t="shared" si="38"/>
        <v>32640</v>
      </c>
      <c r="V751" s="40"/>
      <c r="W751" s="40"/>
      <c r="X751" s="40"/>
      <c r="Y751" s="52"/>
    </row>
    <row r="752" spans="1:25" ht="21">
      <c r="A752" s="54">
        <v>90</v>
      </c>
      <c r="B752" s="105" t="s">
        <v>345</v>
      </c>
      <c r="C752" s="72" t="s">
        <v>311</v>
      </c>
      <c r="D752" s="656">
        <v>84150</v>
      </c>
      <c r="E752" s="501">
        <v>0</v>
      </c>
      <c r="F752" s="501">
        <v>0</v>
      </c>
      <c r="G752" s="501">
        <v>0</v>
      </c>
      <c r="H752" s="501">
        <v>0</v>
      </c>
      <c r="I752" s="501">
        <v>0</v>
      </c>
      <c r="J752" s="501">
        <v>0</v>
      </c>
      <c r="K752" s="501">
        <v>0</v>
      </c>
      <c r="L752" s="492">
        <v>0</v>
      </c>
      <c r="M752" s="409">
        <v>0</v>
      </c>
      <c r="N752" s="409">
        <v>0</v>
      </c>
      <c r="O752" s="409">
        <v>0</v>
      </c>
      <c r="P752" s="657">
        <v>1</v>
      </c>
      <c r="Q752" s="409">
        <f t="shared" si="37"/>
        <v>84150</v>
      </c>
      <c r="R752" s="493">
        <v>0</v>
      </c>
      <c r="S752" s="409">
        <v>0</v>
      </c>
      <c r="T752" s="657">
        <v>1</v>
      </c>
      <c r="U752" s="409">
        <f t="shared" si="38"/>
        <v>84150</v>
      </c>
      <c r="V752" s="40"/>
      <c r="W752" s="40"/>
      <c r="X752" s="40"/>
      <c r="Y752" s="52"/>
    </row>
    <row r="753" spans="1:25" ht="21">
      <c r="A753" s="54">
        <v>91</v>
      </c>
      <c r="B753" s="105" t="s">
        <v>374</v>
      </c>
      <c r="C753" s="72" t="s">
        <v>375</v>
      </c>
      <c r="D753" s="656">
        <v>40375</v>
      </c>
      <c r="E753" s="501">
        <v>0</v>
      </c>
      <c r="F753" s="501">
        <v>0</v>
      </c>
      <c r="G753" s="501">
        <v>0</v>
      </c>
      <c r="H753" s="501">
        <v>0</v>
      </c>
      <c r="I753" s="501">
        <v>0</v>
      </c>
      <c r="J753" s="501">
        <v>0</v>
      </c>
      <c r="K753" s="501">
        <v>0</v>
      </c>
      <c r="L753" s="492">
        <v>0</v>
      </c>
      <c r="M753" s="409">
        <v>0</v>
      </c>
      <c r="N753" s="409">
        <v>0</v>
      </c>
      <c r="O753" s="409">
        <v>0</v>
      </c>
      <c r="P753" s="657">
        <v>1</v>
      </c>
      <c r="Q753" s="409">
        <f t="shared" si="37"/>
        <v>40375</v>
      </c>
      <c r="R753" s="493">
        <v>0</v>
      </c>
      <c r="S753" s="409">
        <v>0</v>
      </c>
      <c r="T753" s="657">
        <v>1</v>
      </c>
      <c r="U753" s="409">
        <f t="shared" si="38"/>
        <v>40375</v>
      </c>
      <c r="V753" s="40"/>
      <c r="W753" s="40"/>
      <c r="X753" s="40"/>
      <c r="Y753" s="52"/>
    </row>
    <row r="754" spans="1:25" ht="21">
      <c r="A754" s="54">
        <v>92</v>
      </c>
      <c r="B754" s="105" t="s">
        <v>376</v>
      </c>
      <c r="C754" s="72" t="s">
        <v>319</v>
      </c>
      <c r="D754" s="656">
        <v>10200</v>
      </c>
      <c r="E754" s="501">
        <v>0</v>
      </c>
      <c r="F754" s="501">
        <v>0</v>
      </c>
      <c r="G754" s="501">
        <v>0</v>
      </c>
      <c r="H754" s="501">
        <v>0</v>
      </c>
      <c r="I754" s="501">
        <v>0</v>
      </c>
      <c r="J754" s="501">
        <v>0</v>
      </c>
      <c r="K754" s="501">
        <v>0</v>
      </c>
      <c r="L754" s="492">
        <v>0</v>
      </c>
      <c r="M754" s="409">
        <v>0</v>
      </c>
      <c r="N754" s="409">
        <v>0</v>
      </c>
      <c r="O754" s="409">
        <v>0</v>
      </c>
      <c r="P754" s="657">
        <v>1</v>
      </c>
      <c r="Q754" s="409">
        <f t="shared" si="37"/>
        <v>10200</v>
      </c>
      <c r="R754" s="493">
        <v>0</v>
      </c>
      <c r="S754" s="409">
        <v>0</v>
      </c>
      <c r="T754" s="657">
        <v>1</v>
      </c>
      <c r="U754" s="409">
        <f t="shared" si="38"/>
        <v>10200</v>
      </c>
      <c r="V754" s="40"/>
      <c r="W754" s="40"/>
      <c r="X754" s="40"/>
      <c r="Y754" s="52"/>
    </row>
    <row r="755" spans="1:25" ht="21">
      <c r="A755" s="54">
        <v>93</v>
      </c>
      <c r="B755" s="105" t="s">
        <v>377</v>
      </c>
      <c r="C755" s="86" t="s">
        <v>311</v>
      </c>
      <c r="D755" s="656">
        <v>38250</v>
      </c>
      <c r="E755" s="501">
        <v>0</v>
      </c>
      <c r="F755" s="501">
        <v>0</v>
      </c>
      <c r="G755" s="501">
        <v>0</v>
      </c>
      <c r="H755" s="501">
        <v>0</v>
      </c>
      <c r="I755" s="501">
        <v>0</v>
      </c>
      <c r="J755" s="501">
        <v>0</v>
      </c>
      <c r="K755" s="501">
        <v>0</v>
      </c>
      <c r="L755" s="492">
        <v>0</v>
      </c>
      <c r="M755" s="409">
        <v>0</v>
      </c>
      <c r="N755" s="409">
        <v>0</v>
      </c>
      <c r="O755" s="409">
        <v>0</v>
      </c>
      <c r="P755" s="657">
        <v>1</v>
      </c>
      <c r="Q755" s="409">
        <f t="shared" si="37"/>
        <v>38250</v>
      </c>
      <c r="R755" s="493">
        <v>0</v>
      </c>
      <c r="S755" s="409">
        <v>0</v>
      </c>
      <c r="T755" s="657">
        <v>1</v>
      </c>
      <c r="U755" s="409">
        <f t="shared" si="38"/>
        <v>38250</v>
      </c>
      <c r="V755" s="40"/>
      <c r="W755" s="40"/>
      <c r="X755" s="40"/>
      <c r="Y755" s="52"/>
    </row>
    <row r="756" spans="1:25" ht="21">
      <c r="A756" s="54">
        <v>94</v>
      </c>
      <c r="B756" s="110" t="s">
        <v>378</v>
      </c>
      <c r="C756" s="86" t="s">
        <v>311</v>
      </c>
      <c r="D756" s="656">
        <v>13600</v>
      </c>
      <c r="E756" s="501">
        <v>0</v>
      </c>
      <c r="F756" s="501">
        <v>0</v>
      </c>
      <c r="G756" s="501">
        <v>0</v>
      </c>
      <c r="H756" s="501">
        <v>0</v>
      </c>
      <c r="I756" s="501">
        <v>0</v>
      </c>
      <c r="J756" s="501">
        <v>0</v>
      </c>
      <c r="K756" s="501">
        <v>0</v>
      </c>
      <c r="L756" s="492">
        <v>0</v>
      </c>
      <c r="M756" s="409">
        <v>0</v>
      </c>
      <c r="N756" s="409">
        <v>0</v>
      </c>
      <c r="O756" s="409">
        <v>0</v>
      </c>
      <c r="P756" s="659">
        <v>2</v>
      </c>
      <c r="Q756" s="409">
        <f t="shared" si="37"/>
        <v>27200</v>
      </c>
      <c r="R756" s="493">
        <v>0</v>
      </c>
      <c r="S756" s="409">
        <v>0</v>
      </c>
      <c r="T756" s="659">
        <v>2</v>
      </c>
      <c r="U756" s="409">
        <f t="shared" si="38"/>
        <v>27200</v>
      </c>
      <c r="V756" s="40"/>
      <c r="W756" s="40"/>
      <c r="X756" s="40"/>
      <c r="Y756" s="52"/>
    </row>
    <row r="757" spans="1:25" ht="21">
      <c r="A757" s="54">
        <v>95</v>
      </c>
      <c r="B757" s="105" t="s">
        <v>379</v>
      </c>
      <c r="C757" s="72" t="s">
        <v>311</v>
      </c>
      <c r="D757" s="656">
        <v>15300</v>
      </c>
      <c r="E757" s="501">
        <v>0</v>
      </c>
      <c r="F757" s="501">
        <v>0</v>
      </c>
      <c r="G757" s="501">
        <v>0</v>
      </c>
      <c r="H757" s="501">
        <v>0</v>
      </c>
      <c r="I757" s="501">
        <v>0</v>
      </c>
      <c r="J757" s="501">
        <v>0</v>
      </c>
      <c r="K757" s="501">
        <v>0</v>
      </c>
      <c r="L757" s="492">
        <v>0</v>
      </c>
      <c r="M757" s="409">
        <v>0</v>
      </c>
      <c r="N757" s="409">
        <v>0</v>
      </c>
      <c r="O757" s="409">
        <v>0</v>
      </c>
      <c r="P757" s="657">
        <v>1</v>
      </c>
      <c r="Q757" s="409">
        <f t="shared" si="37"/>
        <v>15300</v>
      </c>
      <c r="R757" s="493">
        <v>0</v>
      </c>
      <c r="S757" s="409">
        <v>0</v>
      </c>
      <c r="T757" s="657">
        <v>1</v>
      </c>
      <c r="U757" s="409">
        <f t="shared" si="38"/>
        <v>15300</v>
      </c>
      <c r="V757" s="40"/>
      <c r="W757" s="40"/>
      <c r="X757" s="40"/>
      <c r="Y757" s="52"/>
    </row>
    <row r="758" spans="1:25" ht="21">
      <c r="A758" s="54">
        <v>96</v>
      </c>
      <c r="B758" s="105" t="s">
        <v>344</v>
      </c>
      <c r="C758" s="72" t="s">
        <v>311</v>
      </c>
      <c r="D758" s="656">
        <v>37400</v>
      </c>
      <c r="E758" s="501">
        <v>0</v>
      </c>
      <c r="F758" s="501">
        <v>0</v>
      </c>
      <c r="G758" s="501">
        <v>0</v>
      </c>
      <c r="H758" s="501">
        <v>0</v>
      </c>
      <c r="I758" s="501">
        <v>0</v>
      </c>
      <c r="J758" s="501">
        <v>0</v>
      </c>
      <c r="K758" s="501">
        <v>0</v>
      </c>
      <c r="L758" s="492">
        <v>0</v>
      </c>
      <c r="M758" s="409">
        <v>0</v>
      </c>
      <c r="N758" s="409">
        <v>0</v>
      </c>
      <c r="O758" s="409">
        <v>0</v>
      </c>
      <c r="P758" s="657">
        <v>1</v>
      </c>
      <c r="Q758" s="409">
        <f t="shared" si="37"/>
        <v>37400</v>
      </c>
      <c r="R758" s="493">
        <v>0</v>
      </c>
      <c r="S758" s="409">
        <v>0</v>
      </c>
      <c r="T758" s="657">
        <v>1</v>
      </c>
      <c r="U758" s="409">
        <f t="shared" si="38"/>
        <v>37400</v>
      </c>
      <c r="V758" s="40"/>
      <c r="W758" s="40"/>
      <c r="X758" s="40"/>
      <c r="Y758" s="52"/>
    </row>
    <row r="759" spans="1:25" ht="21">
      <c r="A759" s="54">
        <v>97</v>
      </c>
      <c r="B759" s="105" t="s">
        <v>380</v>
      </c>
      <c r="C759" s="72" t="s">
        <v>319</v>
      </c>
      <c r="D759" s="656">
        <v>102850</v>
      </c>
      <c r="E759" s="501">
        <v>0</v>
      </c>
      <c r="F759" s="501">
        <v>0</v>
      </c>
      <c r="G759" s="501">
        <v>0</v>
      </c>
      <c r="H759" s="501">
        <v>0</v>
      </c>
      <c r="I759" s="501">
        <v>0</v>
      </c>
      <c r="J759" s="501">
        <v>0</v>
      </c>
      <c r="K759" s="501">
        <v>0</v>
      </c>
      <c r="L759" s="492">
        <v>0</v>
      </c>
      <c r="M759" s="409">
        <v>0</v>
      </c>
      <c r="N759" s="409">
        <v>0</v>
      </c>
      <c r="O759" s="409">
        <v>0</v>
      </c>
      <c r="P759" s="657">
        <v>1</v>
      </c>
      <c r="Q759" s="409">
        <f t="shared" si="37"/>
        <v>102850</v>
      </c>
      <c r="R759" s="493">
        <v>0</v>
      </c>
      <c r="S759" s="409">
        <v>0</v>
      </c>
      <c r="T759" s="657">
        <v>1</v>
      </c>
      <c r="U759" s="409">
        <f t="shared" si="38"/>
        <v>102850</v>
      </c>
      <c r="V759" s="40"/>
      <c r="W759" s="40"/>
      <c r="X759" s="40"/>
      <c r="Y759" s="52"/>
    </row>
    <row r="760" spans="1:25" ht="21">
      <c r="A760" s="54">
        <v>98</v>
      </c>
      <c r="B760" s="105" t="s">
        <v>381</v>
      </c>
      <c r="C760" s="72" t="s">
        <v>48</v>
      </c>
      <c r="D760" s="656">
        <v>4250</v>
      </c>
      <c r="E760" s="501">
        <v>0</v>
      </c>
      <c r="F760" s="501">
        <v>0</v>
      </c>
      <c r="G760" s="501">
        <v>0</v>
      </c>
      <c r="H760" s="501">
        <v>0</v>
      </c>
      <c r="I760" s="501">
        <v>0</v>
      </c>
      <c r="J760" s="501">
        <v>0</v>
      </c>
      <c r="K760" s="501">
        <v>0</v>
      </c>
      <c r="L760" s="492">
        <v>0</v>
      </c>
      <c r="M760" s="409">
        <v>0</v>
      </c>
      <c r="N760" s="409">
        <v>0</v>
      </c>
      <c r="O760" s="409">
        <v>0</v>
      </c>
      <c r="P760" s="657">
        <v>1</v>
      </c>
      <c r="Q760" s="409">
        <f t="shared" si="37"/>
        <v>4250</v>
      </c>
      <c r="R760" s="493">
        <v>0</v>
      </c>
      <c r="S760" s="409">
        <v>0</v>
      </c>
      <c r="T760" s="657">
        <v>1</v>
      </c>
      <c r="U760" s="409">
        <f t="shared" si="38"/>
        <v>4250</v>
      </c>
      <c r="V760" s="40"/>
      <c r="W760" s="40"/>
      <c r="X760" s="40"/>
      <c r="Y760" s="52"/>
    </row>
    <row r="761" spans="1:25" ht="21">
      <c r="A761" s="54">
        <v>99</v>
      </c>
      <c r="B761" s="105" t="s">
        <v>382</v>
      </c>
      <c r="C761" s="72" t="s">
        <v>311</v>
      </c>
      <c r="D761" s="656">
        <v>4250</v>
      </c>
      <c r="E761" s="501">
        <v>0</v>
      </c>
      <c r="F761" s="501">
        <v>0</v>
      </c>
      <c r="G761" s="501">
        <v>0</v>
      </c>
      <c r="H761" s="501">
        <v>0</v>
      </c>
      <c r="I761" s="501">
        <v>0</v>
      </c>
      <c r="J761" s="501">
        <v>0</v>
      </c>
      <c r="K761" s="501">
        <v>0</v>
      </c>
      <c r="L761" s="492">
        <v>0</v>
      </c>
      <c r="M761" s="409">
        <v>0</v>
      </c>
      <c r="N761" s="409">
        <v>0</v>
      </c>
      <c r="O761" s="409">
        <v>0</v>
      </c>
      <c r="P761" s="657">
        <v>1</v>
      </c>
      <c r="Q761" s="409">
        <f t="shared" si="37"/>
        <v>4250</v>
      </c>
      <c r="R761" s="493">
        <v>0</v>
      </c>
      <c r="S761" s="409">
        <v>0</v>
      </c>
      <c r="T761" s="657">
        <v>1</v>
      </c>
      <c r="U761" s="409">
        <f t="shared" si="38"/>
        <v>4250</v>
      </c>
      <c r="V761" s="40"/>
      <c r="W761" s="40"/>
      <c r="X761" s="40"/>
      <c r="Y761" s="52"/>
    </row>
    <row r="762" spans="1:25" ht="21">
      <c r="A762" s="54">
        <v>100</v>
      </c>
      <c r="B762" s="105" t="s">
        <v>383</v>
      </c>
      <c r="C762" s="72" t="s">
        <v>311</v>
      </c>
      <c r="D762" s="656">
        <v>5100</v>
      </c>
      <c r="E762" s="501">
        <v>0</v>
      </c>
      <c r="F762" s="501">
        <v>0</v>
      </c>
      <c r="G762" s="501">
        <v>0</v>
      </c>
      <c r="H762" s="501">
        <v>0</v>
      </c>
      <c r="I762" s="501">
        <v>0</v>
      </c>
      <c r="J762" s="501">
        <v>0</v>
      </c>
      <c r="K762" s="501">
        <v>0</v>
      </c>
      <c r="L762" s="492">
        <v>0</v>
      </c>
      <c r="M762" s="409">
        <v>0</v>
      </c>
      <c r="N762" s="409">
        <v>0</v>
      </c>
      <c r="O762" s="409">
        <v>0</v>
      </c>
      <c r="P762" s="657">
        <v>1</v>
      </c>
      <c r="Q762" s="409">
        <f t="shared" si="37"/>
        <v>5100</v>
      </c>
      <c r="R762" s="493">
        <v>0</v>
      </c>
      <c r="S762" s="409">
        <v>0</v>
      </c>
      <c r="T762" s="657">
        <v>1</v>
      </c>
      <c r="U762" s="409">
        <f t="shared" si="38"/>
        <v>5100</v>
      </c>
      <c r="V762" s="40"/>
      <c r="W762" s="40"/>
      <c r="X762" s="40"/>
      <c r="Y762" s="52"/>
    </row>
    <row r="763" spans="1:25" ht="21">
      <c r="A763" s="54"/>
      <c r="B763" s="106" t="s">
        <v>349</v>
      </c>
      <c r="C763" s="96">
        <v>0</v>
      </c>
      <c r="D763" s="641">
        <v>0</v>
      </c>
      <c r="E763" s="501">
        <v>0</v>
      </c>
      <c r="F763" s="501">
        <v>0</v>
      </c>
      <c r="G763" s="501">
        <v>0</v>
      </c>
      <c r="H763" s="501">
        <v>0</v>
      </c>
      <c r="I763" s="501">
        <v>0</v>
      </c>
      <c r="J763" s="501">
        <v>0</v>
      </c>
      <c r="K763" s="501">
        <v>0</v>
      </c>
      <c r="L763" s="492">
        <v>0</v>
      </c>
      <c r="M763" s="409">
        <v>0</v>
      </c>
      <c r="N763" s="409">
        <v>0</v>
      </c>
      <c r="O763" s="409">
        <v>0</v>
      </c>
      <c r="P763" s="653">
        <v>0</v>
      </c>
      <c r="Q763" s="409">
        <f t="shared" si="37"/>
        <v>0</v>
      </c>
      <c r="R763" s="493">
        <v>0</v>
      </c>
      <c r="S763" s="409">
        <v>0</v>
      </c>
      <c r="T763" s="653">
        <v>0</v>
      </c>
      <c r="U763" s="409">
        <f t="shared" si="38"/>
        <v>0</v>
      </c>
      <c r="V763" s="40"/>
      <c r="W763" s="40"/>
      <c r="X763" s="40"/>
      <c r="Y763" s="52"/>
    </row>
    <row r="764" spans="1:25" ht="21">
      <c r="A764" s="54">
        <v>101</v>
      </c>
      <c r="B764" s="111" t="s">
        <v>322</v>
      </c>
      <c r="C764" s="72" t="s">
        <v>311</v>
      </c>
      <c r="D764" s="656">
        <v>23000</v>
      </c>
      <c r="E764" s="501">
        <v>0</v>
      </c>
      <c r="F764" s="501">
        <v>0</v>
      </c>
      <c r="G764" s="501">
        <v>0</v>
      </c>
      <c r="H764" s="501">
        <v>0</v>
      </c>
      <c r="I764" s="501">
        <v>0</v>
      </c>
      <c r="J764" s="501">
        <v>0</v>
      </c>
      <c r="K764" s="501">
        <v>0</v>
      </c>
      <c r="L764" s="492">
        <v>0</v>
      </c>
      <c r="M764" s="409">
        <v>0</v>
      </c>
      <c r="N764" s="409">
        <v>0</v>
      </c>
      <c r="O764" s="409">
        <v>0</v>
      </c>
      <c r="P764" s="657">
        <v>1</v>
      </c>
      <c r="Q764" s="409">
        <f t="shared" si="37"/>
        <v>23000</v>
      </c>
      <c r="R764" s="493">
        <v>0</v>
      </c>
      <c r="S764" s="409">
        <v>0</v>
      </c>
      <c r="T764" s="657">
        <v>1</v>
      </c>
      <c r="U764" s="409">
        <f t="shared" si="38"/>
        <v>23000</v>
      </c>
      <c r="V764" s="40"/>
      <c r="W764" s="40"/>
      <c r="X764" s="40"/>
      <c r="Y764" s="52"/>
    </row>
    <row r="765" spans="1:25" ht="42">
      <c r="A765" s="54">
        <v>102</v>
      </c>
      <c r="B765" s="107" t="s">
        <v>323</v>
      </c>
      <c r="C765" s="108" t="s">
        <v>294</v>
      </c>
      <c r="D765" s="660">
        <v>64170</v>
      </c>
      <c r="E765" s="501">
        <v>0</v>
      </c>
      <c r="F765" s="501">
        <v>0</v>
      </c>
      <c r="G765" s="501">
        <v>0</v>
      </c>
      <c r="H765" s="501">
        <v>0</v>
      </c>
      <c r="I765" s="501">
        <v>0</v>
      </c>
      <c r="J765" s="501">
        <v>0</v>
      </c>
      <c r="K765" s="501">
        <v>0</v>
      </c>
      <c r="L765" s="492">
        <v>0</v>
      </c>
      <c r="M765" s="409">
        <v>0</v>
      </c>
      <c r="N765" s="409">
        <v>0</v>
      </c>
      <c r="O765" s="409">
        <v>0</v>
      </c>
      <c r="P765" s="658">
        <v>1</v>
      </c>
      <c r="Q765" s="409">
        <f t="shared" si="37"/>
        <v>64170</v>
      </c>
      <c r="R765" s="493">
        <v>0</v>
      </c>
      <c r="S765" s="409">
        <v>0</v>
      </c>
      <c r="T765" s="658">
        <v>1</v>
      </c>
      <c r="U765" s="409">
        <f t="shared" si="38"/>
        <v>64170</v>
      </c>
      <c r="V765" s="40"/>
      <c r="W765" s="40"/>
      <c r="X765" s="40"/>
      <c r="Y765" s="52"/>
    </row>
    <row r="766" spans="1:25" ht="21">
      <c r="A766" s="54"/>
      <c r="B766" s="109" t="s">
        <v>386</v>
      </c>
      <c r="C766" s="549">
        <v>0</v>
      </c>
      <c r="D766" s="650">
        <v>0</v>
      </c>
      <c r="E766" s="501">
        <v>0</v>
      </c>
      <c r="F766" s="501">
        <v>0</v>
      </c>
      <c r="G766" s="501">
        <v>0</v>
      </c>
      <c r="H766" s="501">
        <v>0</v>
      </c>
      <c r="I766" s="501">
        <v>0</v>
      </c>
      <c r="J766" s="501">
        <v>0</v>
      </c>
      <c r="K766" s="501">
        <v>0</v>
      </c>
      <c r="L766" s="492">
        <v>0</v>
      </c>
      <c r="M766" s="409">
        <v>0</v>
      </c>
      <c r="N766" s="409">
        <v>0</v>
      </c>
      <c r="O766" s="409">
        <v>0</v>
      </c>
      <c r="P766" s="648">
        <v>0</v>
      </c>
      <c r="Q766" s="409">
        <f t="shared" si="37"/>
        <v>0</v>
      </c>
      <c r="R766" s="493">
        <v>0</v>
      </c>
      <c r="S766" s="409">
        <v>0</v>
      </c>
      <c r="T766" s="648">
        <v>0</v>
      </c>
      <c r="U766" s="409">
        <f t="shared" si="38"/>
        <v>0</v>
      </c>
      <c r="V766" s="40"/>
      <c r="W766" s="40"/>
      <c r="X766" s="40"/>
      <c r="Y766" s="52"/>
    </row>
    <row r="767" spans="1:25" ht="21">
      <c r="A767" s="54"/>
      <c r="B767" s="106" t="s">
        <v>325</v>
      </c>
      <c r="C767" s="96">
        <v>0</v>
      </c>
      <c r="D767" s="641">
        <v>0</v>
      </c>
      <c r="E767" s="501">
        <v>0</v>
      </c>
      <c r="F767" s="501">
        <v>0</v>
      </c>
      <c r="G767" s="501">
        <v>0</v>
      </c>
      <c r="H767" s="501">
        <v>0</v>
      </c>
      <c r="I767" s="501">
        <v>0</v>
      </c>
      <c r="J767" s="501">
        <v>0</v>
      </c>
      <c r="K767" s="501">
        <v>0</v>
      </c>
      <c r="L767" s="492">
        <v>0</v>
      </c>
      <c r="M767" s="409">
        <v>0</v>
      </c>
      <c r="N767" s="409">
        <v>0</v>
      </c>
      <c r="O767" s="409">
        <v>0</v>
      </c>
      <c r="P767" s="653">
        <v>0</v>
      </c>
      <c r="Q767" s="409">
        <f t="shared" si="37"/>
        <v>0</v>
      </c>
      <c r="R767" s="493">
        <v>0</v>
      </c>
      <c r="S767" s="409">
        <v>0</v>
      </c>
      <c r="T767" s="653">
        <v>0</v>
      </c>
      <c r="U767" s="409">
        <f t="shared" si="38"/>
        <v>0</v>
      </c>
      <c r="V767" s="40"/>
      <c r="W767" s="40"/>
      <c r="X767" s="40"/>
      <c r="Y767" s="52"/>
    </row>
    <row r="768" spans="1:25" ht="21">
      <c r="A768" s="54">
        <v>103</v>
      </c>
      <c r="B768" s="105" t="s">
        <v>387</v>
      </c>
      <c r="C768" s="72" t="s">
        <v>48</v>
      </c>
      <c r="D768" s="656">
        <v>11700</v>
      </c>
      <c r="E768" s="501">
        <v>0</v>
      </c>
      <c r="F768" s="501">
        <v>0</v>
      </c>
      <c r="G768" s="501">
        <v>0</v>
      </c>
      <c r="H768" s="501">
        <v>0</v>
      </c>
      <c r="I768" s="501">
        <v>0</v>
      </c>
      <c r="J768" s="501">
        <v>0</v>
      </c>
      <c r="K768" s="501">
        <v>0</v>
      </c>
      <c r="L768" s="492">
        <v>0</v>
      </c>
      <c r="M768" s="409">
        <v>0</v>
      </c>
      <c r="N768" s="409">
        <v>0</v>
      </c>
      <c r="O768" s="409">
        <v>0</v>
      </c>
      <c r="P768" s="657">
        <v>1</v>
      </c>
      <c r="Q768" s="409">
        <f t="shared" si="37"/>
        <v>11700</v>
      </c>
      <c r="R768" s="493">
        <v>0</v>
      </c>
      <c r="S768" s="409">
        <v>0</v>
      </c>
      <c r="T768" s="657">
        <v>1</v>
      </c>
      <c r="U768" s="409">
        <f t="shared" si="38"/>
        <v>11700</v>
      </c>
      <c r="V768" s="40"/>
      <c r="W768" s="40"/>
      <c r="X768" s="40"/>
      <c r="Y768" s="52"/>
    </row>
    <row r="769" spans="1:25" ht="21">
      <c r="A769" s="54">
        <v>104</v>
      </c>
      <c r="B769" s="105" t="s">
        <v>388</v>
      </c>
      <c r="C769" s="72" t="s">
        <v>48</v>
      </c>
      <c r="D769" s="656">
        <v>9900</v>
      </c>
      <c r="E769" s="501">
        <v>0</v>
      </c>
      <c r="F769" s="501">
        <v>0</v>
      </c>
      <c r="G769" s="501">
        <v>0</v>
      </c>
      <c r="H769" s="501">
        <v>0</v>
      </c>
      <c r="I769" s="501">
        <v>0</v>
      </c>
      <c r="J769" s="501">
        <v>0</v>
      </c>
      <c r="K769" s="501">
        <v>0</v>
      </c>
      <c r="L769" s="492">
        <v>0</v>
      </c>
      <c r="M769" s="409">
        <v>0</v>
      </c>
      <c r="N769" s="409">
        <v>0</v>
      </c>
      <c r="O769" s="409">
        <v>0</v>
      </c>
      <c r="P769" s="657">
        <v>10</v>
      </c>
      <c r="Q769" s="409">
        <f t="shared" si="37"/>
        <v>99000</v>
      </c>
      <c r="R769" s="493">
        <v>0</v>
      </c>
      <c r="S769" s="409">
        <v>0</v>
      </c>
      <c r="T769" s="657">
        <v>10</v>
      </c>
      <c r="U769" s="409">
        <f t="shared" si="38"/>
        <v>99000</v>
      </c>
      <c r="V769" s="40"/>
      <c r="W769" s="40"/>
      <c r="X769" s="40"/>
      <c r="Y769" s="52"/>
    </row>
    <row r="770" spans="1:25" ht="21">
      <c r="A770" s="54">
        <v>105</v>
      </c>
      <c r="B770" s="105" t="s">
        <v>389</v>
      </c>
      <c r="C770" s="72" t="s">
        <v>311</v>
      </c>
      <c r="D770" s="656">
        <v>49500</v>
      </c>
      <c r="E770" s="501">
        <v>0</v>
      </c>
      <c r="F770" s="501">
        <v>0</v>
      </c>
      <c r="G770" s="501">
        <v>0</v>
      </c>
      <c r="H770" s="501">
        <v>0</v>
      </c>
      <c r="I770" s="501">
        <v>0</v>
      </c>
      <c r="J770" s="501">
        <v>0</v>
      </c>
      <c r="K770" s="501">
        <v>0</v>
      </c>
      <c r="L770" s="492">
        <v>0</v>
      </c>
      <c r="M770" s="409">
        <v>0</v>
      </c>
      <c r="N770" s="409">
        <v>0</v>
      </c>
      <c r="O770" s="409">
        <v>0</v>
      </c>
      <c r="P770" s="657">
        <v>1</v>
      </c>
      <c r="Q770" s="409">
        <f t="shared" si="37"/>
        <v>49500</v>
      </c>
      <c r="R770" s="493">
        <v>0</v>
      </c>
      <c r="S770" s="409">
        <v>0</v>
      </c>
      <c r="T770" s="657">
        <v>1</v>
      </c>
      <c r="U770" s="409">
        <f t="shared" si="38"/>
        <v>49500</v>
      </c>
      <c r="V770" s="40"/>
      <c r="W770" s="40"/>
      <c r="X770" s="40"/>
      <c r="Y770" s="52"/>
    </row>
    <row r="771" spans="1:25" ht="21">
      <c r="A771" s="54">
        <v>106</v>
      </c>
      <c r="B771" s="105" t="s">
        <v>390</v>
      </c>
      <c r="C771" s="72" t="s">
        <v>311</v>
      </c>
      <c r="D771" s="656">
        <v>5400</v>
      </c>
      <c r="E771" s="501">
        <v>0</v>
      </c>
      <c r="F771" s="501">
        <v>0</v>
      </c>
      <c r="G771" s="501">
        <v>0</v>
      </c>
      <c r="H771" s="501">
        <v>0</v>
      </c>
      <c r="I771" s="501">
        <v>0</v>
      </c>
      <c r="J771" s="501">
        <v>0</v>
      </c>
      <c r="K771" s="501">
        <v>0</v>
      </c>
      <c r="L771" s="492">
        <v>0</v>
      </c>
      <c r="M771" s="409">
        <v>0</v>
      </c>
      <c r="N771" s="409">
        <v>0</v>
      </c>
      <c r="O771" s="409">
        <v>0</v>
      </c>
      <c r="P771" s="657">
        <v>11</v>
      </c>
      <c r="Q771" s="409">
        <f t="shared" si="37"/>
        <v>59400</v>
      </c>
      <c r="R771" s="493">
        <v>0</v>
      </c>
      <c r="S771" s="409">
        <v>0</v>
      </c>
      <c r="T771" s="657">
        <v>11</v>
      </c>
      <c r="U771" s="409">
        <f t="shared" si="38"/>
        <v>59400</v>
      </c>
      <c r="V771" s="40"/>
      <c r="W771" s="40"/>
      <c r="X771" s="40"/>
      <c r="Y771" s="52"/>
    </row>
    <row r="772" spans="1:25" ht="21">
      <c r="A772" s="54">
        <v>107</v>
      </c>
      <c r="B772" s="105" t="s">
        <v>308</v>
      </c>
      <c r="C772" s="72" t="s">
        <v>48</v>
      </c>
      <c r="D772" s="656">
        <v>22140</v>
      </c>
      <c r="E772" s="501">
        <v>0</v>
      </c>
      <c r="F772" s="501">
        <v>0</v>
      </c>
      <c r="G772" s="501">
        <v>0</v>
      </c>
      <c r="H772" s="501">
        <v>0</v>
      </c>
      <c r="I772" s="501">
        <v>0</v>
      </c>
      <c r="J772" s="501">
        <v>0</v>
      </c>
      <c r="K772" s="501">
        <v>0</v>
      </c>
      <c r="L772" s="492">
        <v>0</v>
      </c>
      <c r="M772" s="409">
        <v>0</v>
      </c>
      <c r="N772" s="409">
        <v>0</v>
      </c>
      <c r="O772" s="409">
        <v>0</v>
      </c>
      <c r="P772" s="657">
        <v>2</v>
      </c>
      <c r="Q772" s="409">
        <f t="shared" si="37"/>
        <v>44280</v>
      </c>
      <c r="R772" s="493">
        <v>0</v>
      </c>
      <c r="S772" s="409">
        <v>0</v>
      </c>
      <c r="T772" s="657">
        <v>2</v>
      </c>
      <c r="U772" s="409">
        <f t="shared" si="38"/>
        <v>44280</v>
      </c>
      <c r="V772" s="40"/>
      <c r="W772" s="40"/>
      <c r="X772" s="40"/>
      <c r="Y772" s="52"/>
    </row>
    <row r="773" spans="1:25" ht="21">
      <c r="A773" s="54">
        <v>108</v>
      </c>
      <c r="B773" s="105" t="s">
        <v>391</v>
      </c>
      <c r="C773" s="72" t="s">
        <v>311</v>
      </c>
      <c r="D773" s="656">
        <v>78300</v>
      </c>
      <c r="E773" s="501">
        <v>0</v>
      </c>
      <c r="F773" s="501">
        <v>0</v>
      </c>
      <c r="G773" s="501">
        <v>0</v>
      </c>
      <c r="H773" s="501">
        <v>0</v>
      </c>
      <c r="I773" s="501">
        <v>0</v>
      </c>
      <c r="J773" s="501">
        <v>0</v>
      </c>
      <c r="K773" s="501">
        <v>0</v>
      </c>
      <c r="L773" s="492">
        <v>0</v>
      </c>
      <c r="M773" s="409">
        <v>0</v>
      </c>
      <c r="N773" s="409">
        <v>0</v>
      </c>
      <c r="O773" s="409">
        <v>0</v>
      </c>
      <c r="P773" s="657">
        <v>1</v>
      </c>
      <c r="Q773" s="409">
        <f t="shared" si="37"/>
        <v>78300</v>
      </c>
      <c r="R773" s="493">
        <v>0</v>
      </c>
      <c r="S773" s="409">
        <v>0</v>
      </c>
      <c r="T773" s="657">
        <v>1</v>
      </c>
      <c r="U773" s="409">
        <f t="shared" si="38"/>
        <v>78300</v>
      </c>
      <c r="V773" s="40"/>
      <c r="W773" s="40"/>
      <c r="X773" s="40"/>
      <c r="Y773" s="52"/>
    </row>
    <row r="774" spans="1:25" ht="21">
      <c r="A774" s="54">
        <v>109</v>
      </c>
      <c r="B774" s="105" t="s">
        <v>392</v>
      </c>
      <c r="C774" s="72" t="s">
        <v>311</v>
      </c>
      <c r="D774" s="656">
        <v>24300</v>
      </c>
      <c r="E774" s="501">
        <v>0</v>
      </c>
      <c r="F774" s="501">
        <v>0</v>
      </c>
      <c r="G774" s="501">
        <v>0</v>
      </c>
      <c r="H774" s="501">
        <v>0</v>
      </c>
      <c r="I774" s="501">
        <v>0</v>
      </c>
      <c r="J774" s="501">
        <v>0</v>
      </c>
      <c r="K774" s="501">
        <v>0</v>
      </c>
      <c r="L774" s="492">
        <v>0</v>
      </c>
      <c r="M774" s="409">
        <v>0</v>
      </c>
      <c r="N774" s="409">
        <v>0</v>
      </c>
      <c r="O774" s="409">
        <v>0</v>
      </c>
      <c r="P774" s="657">
        <v>1</v>
      </c>
      <c r="Q774" s="409">
        <f t="shared" si="37"/>
        <v>24300</v>
      </c>
      <c r="R774" s="493">
        <v>0</v>
      </c>
      <c r="S774" s="409">
        <v>0</v>
      </c>
      <c r="T774" s="657">
        <v>1</v>
      </c>
      <c r="U774" s="409">
        <f t="shared" si="38"/>
        <v>24300</v>
      </c>
      <c r="V774" s="40"/>
      <c r="W774" s="40"/>
      <c r="X774" s="40"/>
      <c r="Y774" s="52"/>
    </row>
    <row r="775" spans="1:25" ht="21">
      <c r="A775" s="54">
        <v>110</v>
      </c>
      <c r="B775" s="105" t="s">
        <v>392</v>
      </c>
      <c r="C775" s="72" t="s">
        <v>311</v>
      </c>
      <c r="D775" s="656">
        <v>18900</v>
      </c>
      <c r="E775" s="501">
        <v>0</v>
      </c>
      <c r="F775" s="501">
        <v>0</v>
      </c>
      <c r="G775" s="501">
        <v>0</v>
      </c>
      <c r="H775" s="501">
        <v>0</v>
      </c>
      <c r="I775" s="501">
        <v>0</v>
      </c>
      <c r="J775" s="501">
        <v>0</v>
      </c>
      <c r="K775" s="501">
        <v>0</v>
      </c>
      <c r="L775" s="492">
        <v>0</v>
      </c>
      <c r="M775" s="409">
        <v>0</v>
      </c>
      <c r="N775" s="409">
        <v>0</v>
      </c>
      <c r="O775" s="409">
        <v>0</v>
      </c>
      <c r="P775" s="657">
        <v>1</v>
      </c>
      <c r="Q775" s="409">
        <f t="shared" si="37"/>
        <v>18900</v>
      </c>
      <c r="R775" s="493">
        <v>0</v>
      </c>
      <c r="S775" s="409">
        <v>0</v>
      </c>
      <c r="T775" s="657">
        <v>1</v>
      </c>
      <c r="U775" s="409">
        <f t="shared" si="38"/>
        <v>18900</v>
      </c>
      <c r="V775" s="40"/>
      <c r="W775" s="40"/>
      <c r="X775" s="40"/>
      <c r="Y775" s="52"/>
    </row>
    <row r="776" spans="1:25" ht="21">
      <c r="A776" s="54">
        <v>111</v>
      </c>
      <c r="B776" s="105" t="s">
        <v>371</v>
      </c>
      <c r="C776" s="72" t="s">
        <v>311</v>
      </c>
      <c r="D776" s="656">
        <v>36900</v>
      </c>
      <c r="E776" s="501">
        <v>0</v>
      </c>
      <c r="F776" s="501">
        <v>0</v>
      </c>
      <c r="G776" s="501">
        <v>0</v>
      </c>
      <c r="H776" s="501">
        <v>0</v>
      </c>
      <c r="I776" s="501">
        <v>0</v>
      </c>
      <c r="J776" s="501">
        <v>0</v>
      </c>
      <c r="K776" s="501">
        <v>0</v>
      </c>
      <c r="L776" s="492">
        <v>0</v>
      </c>
      <c r="M776" s="409">
        <v>0</v>
      </c>
      <c r="N776" s="409">
        <v>0</v>
      </c>
      <c r="O776" s="409">
        <v>0</v>
      </c>
      <c r="P776" s="657">
        <v>1</v>
      </c>
      <c r="Q776" s="409">
        <f t="shared" si="37"/>
        <v>36900</v>
      </c>
      <c r="R776" s="493">
        <v>0</v>
      </c>
      <c r="S776" s="409">
        <v>0</v>
      </c>
      <c r="T776" s="657">
        <v>1</v>
      </c>
      <c r="U776" s="409">
        <f t="shared" si="38"/>
        <v>36900</v>
      </c>
      <c r="V776" s="40"/>
      <c r="W776" s="40"/>
      <c r="X776" s="40"/>
      <c r="Y776" s="52"/>
    </row>
    <row r="777" spans="1:25" ht="21">
      <c r="A777" s="54">
        <v>112</v>
      </c>
      <c r="B777" s="105" t="s">
        <v>393</v>
      </c>
      <c r="C777" s="72" t="s">
        <v>44</v>
      </c>
      <c r="D777" s="656">
        <v>6570</v>
      </c>
      <c r="E777" s="501">
        <v>0</v>
      </c>
      <c r="F777" s="501">
        <v>0</v>
      </c>
      <c r="G777" s="501">
        <v>0</v>
      </c>
      <c r="H777" s="501">
        <v>0</v>
      </c>
      <c r="I777" s="501">
        <v>0</v>
      </c>
      <c r="J777" s="501">
        <v>0</v>
      </c>
      <c r="K777" s="501">
        <v>0</v>
      </c>
      <c r="L777" s="492">
        <v>0</v>
      </c>
      <c r="M777" s="409">
        <v>0</v>
      </c>
      <c r="N777" s="409">
        <v>0</v>
      </c>
      <c r="O777" s="409">
        <v>0</v>
      </c>
      <c r="P777" s="657">
        <v>4</v>
      </c>
      <c r="Q777" s="409">
        <f t="shared" ref="Q777:Q840" si="39">D777*P777</f>
        <v>26280</v>
      </c>
      <c r="R777" s="493">
        <v>0</v>
      </c>
      <c r="S777" s="409">
        <v>0</v>
      </c>
      <c r="T777" s="657">
        <v>4</v>
      </c>
      <c r="U777" s="409">
        <f t="shared" ref="U777:U840" si="40">Q777</f>
        <v>26280</v>
      </c>
      <c r="V777" s="40"/>
      <c r="W777" s="40"/>
      <c r="X777" s="40"/>
      <c r="Y777" s="52"/>
    </row>
    <row r="778" spans="1:25" ht="21">
      <c r="A778" s="54">
        <v>113</v>
      </c>
      <c r="B778" s="105" t="s">
        <v>394</v>
      </c>
      <c r="C778" s="72" t="s">
        <v>54</v>
      </c>
      <c r="D778" s="656">
        <v>21600</v>
      </c>
      <c r="E778" s="501">
        <v>0</v>
      </c>
      <c r="F778" s="501">
        <v>0</v>
      </c>
      <c r="G778" s="501">
        <v>0</v>
      </c>
      <c r="H778" s="501">
        <v>0</v>
      </c>
      <c r="I778" s="501">
        <v>0</v>
      </c>
      <c r="J778" s="501">
        <v>0</v>
      </c>
      <c r="K778" s="501">
        <v>0</v>
      </c>
      <c r="L778" s="492">
        <v>0</v>
      </c>
      <c r="M778" s="409">
        <v>0</v>
      </c>
      <c r="N778" s="409">
        <v>0</v>
      </c>
      <c r="O778" s="409">
        <v>0</v>
      </c>
      <c r="P778" s="657">
        <v>2</v>
      </c>
      <c r="Q778" s="409">
        <f t="shared" si="39"/>
        <v>43200</v>
      </c>
      <c r="R778" s="493">
        <v>0</v>
      </c>
      <c r="S778" s="409">
        <v>0</v>
      </c>
      <c r="T778" s="657">
        <v>2</v>
      </c>
      <c r="U778" s="409">
        <f t="shared" si="40"/>
        <v>43200</v>
      </c>
      <c r="V778" s="40"/>
      <c r="W778" s="40"/>
      <c r="X778" s="40"/>
      <c r="Y778" s="52"/>
    </row>
    <row r="779" spans="1:25" ht="21">
      <c r="A779" s="54">
        <v>114</v>
      </c>
      <c r="B779" s="105" t="s">
        <v>382</v>
      </c>
      <c r="C779" s="72" t="s">
        <v>311</v>
      </c>
      <c r="D779" s="656">
        <v>22500</v>
      </c>
      <c r="E779" s="501">
        <v>0</v>
      </c>
      <c r="F779" s="501">
        <v>0</v>
      </c>
      <c r="G779" s="501">
        <v>0</v>
      </c>
      <c r="H779" s="501">
        <v>0</v>
      </c>
      <c r="I779" s="501">
        <v>0</v>
      </c>
      <c r="J779" s="501">
        <v>0</v>
      </c>
      <c r="K779" s="501">
        <v>0</v>
      </c>
      <c r="L779" s="492">
        <v>0</v>
      </c>
      <c r="M779" s="409">
        <v>0</v>
      </c>
      <c r="N779" s="409">
        <v>0</v>
      </c>
      <c r="O779" s="409">
        <v>0</v>
      </c>
      <c r="P779" s="657">
        <v>1</v>
      </c>
      <c r="Q779" s="409">
        <f t="shared" si="39"/>
        <v>22500</v>
      </c>
      <c r="R779" s="493">
        <v>0</v>
      </c>
      <c r="S779" s="409">
        <v>0</v>
      </c>
      <c r="T779" s="657">
        <v>1</v>
      </c>
      <c r="U779" s="409">
        <f t="shared" si="40"/>
        <v>22500</v>
      </c>
      <c r="V779" s="40"/>
      <c r="W779" s="40"/>
      <c r="X779" s="40"/>
      <c r="Y779" s="52"/>
    </row>
    <row r="780" spans="1:25" ht="21">
      <c r="A780" s="54">
        <v>115</v>
      </c>
      <c r="B780" s="105" t="s">
        <v>337</v>
      </c>
      <c r="C780" s="72" t="s">
        <v>54</v>
      </c>
      <c r="D780" s="656">
        <v>18000</v>
      </c>
      <c r="E780" s="501">
        <v>0</v>
      </c>
      <c r="F780" s="501">
        <v>0</v>
      </c>
      <c r="G780" s="501">
        <v>0</v>
      </c>
      <c r="H780" s="501">
        <v>0</v>
      </c>
      <c r="I780" s="501">
        <v>0</v>
      </c>
      <c r="J780" s="501">
        <v>0</v>
      </c>
      <c r="K780" s="501">
        <v>0</v>
      </c>
      <c r="L780" s="492">
        <v>0</v>
      </c>
      <c r="M780" s="409">
        <v>0</v>
      </c>
      <c r="N780" s="409">
        <v>0</v>
      </c>
      <c r="O780" s="409">
        <v>0</v>
      </c>
      <c r="P780" s="657">
        <v>1</v>
      </c>
      <c r="Q780" s="409">
        <f t="shared" si="39"/>
        <v>18000</v>
      </c>
      <c r="R780" s="493">
        <v>0</v>
      </c>
      <c r="S780" s="409">
        <v>0</v>
      </c>
      <c r="T780" s="657">
        <v>1</v>
      </c>
      <c r="U780" s="409">
        <f t="shared" si="40"/>
        <v>18000</v>
      </c>
      <c r="V780" s="40"/>
      <c r="W780" s="40"/>
      <c r="X780" s="40"/>
      <c r="Y780" s="52"/>
    </row>
    <row r="781" spans="1:25" ht="21">
      <c r="A781" s="54"/>
      <c r="B781" s="106" t="s">
        <v>338</v>
      </c>
      <c r="C781" s="96">
        <v>0</v>
      </c>
      <c r="D781" s="641">
        <v>0</v>
      </c>
      <c r="E781" s="501">
        <v>0</v>
      </c>
      <c r="F781" s="501">
        <v>0</v>
      </c>
      <c r="G781" s="501">
        <v>0</v>
      </c>
      <c r="H781" s="501">
        <v>0</v>
      </c>
      <c r="I781" s="501">
        <v>0</v>
      </c>
      <c r="J781" s="501">
        <v>0</v>
      </c>
      <c r="K781" s="501">
        <v>0</v>
      </c>
      <c r="L781" s="492">
        <v>0</v>
      </c>
      <c r="M781" s="409">
        <v>0</v>
      </c>
      <c r="N781" s="409">
        <v>0</v>
      </c>
      <c r="O781" s="409">
        <v>0</v>
      </c>
      <c r="P781" s="653">
        <v>0</v>
      </c>
      <c r="Q781" s="409">
        <f t="shared" si="39"/>
        <v>0</v>
      </c>
      <c r="R781" s="493">
        <v>0</v>
      </c>
      <c r="S781" s="409">
        <v>0</v>
      </c>
      <c r="T781" s="653">
        <v>0</v>
      </c>
      <c r="U781" s="409">
        <f t="shared" si="40"/>
        <v>0</v>
      </c>
      <c r="V781" s="40"/>
      <c r="W781" s="40"/>
      <c r="X781" s="40"/>
      <c r="Y781" s="52"/>
    </row>
    <row r="782" spans="1:25" ht="21">
      <c r="A782" s="54">
        <v>116</v>
      </c>
      <c r="B782" s="105" t="s">
        <v>339</v>
      </c>
      <c r="C782" s="72" t="s">
        <v>311</v>
      </c>
      <c r="D782" s="656">
        <v>161100</v>
      </c>
      <c r="E782" s="501">
        <v>0</v>
      </c>
      <c r="F782" s="501">
        <v>0</v>
      </c>
      <c r="G782" s="501">
        <v>0</v>
      </c>
      <c r="H782" s="501">
        <v>0</v>
      </c>
      <c r="I782" s="501">
        <v>0</v>
      </c>
      <c r="J782" s="501">
        <v>0</v>
      </c>
      <c r="K782" s="501">
        <v>0</v>
      </c>
      <c r="L782" s="492">
        <v>0</v>
      </c>
      <c r="M782" s="409">
        <v>0</v>
      </c>
      <c r="N782" s="409">
        <v>0</v>
      </c>
      <c r="O782" s="409">
        <v>0</v>
      </c>
      <c r="P782" s="657">
        <v>1</v>
      </c>
      <c r="Q782" s="409">
        <f t="shared" si="39"/>
        <v>161100</v>
      </c>
      <c r="R782" s="493">
        <v>0</v>
      </c>
      <c r="S782" s="409">
        <v>0</v>
      </c>
      <c r="T782" s="657">
        <v>1</v>
      </c>
      <c r="U782" s="409">
        <f t="shared" si="40"/>
        <v>161100</v>
      </c>
      <c r="V782" s="40"/>
      <c r="W782" s="40"/>
      <c r="X782" s="40"/>
      <c r="Y782" s="52"/>
    </row>
    <row r="783" spans="1:25" ht="21">
      <c r="A783" s="54">
        <v>117</v>
      </c>
      <c r="B783" s="105" t="s">
        <v>395</v>
      </c>
      <c r="C783" s="72" t="s">
        <v>311</v>
      </c>
      <c r="D783" s="656">
        <v>114300</v>
      </c>
      <c r="E783" s="501">
        <v>0</v>
      </c>
      <c r="F783" s="501">
        <v>0</v>
      </c>
      <c r="G783" s="501">
        <v>0</v>
      </c>
      <c r="H783" s="501">
        <v>0</v>
      </c>
      <c r="I783" s="501">
        <v>0</v>
      </c>
      <c r="J783" s="501">
        <v>0</v>
      </c>
      <c r="K783" s="501">
        <v>0</v>
      </c>
      <c r="L783" s="492">
        <v>0</v>
      </c>
      <c r="M783" s="409">
        <v>0</v>
      </c>
      <c r="N783" s="409">
        <v>0</v>
      </c>
      <c r="O783" s="409">
        <v>0</v>
      </c>
      <c r="P783" s="657">
        <v>1</v>
      </c>
      <c r="Q783" s="409">
        <f t="shared" si="39"/>
        <v>114300</v>
      </c>
      <c r="R783" s="493">
        <v>0</v>
      </c>
      <c r="S783" s="409">
        <v>0</v>
      </c>
      <c r="T783" s="657">
        <v>1</v>
      </c>
      <c r="U783" s="409">
        <f t="shared" si="40"/>
        <v>114300</v>
      </c>
      <c r="V783" s="40"/>
      <c r="W783" s="40"/>
      <c r="X783" s="40"/>
      <c r="Y783" s="52"/>
    </row>
    <row r="784" spans="1:25" ht="21">
      <c r="A784" s="54">
        <v>118</v>
      </c>
      <c r="B784" s="105" t="s">
        <v>346</v>
      </c>
      <c r="C784" s="72" t="s">
        <v>319</v>
      </c>
      <c r="D784" s="656">
        <v>9000</v>
      </c>
      <c r="E784" s="501">
        <v>0</v>
      </c>
      <c r="F784" s="501">
        <v>0</v>
      </c>
      <c r="G784" s="501">
        <v>0</v>
      </c>
      <c r="H784" s="501">
        <v>0</v>
      </c>
      <c r="I784" s="501">
        <v>0</v>
      </c>
      <c r="J784" s="501">
        <v>0</v>
      </c>
      <c r="K784" s="501">
        <v>0</v>
      </c>
      <c r="L784" s="492">
        <v>0</v>
      </c>
      <c r="M784" s="409">
        <v>0</v>
      </c>
      <c r="N784" s="409">
        <v>0</v>
      </c>
      <c r="O784" s="409">
        <v>0</v>
      </c>
      <c r="P784" s="657">
        <v>1</v>
      </c>
      <c r="Q784" s="409">
        <f t="shared" si="39"/>
        <v>9000</v>
      </c>
      <c r="R784" s="493">
        <v>0</v>
      </c>
      <c r="S784" s="409">
        <v>0</v>
      </c>
      <c r="T784" s="657">
        <v>1</v>
      </c>
      <c r="U784" s="409">
        <f t="shared" si="40"/>
        <v>9000</v>
      </c>
      <c r="V784" s="40"/>
      <c r="W784" s="40"/>
      <c r="X784" s="40"/>
      <c r="Y784" s="52"/>
    </row>
    <row r="785" spans="1:25" ht="21">
      <c r="A785" s="54">
        <v>119</v>
      </c>
      <c r="B785" s="105" t="s">
        <v>374</v>
      </c>
      <c r="C785" s="72" t="s">
        <v>375</v>
      </c>
      <c r="D785" s="656">
        <v>42750</v>
      </c>
      <c r="E785" s="501">
        <v>0</v>
      </c>
      <c r="F785" s="501">
        <v>0</v>
      </c>
      <c r="G785" s="501">
        <v>0</v>
      </c>
      <c r="H785" s="501">
        <v>0</v>
      </c>
      <c r="I785" s="501">
        <v>0</v>
      </c>
      <c r="J785" s="501">
        <v>0</v>
      </c>
      <c r="K785" s="501">
        <v>0</v>
      </c>
      <c r="L785" s="492">
        <v>0</v>
      </c>
      <c r="M785" s="409">
        <v>0</v>
      </c>
      <c r="N785" s="409">
        <v>0</v>
      </c>
      <c r="O785" s="409">
        <v>0</v>
      </c>
      <c r="P785" s="657">
        <v>1</v>
      </c>
      <c r="Q785" s="409">
        <f t="shared" si="39"/>
        <v>42750</v>
      </c>
      <c r="R785" s="493">
        <v>0</v>
      </c>
      <c r="S785" s="409">
        <v>0</v>
      </c>
      <c r="T785" s="657">
        <v>1</v>
      </c>
      <c r="U785" s="409">
        <f t="shared" si="40"/>
        <v>42750</v>
      </c>
      <c r="V785" s="40"/>
      <c r="W785" s="40"/>
      <c r="X785" s="40"/>
      <c r="Y785" s="52"/>
    </row>
    <row r="786" spans="1:25" ht="21">
      <c r="A786" s="54">
        <v>120</v>
      </c>
      <c r="B786" s="105" t="s">
        <v>396</v>
      </c>
      <c r="C786" s="72" t="s">
        <v>319</v>
      </c>
      <c r="D786" s="656">
        <v>12600</v>
      </c>
      <c r="E786" s="501">
        <v>0</v>
      </c>
      <c r="F786" s="501">
        <v>0</v>
      </c>
      <c r="G786" s="501">
        <v>0</v>
      </c>
      <c r="H786" s="501">
        <v>0</v>
      </c>
      <c r="I786" s="501">
        <v>0</v>
      </c>
      <c r="J786" s="501">
        <v>0</v>
      </c>
      <c r="K786" s="501">
        <v>0</v>
      </c>
      <c r="L786" s="492">
        <v>0</v>
      </c>
      <c r="M786" s="409">
        <v>0</v>
      </c>
      <c r="N786" s="409">
        <v>0</v>
      </c>
      <c r="O786" s="409">
        <v>0</v>
      </c>
      <c r="P786" s="657">
        <v>1</v>
      </c>
      <c r="Q786" s="409">
        <f t="shared" si="39"/>
        <v>12600</v>
      </c>
      <c r="R786" s="493">
        <v>0</v>
      </c>
      <c r="S786" s="409">
        <v>0</v>
      </c>
      <c r="T786" s="657">
        <v>1</v>
      </c>
      <c r="U786" s="409">
        <f t="shared" si="40"/>
        <v>12600</v>
      </c>
      <c r="V786" s="40"/>
      <c r="W786" s="40"/>
      <c r="X786" s="40"/>
      <c r="Y786" s="52"/>
    </row>
    <row r="787" spans="1:25" ht="21">
      <c r="A787" s="54"/>
      <c r="B787" s="106" t="s">
        <v>349</v>
      </c>
      <c r="C787" s="96">
        <v>0</v>
      </c>
      <c r="D787" s="641">
        <v>0</v>
      </c>
      <c r="E787" s="501">
        <v>0</v>
      </c>
      <c r="F787" s="501">
        <v>0</v>
      </c>
      <c r="G787" s="501">
        <v>0</v>
      </c>
      <c r="H787" s="501">
        <v>0</v>
      </c>
      <c r="I787" s="501">
        <v>0</v>
      </c>
      <c r="J787" s="501">
        <v>0</v>
      </c>
      <c r="K787" s="501">
        <v>0</v>
      </c>
      <c r="L787" s="492">
        <v>0</v>
      </c>
      <c r="M787" s="409">
        <v>0</v>
      </c>
      <c r="N787" s="409">
        <v>0</v>
      </c>
      <c r="O787" s="409">
        <v>0</v>
      </c>
      <c r="P787" s="653">
        <v>0</v>
      </c>
      <c r="Q787" s="409">
        <f t="shared" si="39"/>
        <v>0</v>
      </c>
      <c r="R787" s="493">
        <v>0</v>
      </c>
      <c r="S787" s="409">
        <v>0</v>
      </c>
      <c r="T787" s="653">
        <v>0</v>
      </c>
      <c r="U787" s="409">
        <f t="shared" si="40"/>
        <v>0</v>
      </c>
      <c r="V787" s="40"/>
      <c r="W787" s="40"/>
      <c r="X787" s="40"/>
      <c r="Y787" s="52"/>
    </row>
    <row r="788" spans="1:25" ht="21">
      <c r="A788" s="54">
        <v>121</v>
      </c>
      <c r="B788" s="111" t="s">
        <v>350</v>
      </c>
      <c r="C788" s="72" t="s">
        <v>319</v>
      </c>
      <c r="D788" s="656">
        <v>116100</v>
      </c>
      <c r="E788" s="501">
        <v>0</v>
      </c>
      <c r="F788" s="501">
        <v>0</v>
      </c>
      <c r="G788" s="501">
        <v>0</v>
      </c>
      <c r="H788" s="501">
        <v>0</v>
      </c>
      <c r="I788" s="501">
        <v>0</v>
      </c>
      <c r="J788" s="501">
        <v>0</v>
      </c>
      <c r="K788" s="501">
        <v>0</v>
      </c>
      <c r="L788" s="492">
        <v>0</v>
      </c>
      <c r="M788" s="409">
        <v>0</v>
      </c>
      <c r="N788" s="409">
        <v>0</v>
      </c>
      <c r="O788" s="409">
        <v>0</v>
      </c>
      <c r="P788" s="657">
        <v>1</v>
      </c>
      <c r="Q788" s="409">
        <f t="shared" si="39"/>
        <v>116100</v>
      </c>
      <c r="R788" s="493">
        <v>0</v>
      </c>
      <c r="S788" s="409">
        <v>0</v>
      </c>
      <c r="T788" s="657">
        <v>1</v>
      </c>
      <c r="U788" s="409">
        <f t="shared" si="40"/>
        <v>116100</v>
      </c>
      <c r="V788" s="40"/>
      <c r="W788" s="40"/>
      <c r="X788" s="40"/>
      <c r="Y788" s="52"/>
    </row>
    <row r="789" spans="1:25" ht="21">
      <c r="A789" s="54">
        <v>122</v>
      </c>
      <c r="B789" s="112" t="s">
        <v>352</v>
      </c>
      <c r="C789" s="72" t="s">
        <v>311</v>
      </c>
      <c r="D789" s="657">
        <v>9000</v>
      </c>
      <c r="E789" s="501">
        <v>0</v>
      </c>
      <c r="F789" s="501">
        <v>0</v>
      </c>
      <c r="G789" s="501">
        <v>0</v>
      </c>
      <c r="H789" s="501">
        <v>0</v>
      </c>
      <c r="I789" s="501">
        <v>0</v>
      </c>
      <c r="J789" s="501">
        <v>0</v>
      </c>
      <c r="K789" s="501">
        <v>0</v>
      </c>
      <c r="L789" s="492">
        <v>0</v>
      </c>
      <c r="M789" s="409">
        <v>0</v>
      </c>
      <c r="N789" s="409">
        <v>0</v>
      </c>
      <c r="O789" s="409">
        <v>0</v>
      </c>
      <c r="P789" s="657">
        <v>1</v>
      </c>
      <c r="Q789" s="409">
        <f t="shared" si="39"/>
        <v>9000</v>
      </c>
      <c r="R789" s="493">
        <v>0</v>
      </c>
      <c r="S789" s="409">
        <v>0</v>
      </c>
      <c r="T789" s="657">
        <v>1</v>
      </c>
      <c r="U789" s="409">
        <f t="shared" si="40"/>
        <v>9000</v>
      </c>
      <c r="V789" s="40"/>
      <c r="W789" s="40"/>
      <c r="X789" s="40"/>
      <c r="Y789" s="52"/>
    </row>
    <row r="790" spans="1:25" ht="21">
      <c r="A790" s="54">
        <v>123</v>
      </c>
      <c r="B790" s="105" t="s">
        <v>397</v>
      </c>
      <c r="C790" s="86" t="s">
        <v>311</v>
      </c>
      <c r="D790" s="656">
        <v>10800</v>
      </c>
      <c r="E790" s="501">
        <v>0</v>
      </c>
      <c r="F790" s="501">
        <v>0</v>
      </c>
      <c r="G790" s="501">
        <v>0</v>
      </c>
      <c r="H790" s="501">
        <v>0</v>
      </c>
      <c r="I790" s="501">
        <v>0</v>
      </c>
      <c r="J790" s="501">
        <v>0</v>
      </c>
      <c r="K790" s="501">
        <v>0</v>
      </c>
      <c r="L790" s="492">
        <v>0</v>
      </c>
      <c r="M790" s="409">
        <v>0</v>
      </c>
      <c r="N790" s="409">
        <v>0</v>
      </c>
      <c r="O790" s="409">
        <v>0</v>
      </c>
      <c r="P790" s="657">
        <v>1</v>
      </c>
      <c r="Q790" s="409">
        <f t="shared" si="39"/>
        <v>10800</v>
      </c>
      <c r="R790" s="493">
        <v>0</v>
      </c>
      <c r="S790" s="409">
        <v>0</v>
      </c>
      <c r="T790" s="657">
        <v>1</v>
      </c>
      <c r="U790" s="409">
        <f t="shared" si="40"/>
        <v>10800</v>
      </c>
      <c r="V790" s="40"/>
      <c r="W790" s="40"/>
      <c r="X790" s="40"/>
      <c r="Y790" s="52"/>
    </row>
    <row r="791" spans="1:25" ht="21">
      <c r="A791" s="54">
        <v>124</v>
      </c>
      <c r="B791" s="110" t="s">
        <v>322</v>
      </c>
      <c r="C791" s="86" t="s">
        <v>311</v>
      </c>
      <c r="D791" s="656">
        <v>23000</v>
      </c>
      <c r="E791" s="501">
        <v>0</v>
      </c>
      <c r="F791" s="501">
        <v>0</v>
      </c>
      <c r="G791" s="501">
        <v>0</v>
      </c>
      <c r="H791" s="501">
        <v>0</v>
      </c>
      <c r="I791" s="501">
        <v>0</v>
      </c>
      <c r="J791" s="501">
        <v>0</v>
      </c>
      <c r="K791" s="501">
        <v>0</v>
      </c>
      <c r="L791" s="492">
        <v>0</v>
      </c>
      <c r="M791" s="409">
        <v>0</v>
      </c>
      <c r="N791" s="409">
        <v>0</v>
      </c>
      <c r="O791" s="409">
        <v>0</v>
      </c>
      <c r="P791" s="659">
        <v>1</v>
      </c>
      <c r="Q791" s="409">
        <f t="shared" si="39"/>
        <v>23000</v>
      </c>
      <c r="R791" s="493">
        <v>0</v>
      </c>
      <c r="S791" s="409">
        <v>0</v>
      </c>
      <c r="T791" s="659">
        <v>1</v>
      </c>
      <c r="U791" s="409">
        <f t="shared" si="40"/>
        <v>23000</v>
      </c>
      <c r="V791" s="40"/>
      <c r="W791" s="40"/>
      <c r="X791" s="40"/>
      <c r="Y791" s="52"/>
    </row>
    <row r="792" spans="1:25" ht="42">
      <c r="A792" s="54">
        <v>125</v>
      </c>
      <c r="B792" s="107" t="s">
        <v>323</v>
      </c>
      <c r="C792" s="108" t="s">
        <v>294</v>
      </c>
      <c r="D792" s="660">
        <v>118390</v>
      </c>
      <c r="E792" s="501">
        <v>0</v>
      </c>
      <c r="F792" s="501">
        <v>0</v>
      </c>
      <c r="G792" s="501">
        <v>0</v>
      </c>
      <c r="H792" s="501">
        <v>0</v>
      </c>
      <c r="I792" s="501">
        <v>0</v>
      </c>
      <c r="J792" s="501">
        <v>0</v>
      </c>
      <c r="K792" s="501">
        <v>0</v>
      </c>
      <c r="L792" s="492">
        <v>0</v>
      </c>
      <c r="M792" s="409">
        <v>0</v>
      </c>
      <c r="N792" s="409">
        <v>0</v>
      </c>
      <c r="O792" s="409">
        <v>0</v>
      </c>
      <c r="P792" s="658">
        <v>1</v>
      </c>
      <c r="Q792" s="409">
        <f t="shared" si="39"/>
        <v>118390</v>
      </c>
      <c r="R792" s="493">
        <v>0</v>
      </c>
      <c r="S792" s="409">
        <v>0</v>
      </c>
      <c r="T792" s="658">
        <v>1</v>
      </c>
      <c r="U792" s="409">
        <f t="shared" si="40"/>
        <v>118390</v>
      </c>
      <c r="V792" s="40"/>
      <c r="W792" s="40"/>
      <c r="X792" s="40"/>
      <c r="Y792" s="52"/>
    </row>
    <row r="793" spans="1:25" ht="21">
      <c r="A793" s="54"/>
      <c r="B793" s="109" t="s">
        <v>398</v>
      </c>
      <c r="C793" s="549">
        <v>0</v>
      </c>
      <c r="D793" s="650">
        <v>0</v>
      </c>
      <c r="E793" s="501">
        <v>0</v>
      </c>
      <c r="F793" s="501">
        <v>0</v>
      </c>
      <c r="G793" s="501">
        <v>0</v>
      </c>
      <c r="H793" s="501">
        <v>0</v>
      </c>
      <c r="I793" s="501">
        <v>0</v>
      </c>
      <c r="J793" s="501">
        <v>0</v>
      </c>
      <c r="K793" s="501">
        <v>0</v>
      </c>
      <c r="L793" s="492">
        <v>0</v>
      </c>
      <c r="M793" s="409">
        <v>0</v>
      </c>
      <c r="N793" s="409">
        <v>0</v>
      </c>
      <c r="O793" s="409">
        <v>0</v>
      </c>
      <c r="P793" s="648">
        <v>0</v>
      </c>
      <c r="Q793" s="409">
        <f t="shared" si="39"/>
        <v>0</v>
      </c>
      <c r="R793" s="493">
        <v>0</v>
      </c>
      <c r="S793" s="409">
        <v>0</v>
      </c>
      <c r="T793" s="648">
        <v>0</v>
      </c>
      <c r="U793" s="409">
        <f t="shared" si="40"/>
        <v>0</v>
      </c>
      <c r="V793" s="40"/>
      <c r="W793" s="40"/>
      <c r="X793" s="40"/>
      <c r="Y793" s="52"/>
    </row>
    <row r="794" spans="1:25" ht="21">
      <c r="A794" s="54"/>
      <c r="B794" s="106" t="s">
        <v>325</v>
      </c>
      <c r="C794" s="96">
        <v>0</v>
      </c>
      <c r="D794" s="641">
        <v>0</v>
      </c>
      <c r="E794" s="501">
        <v>0</v>
      </c>
      <c r="F794" s="501">
        <v>0</v>
      </c>
      <c r="G794" s="501">
        <v>0</v>
      </c>
      <c r="H794" s="501">
        <v>0</v>
      </c>
      <c r="I794" s="501">
        <v>0</v>
      </c>
      <c r="J794" s="501">
        <v>0</v>
      </c>
      <c r="K794" s="501">
        <v>0</v>
      </c>
      <c r="L794" s="492">
        <v>0</v>
      </c>
      <c r="M794" s="409">
        <v>0</v>
      </c>
      <c r="N794" s="409">
        <v>0</v>
      </c>
      <c r="O794" s="409">
        <v>0</v>
      </c>
      <c r="P794" s="653">
        <v>0</v>
      </c>
      <c r="Q794" s="409">
        <f t="shared" si="39"/>
        <v>0</v>
      </c>
      <c r="R794" s="493">
        <v>0</v>
      </c>
      <c r="S794" s="409">
        <v>0</v>
      </c>
      <c r="T794" s="653">
        <v>0</v>
      </c>
      <c r="U794" s="409">
        <f t="shared" si="40"/>
        <v>0</v>
      </c>
      <c r="V794" s="40"/>
      <c r="W794" s="40"/>
      <c r="X794" s="40"/>
      <c r="Y794" s="52"/>
    </row>
    <row r="795" spans="1:25" ht="21">
      <c r="A795" s="54">
        <v>126</v>
      </c>
      <c r="B795" s="105" t="s">
        <v>399</v>
      </c>
      <c r="C795" s="72" t="s">
        <v>48</v>
      </c>
      <c r="D795" s="656">
        <v>41820</v>
      </c>
      <c r="E795" s="501">
        <v>0</v>
      </c>
      <c r="F795" s="501">
        <v>0</v>
      </c>
      <c r="G795" s="501">
        <v>0</v>
      </c>
      <c r="H795" s="501">
        <v>0</v>
      </c>
      <c r="I795" s="501">
        <v>0</v>
      </c>
      <c r="J795" s="501">
        <v>0</v>
      </c>
      <c r="K795" s="501">
        <v>0</v>
      </c>
      <c r="L795" s="492">
        <v>0</v>
      </c>
      <c r="M795" s="409">
        <v>0</v>
      </c>
      <c r="N795" s="409">
        <v>0</v>
      </c>
      <c r="O795" s="409">
        <v>0</v>
      </c>
      <c r="P795" s="657">
        <v>2</v>
      </c>
      <c r="Q795" s="409">
        <f t="shared" si="39"/>
        <v>83640</v>
      </c>
      <c r="R795" s="493">
        <v>0</v>
      </c>
      <c r="S795" s="409">
        <v>0</v>
      </c>
      <c r="T795" s="657">
        <v>2</v>
      </c>
      <c r="U795" s="409">
        <f t="shared" si="40"/>
        <v>83640</v>
      </c>
      <c r="V795" s="40"/>
      <c r="W795" s="40"/>
      <c r="X795" s="40"/>
      <c r="Y795" s="52"/>
    </row>
    <row r="796" spans="1:25" ht="21">
      <c r="A796" s="54">
        <v>127</v>
      </c>
      <c r="B796" s="105" t="s">
        <v>310</v>
      </c>
      <c r="C796" s="72" t="s">
        <v>48</v>
      </c>
      <c r="D796" s="656">
        <v>28050</v>
      </c>
      <c r="E796" s="501">
        <v>0</v>
      </c>
      <c r="F796" s="501">
        <v>0</v>
      </c>
      <c r="G796" s="501">
        <v>0</v>
      </c>
      <c r="H796" s="501">
        <v>0</v>
      </c>
      <c r="I796" s="501">
        <v>0</v>
      </c>
      <c r="J796" s="501">
        <v>0</v>
      </c>
      <c r="K796" s="501">
        <v>0</v>
      </c>
      <c r="L796" s="492">
        <v>0</v>
      </c>
      <c r="M796" s="409">
        <v>0</v>
      </c>
      <c r="N796" s="409">
        <v>0</v>
      </c>
      <c r="O796" s="409">
        <v>0</v>
      </c>
      <c r="P796" s="657">
        <v>1</v>
      </c>
      <c r="Q796" s="409">
        <f t="shared" si="39"/>
        <v>28050</v>
      </c>
      <c r="R796" s="493">
        <v>0</v>
      </c>
      <c r="S796" s="409">
        <v>0</v>
      </c>
      <c r="T796" s="657">
        <v>1</v>
      </c>
      <c r="U796" s="409">
        <f t="shared" si="40"/>
        <v>28050</v>
      </c>
      <c r="V796" s="40"/>
      <c r="W796" s="40"/>
      <c r="X796" s="40"/>
      <c r="Y796" s="52"/>
    </row>
    <row r="797" spans="1:25" ht="21">
      <c r="A797" s="54">
        <v>128</v>
      </c>
      <c r="B797" s="105" t="s">
        <v>371</v>
      </c>
      <c r="C797" s="72" t="s">
        <v>311</v>
      </c>
      <c r="D797" s="656">
        <v>21250</v>
      </c>
      <c r="E797" s="501">
        <v>0</v>
      </c>
      <c r="F797" s="501">
        <v>0</v>
      </c>
      <c r="G797" s="501">
        <v>0</v>
      </c>
      <c r="H797" s="501">
        <v>0</v>
      </c>
      <c r="I797" s="501">
        <v>0</v>
      </c>
      <c r="J797" s="501">
        <v>0</v>
      </c>
      <c r="K797" s="501">
        <v>0</v>
      </c>
      <c r="L797" s="492">
        <v>0</v>
      </c>
      <c r="M797" s="409">
        <v>0</v>
      </c>
      <c r="N797" s="409">
        <v>0</v>
      </c>
      <c r="O797" s="409">
        <v>0</v>
      </c>
      <c r="P797" s="657">
        <v>1</v>
      </c>
      <c r="Q797" s="409">
        <f t="shared" si="39"/>
        <v>21250</v>
      </c>
      <c r="R797" s="493">
        <v>0</v>
      </c>
      <c r="S797" s="409">
        <v>0</v>
      </c>
      <c r="T797" s="657">
        <v>1</v>
      </c>
      <c r="U797" s="409">
        <f t="shared" si="40"/>
        <v>21250</v>
      </c>
      <c r="V797" s="40"/>
      <c r="W797" s="40"/>
      <c r="X797" s="40"/>
      <c r="Y797" s="52"/>
    </row>
    <row r="798" spans="1:25" ht="21">
      <c r="A798" s="54">
        <v>129</v>
      </c>
      <c r="B798" s="105" t="s">
        <v>372</v>
      </c>
      <c r="C798" s="72" t="s">
        <v>311</v>
      </c>
      <c r="D798" s="656">
        <v>10710</v>
      </c>
      <c r="E798" s="501">
        <v>0</v>
      </c>
      <c r="F798" s="501">
        <v>0</v>
      </c>
      <c r="G798" s="501">
        <v>0</v>
      </c>
      <c r="H798" s="501">
        <v>0</v>
      </c>
      <c r="I798" s="501">
        <v>0</v>
      </c>
      <c r="J798" s="501">
        <v>0</v>
      </c>
      <c r="K798" s="501">
        <v>0</v>
      </c>
      <c r="L798" s="492">
        <v>0</v>
      </c>
      <c r="M798" s="409">
        <v>0</v>
      </c>
      <c r="N798" s="409">
        <v>0</v>
      </c>
      <c r="O798" s="409">
        <v>0</v>
      </c>
      <c r="P798" s="657">
        <v>2</v>
      </c>
      <c r="Q798" s="409">
        <f t="shared" si="39"/>
        <v>21420</v>
      </c>
      <c r="R798" s="493">
        <v>0</v>
      </c>
      <c r="S798" s="409">
        <v>0</v>
      </c>
      <c r="T798" s="657">
        <v>2</v>
      </c>
      <c r="U798" s="409">
        <f t="shared" si="40"/>
        <v>21420</v>
      </c>
      <c r="V798" s="40"/>
      <c r="W798" s="40"/>
      <c r="X798" s="40"/>
      <c r="Y798" s="52"/>
    </row>
    <row r="799" spans="1:25" ht="21">
      <c r="A799" s="54">
        <v>130</v>
      </c>
      <c r="B799" s="105" t="s">
        <v>337</v>
      </c>
      <c r="C799" s="72" t="s">
        <v>48</v>
      </c>
      <c r="D799" s="656">
        <v>17000</v>
      </c>
      <c r="E799" s="501">
        <v>0</v>
      </c>
      <c r="F799" s="501">
        <v>0</v>
      </c>
      <c r="G799" s="501">
        <v>0</v>
      </c>
      <c r="H799" s="501">
        <v>0</v>
      </c>
      <c r="I799" s="501">
        <v>0</v>
      </c>
      <c r="J799" s="501">
        <v>0</v>
      </c>
      <c r="K799" s="501">
        <v>0</v>
      </c>
      <c r="L799" s="492">
        <v>0</v>
      </c>
      <c r="M799" s="409">
        <v>0</v>
      </c>
      <c r="N799" s="409">
        <v>0</v>
      </c>
      <c r="O799" s="409">
        <v>0</v>
      </c>
      <c r="P799" s="657">
        <v>1</v>
      </c>
      <c r="Q799" s="409">
        <f t="shared" si="39"/>
        <v>17000</v>
      </c>
      <c r="R799" s="493">
        <v>0</v>
      </c>
      <c r="S799" s="409">
        <v>0</v>
      </c>
      <c r="T799" s="657">
        <v>1</v>
      </c>
      <c r="U799" s="409">
        <f t="shared" si="40"/>
        <v>17000</v>
      </c>
      <c r="V799" s="40"/>
      <c r="W799" s="40"/>
      <c r="X799" s="40"/>
      <c r="Y799" s="52"/>
    </row>
    <row r="800" spans="1:25" ht="21">
      <c r="A800" s="54"/>
      <c r="B800" s="106" t="s">
        <v>338</v>
      </c>
      <c r="C800" s="96">
        <v>0</v>
      </c>
      <c r="D800" s="641">
        <v>0</v>
      </c>
      <c r="E800" s="501">
        <v>0</v>
      </c>
      <c r="F800" s="501">
        <v>0</v>
      </c>
      <c r="G800" s="501">
        <v>0</v>
      </c>
      <c r="H800" s="501">
        <v>0</v>
      </c>
      <c r="I800" s="501">
        <v>0</v>
      </c>
      <c r="J800" s="501">
        <v>0</v>
      </c>
      <c r="K800" s="501">
        <v>0</v>
      </c>
      <c r="L800" s="492">
        <v>0</v>
      </c>
      <c r="M800" s="409">
        <v>0</v>
      </c>
      <c r="N800" s="409">
        <v>0</v>
      </c>
      <c r="O800" s="409">
        <v>0</v>
      </c>
      <c r="P800" s="653">
        <v>0</v>
      </c>
      <c r="Q800" s="409">
        <f t="shared" si="39"/>
        <v>0</v>
      </c>
      <c r="R800" s="493">
        <v>0</v>
      </c>
      <c r="S800" s="409">
        <v>0</v>
      </c>
      <c r="T800" s="653">
        <v>0</v>
      </c>
      <c r="U800" s="409">
        <f t="shared" si="40"/>
        <v>0</v>
      </c>
      <c r="V800" s="40"/>
      <c r="W800" s="40"/>
      <c r="X800" s="40"/>
      <c r="Y800" s="52"/>
    </row>
    <row r="801" spans="1:25" ht="21">
      <c r="A801" s="54">
        <v>131</v>
      </c>
      <c r="B801" s="105" t="s">
        <v>400</v>
      </c>
      <c r="C801" s="72" t="s">
        <v>48</v>
      </c>
      <c r="D801" s="656">
        <v>32385</v>
      </c>
      <c r="E801" s="501">
        <v>0</v>
      </c>
      <c r="F801" s="501">
        <v>0</v>
      </c>
      <c r="G801" s="501">
        <v>0</v>
      </c>
      <c r="H801" s="501">
        <v>0</v>
      </c>
      <c r="I801" s="501">
        <v>0</v>
      </c>
      <c r="J801" s="501">
        <v>0</v>
      </c>
      <c r="K801" s="501">
        <v>0</v>
      </c>
      <c r="L801" s="492">
        <v>0</v>
      </c>
      <c r="M801" s="409">
        <v>0</v>
      </c>
      <c r="N801" s="409">
        <v>0</v>
      </c>
      <c r="O801" s="409">
        <v>0</v>
      </c>
      <c r="P801" s="657">
        <v>1</v>
      </c>
      <c r="Q801" s="409">
        <f t="shared" si="39"/>
        <v>32385</v>
      </c>
      <c r="R801" s="493">
        <v>0</v>
      </c>
      <c r="S801" s="409">
        <v>0</v>
      </c>
      <c r="T801" s="657">
        <v>1</v>
      </c>
      <c r="U801" s="409">
        <f t="shared" si="40"/>
        <v>32385</v>
      </c>
      <c r="V801" s="40"/>
      <c r="W801" s="40"/>
      <c r="X801" s="40"/>
      <c r="Y801" s="52"/>
    </row>
    <row r="802" spans="1:25" ht="21">
      <c r="A802" s="54">
        <v>132</v>
      </c>
      <c r="B802" s="105" t="s">
        <v>377</v>
      </c>
      <c r="C802" s="72" t="s">
        <v>311</v>
      </c>
      <c r="D802" s="656">
        <v>38250</v>
      </c>
      <c r="E802" s="501">
        <v>0</v>
      </c>
      <c r="F802" s="501">
        <v>0</v>
      </c>
      <c r="G802" s="501">
        <v>0</v>
      </c>
      <c r="H802" s="501">
        <v>0</v>
      </c>
      <c r="I802" s="501">
        <v>0</v>
      </c>
      <c r="J802" s="501">
        <v>0</v>
      </c>
      <c r="K802" s="501">
        <v>0</v>
      </c>
      <c r="L802" s="492">
        <v>0</v>
      </c>
      <c r="M802" s="409">
        <v>0</v>
      </c>
      <c r="N802" s="409">
        <v>0</v>
      </c>
      <c r="O802" s="409">
        <v>0</v>
      </c>
      <c r="P802" s="657">
        <v>1</v>
      </c>
      <c r="Q802" s="409">
        <f t="shared" si="39"/>
        <v>38250</v>
      </c>
      <c r="R802" s="493">
        <v>0</v>
      </c>
      <c r="S802" s="409">
        <v>0</v>
      </c>
      <c r="T802" s="657">
        <v>1</v>
      </c>
      <c r="U802" s="409">
        <f t="shared" si="40"/>
        <v>38250</v>
      </c>
      <c r="V802" s="40"/>
      <c r="W802" s="40"/>
      <c r="X802" s="40"/>
      <c r="Y802" s="52"/>
    </row>
    <row r="803" spans="1:25" ht="21">
      <c r="A803" s="54">
        <v>133</v>
      </c>
      <c r="B803" s="105" t="s">
        <v>379</v>
      </c>
      <c r="C803" s="72" t="s">
        <v>311</v>
      </c>
      <c r="D803" s="656">
        <v>15300</v>
      </c>
      <c r="E803" s="501">
        <v>0</v>
      </c>
      <c r="F803" s="501">
        <v>0</v>
      </c>
      <c r="G803" s="501">
        <v>0</v>
      </c>
      <c r="H803" s="501">
        <v>0</v>
      </c>
      <c r="I803" s="501">
        <v>0</v>
      </c>
      <c r="J803" s="501">
        <v>0</v>
      </c>
      <c r="K803" s="501">
        <v>0</v>
      </c>
      <c r="L803" s="492">
        <v>0</v>
      </c>
      <c r="M803" s="409">
        <v>0</v>
      </c>
      <c r="N803" s="409">
        <v>0</v>
      </c>
      <c r="O803" s="409">
        <v>0</v>
      </c>
      <c r="P803" s="657">
        <v>1</v>
      </c>
      <c r="Q803" s="409">
        <f t="shared" si="39"/>
        <v>15300</v>
      </c>
      <c r="R803" s="493">
        <v>0</v>
      </c>
      <c r="S803" s="409">
        <v>0</v>
      </c>
      <c r="T803" s="657">
        <v>1</v>
      </c>
      <c r="U803" s="409">
        <f t="shared" si="40"/>
        <v>15300</v>
      </c>
      <c r="V803" s="40"/>
      <c r="W803" s="40"/>
      <c r="X803" s="40"/>
      <c r="Y803" s="52"/>
    </row>
    <row r="804" spans="1:25" ht="21">
      <c r="A804" s="54">
        <v>134</v>
      </c>
      <c r="B804" s="105" t="s">
        <v>344</v>
      </c>
      <c r="C804" s="72" t="s">
        <v>311</v>
      </c>
      <c r="D804" s="656">
        <v>37400</v>
      </c>
      <c r="E804" s="501">
        <v>0</v>
      </c>
      <c r="F804" s="501">
        <v>0</v>
      </c>
      <c r="G804" s="501">
        <v>0</v>
      </c>
      <c r="H804" s="501">
        <v>0</v>
      </c>
      <c r="I804" s="501">
        <v>0</v>
      </c>
      <c r="J804" s="501">
        <v>0</v>
      </c>
      <c r="K804" s="501">
        <v>0</v>
      </c>
      <c r="L804" s="492">
        <v>0</v>
      </c>
      <c r="M804" s="409">
        <v>0</v>
      </c>
      <c r="N804" s="409">
        <v>0</v>
      </c>
      <c r="O804" s="409">
        <v>0</v>
      </c>
      <c r="P804" s="657">
        <v>1</v>
      </c>
      <c r="Q804" s="409">
        <f t="shared" si="39"/>
        <v>37400</v>
      </c>
      <c r="R804" s="493">
        <v>0</v>
      </c>
      <c r="S804" s="409">
        <v>0</v>
      </c>
      <c r="T804" s="657">
        <v>1</v>
      </c>
      <c r="U804" s="409">
        <f t="shared" si="40"/>
        <v>37400</v>
      </c>
      <c r="V804" s="40"/>
      <c r="W804" s="40"/>
      <c r="X804" s="40"/>
      <c r="Y804" s="52"/>
    </row>
    <row r="805" spans="1:25" ht="21">
      <c r="A805" s="54">
        <v>135</v>
      </c>
      <c r="B805" s="105" t="s">
        <v>401</v>
      </c>
      <c r="C805" s="72" t="s">
        <v>375</v>
      </c>
      <c r="D805" s="656">
        <v>67150</v>
      </c>
      <c r="E805" s="501">
        <v>0</v>
      </c>
      <c r="F805" s="501">
        <v>0</v>
      </c>
      <c r="G805" s="501">
        <v>0</v>
      </c>
      <c r="H805" s="501">
        <v>0</v>
      </c>
      <c r="I805" s="501">
        <v>0</v>
      </c>
      <c r="J805" s="501">
        <v>0</v>
      </c>
      <c r="K805" s="501">
        <v>0</v>
      </c>
      <c r="L805" s="492">
        <v>0</v>
      </c>
      <c r="M805" s="409">
        <v>0</v>
      </c>
      <c r="N805" s="409">
        <v>0</v>
      </c>
      <c r="O805" s="409">
        <v>0</v>
      </c>
      <c r="P805" s="657">
        <v>1</v>
      </c>
      <c r="Q805" s="409">
        <f t="shared" si="39"/>
        <v>67150</v>
      </c>
      <c r="R805" s="493">
        <v>0</v>
      </c>
      <c r="S805" s="409">
        <v>0</v>
      </c>
      <c r="T805" s="657">
        <v>1</v>
      </c>
      <c r="U805" s="409">
        <f t="shared" si="40"/>
        <v>67150</v>
      </c>
      <c r="V805" s="40"/>
      <c r="W805" s="40"/>
      <c r="X805" s="40"/>
      <c r="Y805" s="52"/>
    </row>
    <row r="806" spans="1:25" ht="21">
      <c r="A806" s="54"/>
      <c r="B806" s="106" t="s">
        <v>349</v>
      </c>
      <c r="C806" s="96">
        <v>0</v>
      </c>
      <c r="D806" s="641">
        <v>0</v>
      </c>
      <c r="E806" s="501">
        <v>0</v>
      </c>
      <c r="F806" s="501">
        <v>0</v>
      </c>
      <c r="G806" s="501">
        <v>0</v>
      </c>
      <c r="H806" s="501">
        <v>0</v>
      </c>
      <c r="I806" s="501">
        <v>0</v>
      </c>
      <c r="J806" s="501">
        <v>0</v>
      </c>
      <c r="K806" s="501">
        <v>0</v>
      </c>
      <c r="L806" s="492">
        <v>0</v>
      </c>
      <c r="M806" s="409">
        <v>0</v>
      </c>
      <c r="N806" s="409">
        <v>0</v>
      </c>
      <c r="O806" s="409">
        <v>0</v>
      </c>
      <c r="P806" s="653">
        <v>0</v>
      </c>
      <c r="Q806" s="409">
        <f t="shared" si="39"/>
        <v>0</v>
      </c>
      <c r="R806" s="493">
        <v>0</v>
      </c>
      <c r="S806" s="409">
        <v>0</v>
      </c>
      <c r="T806" s="653">
        <v>0</v>
      </c>
      <c r="U806" s="409">
        <f t="shared" si="40"/>
        <v>0</v>
      </c>
      <c r="V806" s="40"/>
      <c r="W806" s="40"/>
      <c r="X806" s="40"/>
      <c r="Y806" s="52"/>
    </row>
    <row r="807" spans="1:25" ht="21">
      <c r="A807" s="54">
        <v>136</v>
      </c>
      <c r="B807" s="111" t="s">
        <v>322</v>
      </c>
      <c r="C807" s="72" t="s">
        <v>311</v>
      </c>
      <c r="D807" s="656">
        <v>23000</v>
      </c>
      <c r="E807" s="501">
        <v>0</v>
      </c>
      <c r="F807" s="501">
        <v>0</v>
      </c>
      <c r="G807" s="501">
        <v>0</v>
      </c>
      <c r="H807" s="501">
        <v>0</v>
      </c>
      <c r="I807" s="501">
        <v>0</v>
      </c>
      <c r="J807" s="501">
        <v>0</v>
      </c>
      <c r="K807" s="501">
        <v>0</v>
      </c>
      <c r="L807" s="492">
        <v>0</v>
      </c>
      <c r="M807" s="409">
        <v>0</v>
      </c>
      <c r="N807" s="409">
        <v>0</v>
      </c>
      <c r="O807" s="409">
        <v>0</v>
      </c>
      <c r="P807" s="657">
        <v>1</v>
      </c>
      <c r="Q807" s="409">
        <f t="shared" si="39"/>
        <v>23000</v>
      </c>
      <c r="R807" s="493">
        <v>0</v>
      </c>
      <c r="S807" s="409">
        <v>0</v>
      </c>
      <c r="T807" s="657">
        <v>1</v>
      </c>
      <c r="U807" s="409">
        <f t="shared" si="40"/>
        <v>23000</v>
      </c>
      <c r="V807" s="40"/>
      <c r="W807" s="40"/>
      <c r="X807" s="40"/>
      <c r="Y807" s="52"/>
    </row>
    <row r="808" spans="1:25" ht="42">
      <c r="A808" s="54">
        <v>137</v>
      </c>
      <c r="B808" s="107" t="s">
        <v>323</v>
      </c>
      <c r="C808" s="108" t="s">
        <v>294</v>
      </c>
      <c r="D808" s="660">
        <v>39890</v>
      </c>
      <c r="E808" s="501">
        <v>0</v>
      </c>
      <c r="F808" s="501">
        <v>0</v>
      </c>
      <c r="G808" s="501">
        <v>0</v>
      </c>
      <c r="H808" s="501">
        <v>0</v>
      </c>
      <c r="I808" s="501">
        <v>0</v>
      </c>
      <c r="J808" s="501">
        <v>0</v>
      </c>
      <c r="K808" s="501">
        <v>0</v>
      </c>
      <c r="L808" s="492">
        <v>0</v>
      </c>
      <c r="M808" s="409">
        <v>0</v>
      </c>
      <c r="N808" s="409">
        <v>0</v>
      </c>
      <c r="O808" s="409">
        <v>0</v>
      </c>
      <c r="P808" s="658">
        <v>1</v>
      </c>
      <c r="Q808" s="409">
        <f t="shared" si="39"/>
        <v>39890</v>
      </c>
      <c r="R808" s="493">
        <v>0</v>
      </c>
      <c r="S808" s="409">
        <v>0</v>
      </c>
      <c r="T808" s="658">
        <v>1</v>
      </c>
      <c r="U808" s="409">
        <f t="shared" si="40"/>
        <v>39890</v>
      </c>
      <c r="V808" s="40"/>
      <c r="W808" s="40"/>
      <c r="X808" s="40"/>
      <c r="Y808" s="52"/>
    </row>
    <row r="809" spans="1:25" ht="42">
      <c r="A809" s="54"/>
      <c r="B809" s="113" t="s">
        <v>402</v>
      </c>
      <c r="C809" s="114" t="s">
        <v>48</v>
      </c>
      <c r="D809" s="663">
        <v>0</v>
      </c>
      <c r="E809" s="501">
        <v>0</v>
      </c>
      <c r="F809" s="501">
        <v>0</v>
      </c>
      <c r="G809" s="501">
        <v>0</v>
      </c>
      <c r="H809" s="501">
        <v>0</v>
      </c>
      <c r="I809" s="501">
        <v>0</v>
      </c>
      <c r="J809" s="501">
        <v>0</v>
      </c>
      <c r="K809" s="501">
        <v>0</v>
      </c>
      <c r="L809" s="492">
        <v>0</v>
      </c>
      <c r="M809" s="409">
        <v>0</v>
      </c>
      <c r="N809" s="409">
        <v>0</v>
      </c>
      <c r="O809" s="409">
        <v>0</v>
      </c>
      <c r="P809" s="874">
        <v>6</v>
      </c>
      <c r="Q809" s="409">
        <f t="shared" si="39"/>
        <v>0</v>
      </c>
      <c r="R809" s="493">
        <v>0</v>
      </c>
      <c r="S809" s="409">
        <v>0</v>
      </c>
      <c r="T809" s="874">
        <v>6</v>
      </c>
      <c r="U809" s="409">
        <f t="shared" si="40"/>
        <v>0</v>
      </c>
      <c r="V809" s="40"/>
      <c r="W809" s="40"/>
      <c r="X809" s="40"/>
      <c r="Y809" s="52"/>
    </row>
    <row r="810" spans="1:25" ht="42">
      <c r="A810" s="54"/>
      <c r="B810" s="116" t="s">
        <v>403</v>
      </c>
      <c r="C810" s="551">
        <v>0</v>
      </c>
      <c r="D810" s="662">
        <v>0</v>
      </c>
      <c r="E810" s="501">
        <v>0</v>
      </c>
      <c r="F810" s="501">
        <v>0</v>
      </c>
      <c r="G810" s="501">
        <v>0</v>
      </c>
      <c r="H810" s="501">
        <v>0</v>
      </c>
      <c r="I810" s="501">
        <v>0</v>
      </c>
      <c r="J810" s="501">
        <v>0</v>
      </c>
      <c r="K810" s="501">
        <v>0</v>
      </c>
      <c r="L810" s="492">
        <v>0</v>
      </c>
      <c r="M810" s="409">
        <v>0</v>
      </c>
      <c r="N810" s="409">
        <v>0</v>
      </c>
      <c r="O810" s="409">
        <v>0</v>
      </c>
      <c r="P810" s="648">
        <v>0</v>
      </c>
      <c r="Q810" s="409">
        <f t="shared" si="39"/>
        <v>0</v>
      </c>
      <c r="R810" s="493">
        <v>0</v>
      </c>
      <c r="S810" s="409">
        <v>0</v>
      </c>
      <c r="T810" s="648">
        <v>0</v>
      </c>
      <c r="U810" s="409">
        <f t="shared" si="40"/>
        <v>0</v>
      </c>
      <c r="V810" s="40"/>
      <c r="W810" s="40"/>
      <c r="X810" s="40"/>
      <c r="Y810" s="52"/>
    </row>
    <row r="811" spans="1:25" ht="21">
      <c r="A811" s="54"/>
      <c r="B811" s="106" t="s">
        <v>325</v>
      </c>
      <c r="C811" s="96">
        <v>0</v>
      </c>
      <c r="D811" s="641">
        <v>0</v>
      </c>
      <c r="E811" s="501">
        <v>0</v>
      </c>
      <c r="F811" s="501">
        <v>0</v>
      </c>
      <c r="G811" s="501">
        <v>0</v>
      </c>
      <c r="H811" s="501">
        <v>0</v>
      </c>
      <c r="I811" s="501">
        <v>0</v>
      </c>
      <c r="J811" s="501">
        <v>0</v>
      </c>
      <c r="K811" s="501">
        <v>0</v>
      </c>
      <c r="L811" s="492">
        <v>0</v>
      </c>
      <c r="M811" s="409">
        <v>0</v>
      </c>
      <c r="N811" s="409">
        <v>0</v>
      </c>
      <c r="O811" s="409">
        <v>0</v>
      </c>
      <c r="P811" s="653">
        <v>0</v>
      </c>
      <c r="Q811" s="409">
        <f t="shared" si="39"/>
        <v>0</v>
      </c>
      <c r="R811" s="493">
        <v>0</v>
      </c>
      <c r="S811" s="409">
        <v>0</v>
      </c>
      <c r="T811" s="653">
        <v>0</v>
      </c>
      <c r="U811" s="409">
        <f t="shared" si="40"/>
        <v>0</v>
      </c>
      <c r="V811" s="40"/>
      <c r="W811" s="40"/>
      <c r="X811" s="40"/>
      <c r="Y811" s="52"/>
    </row>
    <row r="812" spans="1:25" ht="21">
      <c r="A812" s="54">
        <v>138</v>
      </c>
      <c r="B812" s="105" t="s">
        <v>367</v>
      </c>
      <c r="C812" s="72" t="s">
        <v>311</v>
      </c>
      <c r="D812" s="656">
        <v>9095</v>
      </c>
      <c r="E812" s="501">
        <v>0</v>
      </c>
      <c r="F812" s="501">
        <v>0</v>
      </c>
      <c r="G812" s="501">
        <v>0</v>
      </c>
      <c r="H812" s="501">
        <v>0</v>
      </c>
      <c r="I812" s="501">
        <v>0</v>
      </c>
      <c r="J812" s="501">
        <v>0</v>
      </c>
      <c r="K812" s="501">
        <v>0</v>
      </c>
      <c r="L812" s="492">
        <v>0</v>
      </c>
      <c r="M812" s="409">
        <v>0</v>
      </c>
      <c r="N812" s="409">
        <v>0</v>
      </c>
      <c r="O812" s="409">
        <v>0</v>
      </c>
      <c r="P812" s="657">
        <v>1</v>
      </c>
      <c r="Q812" s="409">
        <f>D812*P812</f>
        <v>9095</v>
      </c>
      <c r="R812" s="493">
        <v>0</v>
      </c>
      <c r="S812" s="409">
        <v>0</v>
      </c>
      <c r="T812" s="657">
        <v>1</v>
      </c>
      <c r="U812" s="409">
        <f t="shared" si="40"/>
        <v>9095</v>
      </c>
      <c r="V812" s="40"/>
      <c r="W812" s="40"/>
      <c r="X812" s="40"/>
      <c r="Y812" s="52"/>
    </row>
    <row r="813" spans="1:25" ht="21">
      <c r="A813" s="54">
        <v>139</v>
      </c>
      <c r="B813" s="105" t="s">
        <v>368</v>
      </c>
      <c r="C813" s="72" t="s">
        <v>44</v>
      </c>
      <c r="D813" s="656">
        <v>7480</v>
      </c>
      <c r="E813" s="501">
        <v>0</v>
      </c>
      <c r="F813" s="501">
        <v>0</v>
      </c>
      <c r="G813" s="501">
        <v>0</v>
      </c>
      <c r="H813" s="501">
        <v>0</v>
      </c>
      <c r="I813" s="501">
        <v>0</v>
      </c>
      <c r="J813" s="501">
        <v>0</v>
      </c>
      <c r="K813" s="501">
        <v>0</v>
      </c>
      <c r="L813" s="492">
        <v>0</v>
      </c>
      <c r="M813" s="409">
        <v>0</v>
      </c>
      <c r="N813" s="409">
        <v>0</v>
      </c>
      <c r="O813" s="409">
        <v>0</v>
      </c>
      <c r="P813" s="657">
        <v>2</v>
      </c>
      <c r="Q813" s="409">
        <f t="shared" si="39"/>
        <v>14960</v>
      </c>
      <c r="R813" s="493">
        <v>0</v>
      </c>
      <c r="S813" s="409">
        <v>0</v>
      </c>
      <c r="T813" s="657">
        <v>2</v>
      </c>
      <c r="U813" s="409">
        <f t="shared" si="40"/>
        <v>14960</v>
      </c>
      <c r="V813" s="40"/>
      <c r="W813" s="40"/>
      <c r="X813" s="40"/>
      <c r="Y813" s="52"/>
    </row>
    <row r="814" spans="1:25" ht="21">
      <c r="A814" s="54">
        <v>140</v>
      </c>
      <c r="B814" s="105" t="s">
        <v>369</v>
      </c>
      <c r="C814" s="72" t="s">
        <v>44</v>
      </c>
      <c r="D814" s="656">
        <v>3315</v>
      </c>
      <c r="E814" s="501">
        <v>0</v>
      </c>
      <c r="F814" s="501">
        <v>0</v>
      </c>
      <c r="G814" s="501">
        <v>0</v>
      </c>
      <c r="H814" s="501">
        <v>0</v>
      </c>
      <c r="I814" s="501">
        <v>0</v>
      </c>
      <c r="J814" s="501">
        <v>0</v>
      </c>
      <c r="K814" s="501">
        <v>0</v>
      </c>
      <c r="L814" s="492">
        <v>0</v>
      </c>
      <c r="M814" s="409">
        <v>0</v>
      </c>
      <c r="N814" s="409">
        <v>0</v>
      </c>
      <c r="O814" s="409">
        <v>0</v>
      </c>
      <c r="P814" s="657">
        <v>2</v>
      </c>
      <c r="Q814" s="409">
        <f t="shared" si="39"/>
        <v>6630</v>
      </c>
      <c r="R814" s="493">
        <v>0</v>
      </c>
      <c r="S814" s="409">
        <v>0</v>
      </c>
      <c r="T814" s="657">
        <v>2</v>
      </c>
      <c r="U814" s="409">
        <f t="shared" si="40"/>
        <v>6630</v>
      </c>
      <c r="V814" s="40"/>
      <c r="W814" s="40"/>
      <c r="X814" s="40"/>
      <c r="Y814" s="52"/>
    </row>
    <row r="815" spans="1:25" ht="21">
      <c r="A815" s="54">
        <v>141</v>
      </c>
      <c r="B815" s="105" t="s">
        <v>370</v>
      </c>
      <c r="C815" s="72" t="s">
        <v>311</v>
      </c>
      <c r="D815" s="656">
        <v>3995</v>
      </c>
      <c r="E815" s="501">
        <v>0</v>
      </c>
      <c r="F815" s="501">
        <v>0</v>
      </c>
      <c r="G815" s="501">
        <v>0</v>
      </c>
      <c r="H815" s="501">
        <v>0</v>
      </c>
      <c r="I815" s="501">
        <v>0</v>
      </c>
      <c r="J815" s="501">
        <v>0</v>
      </c>
      <c r="K815" s="501">
        <v>0</v>
      </c>
      <c r="L815" s="492">
        <v>0</v>
      </c>
      <c r="M815" s="409">
        <v>0</v>
      </c>
      <c r="N815" s="409">
        <v>0</v>
      </c>
      <c r="O815" s="409">
        <v>0</v>
      </c>
      <c r="P815" s="657">
        <v>1</v>
      </c>
      <c r="Q815" s="409">
        <f t="shared" si="39"/>
        <v>3995</v>
      </c>
      <c r="R815" s="493">
        <v>0</v>
      </c>
      <c r="S815" s="409">
        <v>0</v>
      </c>
      <c r="T815" s="657">
        <v>1</v>
      </c>
      <c r="U815" s="409">
        <f t="shared" si="40"/>
        <v>3995</v>
      </c>
      <c r="V815" s="40"/>
      <c r="W815" s="40"/>
      <c r="X815" s="40"/>
      <c r="Y815" s="52"/>
    </row>
    <row r="816" spans="1:25" ht="21">
      <c r="A816" s="54">
        <v>142</v>
      </c>
      <c r="B816" s="105" t="s">
        <v>309</v>
      </c>
      <c r="C816" s="72" t="s">
        <v>48</v>
      </c>
      <c r="D816" s="656">
        <v>2040</v>
      </c>
      <c r="E816" s="501">
        <v>0</v>
      </c>
      <c r="F816" s="501">
        <v>0</v>
      </c>
      <c r="G816" s="501">
        <v>0</v>
      </c>
      <c r="H816" s="501">
        <v>0</v>
      </c>
      <c r="I816" s="501">
        <v>0</v>
      </c>
      <c r="J816" s="501">
        <v>0</v>
      </c>
      <c r="K816" s="501">
        <v>0</v>
      </c>
      <c r="L816" s="492">
        <v>0</v>
      </c>
      <c r="M816" s="409">
        <v>0</v>
      </c>
      <c r="N816" s="409">
        <v>0</v>
      </c>
      <c r="O816" s="409">
        <v>0</v>
      </c>
      <c r="P816" s="657">
        <v>1</v>
      </c>
      <c r="Q816" s="409">
        <f t="shared" si="39"/>
        <v>2040</v>
      </c>
      <c r="R816" s="493">
        <v>0</v>
      </c>
      <c r="S816" s="409">
        <v>0</v>
      </c>
      <c r="T816" s="657">
        <v>1</v>
      </c>
      <c r="U816" s="409">
        <f t="shared" si="40"/>
        <v>2040</v>
      </c>
      <c r="V816" s="40"/>
      <c r="W816" s="40"/>
      <c r="X816" s="40"/>
      <c r="Y816" s="52"/>
    </row>
    <row r="817" spans="1:25" ht="21">
      <c r="A817" s="54">
        <v>143</v>
      </c>
      <c r="B817" s="105" t="s">
        <v>310</v>
      </c>
      <c r="C817" s="72" t="s">
        <v>311</v>
      </c>
      <c r="D817" s="656">
        <v>28050</v>
      </c>
      <c r="E817" s="501">
        <v>0</v>
      </c>
      <c r="F817" s="501">
        <v>0</v>
      </c>
      <c r="G817" s="501">
        <v>0</v>
      </c>
      <c r="H817" s="501">
        <v>0</v>
      </c>
      <c r="I817" s="501">
        <v>0</v>
      </c>
      <c r="J817" s="501">
        <v>0</v>
      </c>
      <c r="K817" s="501">
        <v>0</v>
      </c>
      <c r="L817" s="492">
        <v>0</v>
      </c>
      <c r="M817" s="409">
        <v>0</v>
      </c>
      <c r="N817" s="409">
        <v>0</v>
      </c>
      <c r="O817" s="409">
        <v>0</v>
      </c>
      <c r="P817" s="657">
        <v>1</v>
      </c>
      <c r="Q817" s="409">
        <f t="shared" si="39"/>
        <v>28050</v>
      </c>
      <c r="R817" s="493">
        <v>0</v>
      </c>
      <c r="S817" s="409">
        <v>0</v>
      </c>
      <c r="T817" s="657">
        <v>1</v>
      </c>
      <c r="U817" s="409">
        <f t="shared" si="40"/>
        <v>28050</v>
      </c>
      <c r="V817" s="40"/>
      <c r="W817" s="40"/>
      <c r="X817" s="40"/>
      <c r="Y817" s="52"/>
    </row>
    <row r="818" spans="1:25" ht="21">
      <c r="A818" s="54">
        <v>144</v>
      </c>
      <c r="B818" s="105" t="s">
        <v>371</v>
      </c>
      <c r="C818" s="72" t="s">
        <v>311</v>
      </c>
      <c r="D818" s="656">
        <v>21250</v>
      </c>
      <c r="E818" s="501">
        <v>0</v>
      </c>
      <c r="F818" s="501">
        <v>0</v>
      </c>
      <c r="G818" s="501">
        <v>0</v>
      </c>
      <c r="H818" s="501">
        <v>0</v>
      </c>
      <c r="I818" s="501">
        <v>0</v>
      </c>
      <c r="J818" s="501">
        <v>0</v>
      </c>
      <c r="K818" s="501">
        <v>0</v>
      </c>
      <c r="L818" s="492">
        <v>0</v>
      </c>
      <c r="M818" s="409">
        <v>0</v>
      </c>
      <c r="N818" s="409">
        <v>0</v>
      </c>
      <c r="O818" s="409">
        <v>0</v>
      </c>
      <c r="P818" s="657">
        <v>1</v>
      </c>
      <c r="Q818" s="409">
        <f t="shared" si="39"/>
        <v>21250</v>
      </c>
      <c r="R818" s="493">
        <v>0</v>
      </c>
      <c r="S818" s="409">
        <v>0</v>
      </c>
      <c r="T818" s="657">
        <v>1</v>
      </c>
      <c r="U818" s="409">
        <f t="shared" si="40"/>
        <v>21250</v>
      </c>
      <c r="V818" s="40"/>
      <c r="W818" s="40"/>
      <c r="X818" s="40"/>
      <c r="Y818" s="52"/>
    </row>
    <row r="819" spans="1:25" ht="21">
      <c r="A819" s="54">
        <v>145</v>
      </c>
      <c r="B819" s="105" t="s">
        <v>372</v>
      </c>
      <c r="C819" s="72" t="s">
        <v>54</v>
      </c>
      <c r="D819" s="656">
        <v>5355</v>
      </c>
      <c r="E819" s="501">
        <v>0</v>
      </c>
      <c r="F819" s="501">
        <v>0</v>
      </c>
      <c r="G819" s="501">
        <v>0</v>
      </c>
      <c r="H819" s="501">
        <v>0</v>
      </c>
      <c r="I819" s="501">
        <v>0</v>
      </c>
      <c r="J819" s="501">
        <v>0</v>
      </c>
      <c r="K819" s="501">
        <v>0</v>
      </c>
      <c r="L819" s="492">
        <v>0</v>
      </c>
      <c r="M819" s="409">
        <v>0</v>
      </c>
      <c r="N819" s="409">
        <v>0</v>
      </c>
      <c r="O819" s="409">
        <v>0</v>
      </c>
      <c r="P819" s="657">
        <v>2</v>
      </c>
      <c r="Q819" s="409">
        <f t="shared" si="39"/>
        <v>10710</v>
      </c>
      <c r="R819" s="493">
        <v>0</v>
      </c>
      <c r="S819" s="409">
        <v>0</v>
      </c>
      <c r="T819" s="657">
        <v>2</v>
      </c>
      <c r="U819" s="409">
        <f t="shared" si="40"/>
        <v>10710</v>
      </c>
      <c r="V819" s="40"/>
      <c r="W819" s="40"/>
      <c r="X819" s="40"/>
      <c r="Y819" s="52"/>
    </row>
    <row r="820" spans="1:25" ht="21">
      <c r="A820" s="54">
        <v>146</v>
      </c>
      <c r="B820" s="105" t="s">
        <v>337</v>
      </c>
      <c r="C820" s="72" t="s">
        <v>54</v>
      </c>
      <c r="D820" s="656">
        <v>17000</v>
      </c>
      <c r="E820" s="501">
        <v>0</v>
      </c>
      <c r="F820" s="501">
        <v>0</v>
      </c>
      <c r="G820" s="501">
        <v>0</v>
      </c>
      <c r="H820" s="501">
        <v>0</v>
      </c>
      <c r="I820" s="501">
        <v>0</v>
      </c>
      <c r="J820" s="501">
        <v>0</v>
      </c>
      <c r="K820" s="501">
        <v>0</v>
      </c>
      <c r="L820" s="492">
        <v>0</v>
      </c>
      <c r="M820" s="409">
        <v>0</v>
      </c>
      <c r="N820" s="409">
        <v>0</v>
      </c>
      <c r="O820" s="409">
        <v>0</v>
      </c>
      <c r="P820" s="657">
        <v>1</v>
      </c>
      <c r="Q820" s="409">
        <f t="shared" si="39"/>
        <v>17000</v>
      </c>
      <c r="R820" s="493">
        <v>0</v>
      </c>
      <c r="S820" s="409">
        <v>0</v>
      </c>
      <c r="T820" s="657">
        <v>1</v>
      </c>
      <c r="U820" s="409">
        <f t="shared" si="40"/>
        <v>17000</v>
      </c>
      <c r="V820" s="40"/>
      <c r="W820" s="40"/>
      <c r="X820" s="40"/>
      <c r="Y820" s="52"/>
    </row>
    <row r="821" spans="1:25" ht="21">
      <c r="A821" s="54"/>
      <c r="B821" s="106" t="s">
        <v>338</v>
      </c>
      <c r="C821" s="96">
        <v>0</v>
      </c>
      <c r="D821" s="641">
        <v>0</v>
      </c>
      <c r="E821" s="501">
        <v>0</v>
      </c>
      <c r="F821" s="501">
        <v>0</v>
      </c>
      <c r="G821" s="501">
        <v>0</v>
      </c>
      <c r="H821" s="501">
        <v>0</v>
      </c>
      <c r="I821" s="501">
        <v>0</v>
      </c>
      <c r="J821" s="501">
        <v>0</v>
      </c>
      <c r="K821" s="501">
        <v>0</v>
      </c>
      <c r="L821" s="492">
        <v>0</v>
      </c>
      <c r="M821" s="409">
        <v>0</v>
      </c>
      <c r="N821" s="409">
        <v>0</v>
      </c>
      <c r="O821" s="409">
        <v>0</v>
      </c>
      <c r="P821" s="653">
        <v>0</v>
      </c>
      <c r="Q821" s="409">
        <f t="shared" si="39"/>
        <v>0</v>
      </c>
      <c r="R821" s="493">
        <v>0</v>
      </c>
      <c r="S821" s="409">
        <v>0</v>
      </c>
      <c r="T821" s="653">
        <v>0</v>
      </c>
      <c r="U821" s="409">
        <f t="shared" si="40"/>
        <v>0</v>
      </c>
      <c r="V821" s="40"/>
      <c r="W821" s="40"/>
      <c r="X821" s="40"/>
      <c r="Y821" s="52"/>
    </row>
    <row r="822" spans="1:25" ht="21">
      <c r="A822" s="54">
        <v>148</v>
      </c>
      <c r="B822" s="105" t="s">
        <v>373</v>
      </c>
      <c r="C822" s="72" t="s">
        <v>311</v>
      </c>
      <c r="D822" s="656">
        <v>32640</v>
      </c>
      <c r="E822" s="501">
        <v>0</v>
      </c>
      <c r="F822" s="501">
        <v>0</v>
      </c>
      <c r="G822" s="501">
        <v>0</v>
      </c>
      <c r="H822" s="501">
        <v>0</v>
      </c>
      <c r="I822" s="501">
        <v>0</v>
      </c>
      <c r="J822" s="501">
        <v>0</v>
      </c>
      <c r="K822" s="501">
        <v>0</v>
      </c>
      <c r="L822" s="492">
        <v>0</v>
      </c>
      <c r="M822" s="409">
        <v>0</v>
      </c>
      <c r="N822" s="409">
        <v>0</v>
      </c>
      <c r="O822" s="409">
        <v>0</v>
      </c>
      <c r="P822" s="657">
        <v>1</v>
      </c>
      <c r="Q822" s="409">
        <f t="shared" si="39"/>
        <v>32640</v>
      </c>
      <c r="R822" s="493">
        <v>0</v>
      </c>
      <c r="S822" s="409">
        <v>0</v>
      </c>
      <c r="T822" s="657">
        <v>1</v>
      </c>
      <c r="U822" s="409">
        <f t="shared" si="40"/>
        <v>32640</v>
      </c>
      <c r="V822" s="40"/>
      <c r="W822" s="40"/>
      <c r="X822" s="40"/>
      <c r="Y822" s="52"/>
    </row>
    <row r="823" spans="1:25" ht="21">
      <c r="A823" s="54">
        <v>149</v>
      </c>
      <c r="B823" s="105" t="s">
        <v>345</v>
      </c>
      <c r="C823" s="72" t="s">
        <v>311</v>
      </c>
      <c r="D823" s="656">
        <v>84150</v>
      </c>
      <c r="E823" s="501">
        <v>0</v>
      </c>
      <c r="F823" s="501">
        <v>0</v>
      </c>
      <c r="G823" s="501">
        <v>0</v>
      </c>
      <c r="H823" s="501">
        <v>0</v>
      </c>
      <c r="I823" s="501">
        <v>0</v>
      </c>
      <c r="J823" s="501">
        <v>0</v>
      </c>
      <c r="K823" s="501">
        <v>0</v>
      </c>
      <c r="L823" s="492">
        <v>0</v>
      </c>
      <c r="M823" s="409">
        <v>0</v>
      </c>
      <c r="N823" s="409">
        <v>0</v>
      </c>
      <c r="O823" s="409">
        <v>0</v>
      </c>
      <c r="P823" s="657">
        <v>1</v>
      </c>
      <c r="Q823" s="409">
        <f t="shared" si="39"/>
        <v>84150</v>
      </c>
      <c r="R823" s="493">
        <v>0</v>
      </c>
      <c r="S823" s="409">
        <v>0</v>
      </c>
      <c r="T823" s="657">
        <v>1</v>
      </c>
      <c r="U823" s="409">
        <f t="shared" si="40"/>
        <v>84150</v>
      </c>
      <c r="V823" s="40"/>
      <c r="W823" s="40"/>
      <c r="X823" s="40"/>
      <c r="Y823" s="52"/>
    </row>
    <row r="824" spans="1:25" ht="21">
      <c r="A824" s="54">
        <v>150</v>
      </c>
      <c r="B824" s="105" t="s">
        <v>374</v>
      </c>
      <c r="C824" s="72" t="s">
        <v>375</v>
      </c>
      <c r="D824" s="656">
        <v>40375</v>
      </c>
      <c r="E824" s="501">
        <v>0</v>
      </c>
      <c r="F824" s="501">
        <v>0</v>
      </c>
      <c r="G824" s="501">
        <v>0</v>
      </c>
      <c r="H824" s="501">
        <v>0</v>
      </c>
      <c r="I824" s="501">
        <v>0</v>
      </c>
      <c r="J824" s="501">
        <v>0</v>
      </c>
      <c r="K824" s="501">
        <v>0</v>
      </c>
      <c r="L824" s="492">
        <v>0</v>
      </c>
      <c r="M824" s="409">
        <v>0</v>
      </c>
      <c r="N824" s="409">
        <v>0</v>
      </c>
      <c r="O824" s="409">
        <v>0</v>
      </c>
      <c r="P824" s="657">
        <v>1</v>
      </c>
      <c r="Q824" s="409">
        <f t="shared" si="39"/>
        <v>40375</v>
      </c>
      <c r="R824" s="493">
        <v>0</v>
      </c>
      <c r="S824" s="409">
        <v>0</v>
      </c>
      <c r="T824" s="657">
        <v>1</v>
      </c>
      <c r="U824" s="409">
        <f t="shared" si="40"/>
        <v>40375</v>
      </c>
      <c r="V824" s="40"/>
      <c r="W824" s="40"/>
      <c r="X824" s="40"/>
      <c r="Y824" s="52"/>
    </row>
    <row r="825" spans="1:25" ht="21">
      <c r="A825" s="54">
        <v>151</v>
      </c>
      <c r="B825" s="105" t="s">
        <v>376</v>
      </c>
      <c r="C825" s="72" t="s">
        <v>319</v>
      </c>
      <c r="D825" s="656">
        <v>10200</v>
      </c>
      <c r="E825" s="501">
        <v>0</v>
      </c>
      <c r="F825" s="501">
        <v>0</v>
      </c>
      <c r="G825" s="501">
        <v>0</v>
      </c>
      <c r="H825" s="501">
        <v>0</v>
      </c>
      <c r="I825" s="501">
        <v>0</v>
      </c>
      <c r="J825" s="501">
        <v>0</v>
      </c>
      <c r="K825" s="501">
        <v>0</v>
      </c>
      <c r="L825" s="492">
        <v>0</v>
      </c>
      <c r="M825" s="409">
        <v>0</v>
      </c>
      <c r="N825" s="409">
        <v>0</v>
      </c>
      <c r="O825" s="409">
        <v>0</v>
      </c>
      <c r="P825" s="657">
        <v>1</v>
      </c>
      <c r="Q825" s="409">
        <f t="shared" si="39"/>
        <v>10200</v>
      </c>
      <c r="R825" s="493">
        <v>0</v>
      </c>
      <c r="S825" s="409">
        <v>0</v>
      </c>
      <c r="T825" s="657">
        <v>1</v>
      </c>
      <c r="U825" s="409">
        <f t="shared" si="40"/>
        <v>10200</v>
      </c>
      <c r="V825" s="40"/>
      <c r="W825" s="40"/>
      <c r="X825" s="40"/>
      <c r="Y825" s="52"/>
    </row>
    <row r="826" spans="1:25" ht="21">
      <c r="A826" s="54">
        <v>152</v>
      </c>
      <c r="B826" s="105" t="s">
        <v>377</v>
      </c>
      <c r="C826" s="86" t="s">
        <v>311</v>
      </c>
      <c r="D826" s="656">
        <v>38250</v>
      </c>
      <c r="E826" s="501">
        <v>0</v>
      </c>
      <c r="F826" s="501">
        <v>0</v>
      </c>
      <c r="G826" s="501">
        <v>0</v>
      </c>
      <c r="H826" s="501">
        <v>0</v>
      </c>
      <c r="I826" s="501">
        <v>0</v>
      </c>
      <c r="J826" s="501">
        <v>0</v>
      </c>
      <c r="K826" s="501">
        <v>0</v>
      </c>
      <c r="L826" s="492">
        <v>0</v>
      </c>
      <c r="M826" s="409">
        <v>0</v>
      </c>
      <c r="N826" s="409">
        <v>0</v>
      </c>
      <c r="O826" s="409">
        <v>0</v>
      </c>
      <c r="P826" s="657">
        <v>1</v>
      </c>
      <c r="Q826" s="409">
        <f t="shared" si="39"/>
        <v>38250</v>
      </c>
      <c r="R826" s="493">
        <v>0</v>
      </c>
      <c r="S826" s="409">
        <v>0</v>
      </c>
      <c r="T826" s="657">
        <v>1</v>
      </c>
      <c r="U826" s="409">
        <f t="shared" si="40"/>
        <v>38250</v>
      </c>
      <c r="V826" s="40"/>
      <c r="W826" s="40"/>
      <c r="X826" s="40"/>
      <c r="Y826" s="52"/>
    </row>
    <row r="827" spans="1:25" ht="21">
      <c r="A827" s="54">
        <v>153</v>
      </c>
      <c r="B827" s="110" t="s">
        <v>378</v>
      </c>
      <c r="C827" s="86" t="s">
        <v>311</v>
      </c>
      <c r="D827" s="656">
        <v>13600</v>
      </c>
      <c r="E827" s="501">
        <v>0</v>
      </c>
      <c r="F827" s="501">
        <v>0</v>
      </c>
      <c r="G827" s="501">
        <v>0</v>
      </c>
      <c r="H827" s="501">
        <v>0</v>
      </c>
      <c r="I827" s="501">
        <v>0</v>
      </c>
      <c r="J827" s="501">
        <v>0</v>
      </c>
      <c r="K827" s="501">
        <v>0</v>
      </c>
      <c r="L827" s="492">
        <v>0</v>
      </c>
      <c r="M827" s="409">
        <v>0</v>
      </c>
      <c r="N827" s="409">
        <v>0</v>
      </c>
      <c r="O827" s="409">
        <v>0</v>
      </c>
      <c r="P827" s="659">
        <v>2</v>
      </c>
      <c r="Q827" s="409">
        <f t="shared" si="39"/>
        <v>27200</v>
      </c>
      <c r="R827" s="493">
        <v>0</v>
      </c>
      <c r="S827" s="409">
        <v>0</v>
      </c>
      <c r="T827" s="659">
        <v>2</v>
      </c>
      <c r="U827" s="409">
        <f t="shared" si="40"/>
        <v>27200</v>
      </c>
      <c r="V827" s="40"/>
      <c r="W827" s="40"/>
      <c r="X827" s="40"/>
      <c r="Y827" s="52"/>
    </row>
    <row r="828" spans="1:25" ht="21">
      <c r="A828" s="54">
        <v>154</v>
      </c>
      <c r="B828" s="105" t="s">
        <v>379</v>
      </c>
      <c r="C828" s="72" t="s">
        <v>311</v>
      </c>
      <c r="D828" s="656">
        <v>15300</v>
      </c>
      <c r="E828" s="501">
        <v>0</v>
      </c>
      <c r="F828" s="501">
        <v>0</v>
      </c>
      <c r="G828" s="501">
        <v>0</v>
      </c>
      <c r="H828" s="501">
        <v>0</v>
      </c>
      <c r="I828" s="501">
        <v>0</v>
      </c>
      <c r="J828" s="501">
        <v>0</v>
      </c>
      <c r="K828" s="501">
        <v>0</v>
      </c>
      <c r="L828" s="492">
        <v>0</v>
      </c>
      <c r="M828" s="409">
        <v>0</v>
      </c>
      <c r="N828" s="409">
        <v>0</v>
      </c>
      <c r="O828" s="409">
        <v>0</v>
      </c>
      <c r="P828" s="657">
        <v>1</v>
      </c>
      <c r="Q828" s="409">
        <f t="shared" si="39"/>
        <v>15300</v>
      </c>
      <c r="R828" s="493">
        <v>0</v>
      </c>
      <c r="S828" s="409">
        <v>0</v>
      </c>
      <c r="T828" s="657">
        <v>1</v>
      </c>
      <c r="U828" s="409">
        <f t="shared" si="40"/>
        <v>15300</v>
      </c>
      <c r="V828" s="40"/>
      <c r="W828" s="40"/>
      <c r="X828" s="40"/>
      <c r="Y828" s="52"/>
    </row>
    <row r="829" spans="1:25" ht="21">
      <c r="A829" s="54">
        <v>155</v>
      </c>
      <c r="B829" s="105" t="s">
        <v>344</v>
      </c>
      <c r="C829" s="72" t="s">
        <v>311</v>
      </c>
      <c r="D829" s="656">
        <v>37400</v>
      </c>
      <c r="E829" s="501">
        <v>0</v>
      </c>
      <c r="F829" s="501">
        <v>0</v>
      </c>
      <c r="G829" s="501">
        <v>0</v>
      </c>
      <c r="H829" s="501">
        <v>0</v>
      </c>
      <c r="I829" s="501">
        <v>0</v>
      </c>
      <c r="J829" s="501">
        <v>0</v>
      </c>
      <c r="K829" s="501">
        <v>0</v>
      </c>
      <c r="L829" s="492">
        <v>0</v>
      </c>
      <c r="M829" s="409">
        <v>0</v>
      </c>
      <c r="N829" s="409">
        <v>0</v>
      </c>
      <c r="O829" s="409">
        <v>0</v>
      </c>
      <c r="P829" s="657">
        <v>1</v>
      </c>
      <c r="Q829" s="409">
        <f t="shared" si="39"/>
        <v>37400</v>
      </c>
      <c r="R829" s="493">
        <v>0</v>
      </c>
      <c r="S829" s="409">
        <v>0</v>
      </c>
      <c r="T829" s="657">
        <v>1</v>
      </c>
      <c r="U829" s="409">
        <f t="shared" si="40"/>
        <v>37400</v>
      </c>
      <c r="V829" s="40"/>
      <c r="W829" s="40"/>
      <c r="X829" s="40"/>
      <c r="Y829" s="52"/>
    </row>
    <row r="830" spans="1:25" ht="21">
      <c r="A830" s="54">
        <v>156</v>
      </c>
      <c r="B830" s="105" t="s">
        <v>380</v>
      </c>
      <c r="C830" s="72" t="s">
        <v>319</v>
      </c>
      <c r="D830" s="656">
        <v>102850</v>
      </c>
      <c r="E830" s="501">
        <v>0</v>
      </c>
      <c r="F830" s="501">
        <v>0</v>
      </c>
      <c r="G830" s="501">
        <v>0</v>
      </c>
      <c r="H830" s="501">
        <v>0</v>
      </c>
      <c r="I830" s="501">
        <v>0</v>
      </c>
      <c r="J830" s="501">
        <v>0</v>
      </c>
      <c r="K830" s="501">
        <v>0</v>
      </c>
      <c r="L830" s="492">
        <v>0</v>
      </c>
      <c r="M830" s="409">
        <v>0</v>
      </c>
      <c r="N830" s="409">
        <v>0</v>
      </c>
      <c r="O830" s="409">
        <v>0</v>
      </c>
      <c r="P830" s="657">
        <v>1</v>
      </c>
      <c r="Q830" s="409">
        <f t="shared" si="39"/>
        <v>102850</v>
      </c>
      <c r="R830" s="493">
        <v>0</v>
      </c>
      <c r="S830" s="409">
        <v>0</v>
      </c>
      <c r="T830" s="657">
        <v>1</v>
      </c>
      <c r="U830" s="409">
        <f t="shared" si="40"/>
        <v>102850</v>
      </c>
      <c r="V830" s="40"/>
      <c r="W830" s="40"/>
      <c r="X830" s="40"/>
      <c r="Y830" s="52"/>
    </row>
    <row r="831" spans="1:25" ht="21">
      <c r="A831" s="54">
        <v>157</v>
      </c>
      <c r="B831" s="105" t="s">
        <v>381</v>
      </c>
      <c r="C831" s="72" t="s">
        <v>48</v>
      </c>
      <c r="D831" s="656">
        <v>4250</v>
      </c>
      <c r="E831" s="501">
        <v>0</v>
      </c>
      <c r="F831" s="501">
        <v>0</v>
      </c>
      <c r="G831" s="501">
        <v>0</v>
      </c>
      <c r="H831" s="501">
        <v>0</v>
      </c>
      <c r="I831" s="501">
        <v>0</v>
      </c>
      <c r="J831" s="501">
        <v>0</v>
      </c>
      <c r="K831" s="501">
        <v>0</v>
      </c>
      <c r="L831" s="492">
        <v>0</v>
      </c>
      <c r="M831" s="409">
        <v>0</v>
      </c>
      <c r="N831" s="409">
        <v>0</v>
      </c>
      <c r="O831" s="409">
        <v>0</v>
      </c>
      <c r="P831" s="657">
        <v>1</v>
      </c>
      <c r="Q831" s="409">
        <f t="shared" si="39"/>
        <v>4250</v>
      </c>
      <c r="R831" s="493">
        <v>0</v>
      </c>
      <c r="S831" s="409">
        <v>0</v>
      </c>
      <c r="T831" s="657">
        <v>1</v>
      </c>
      <c r="U831" s="409">
        <f t="shared" si="40"/>
        <v>4250</v>
      </c>
      <c r="V831" s="40"/>
      <c r="W831" s="40"/>
      <c r="X831" s="40"/>
      <c r="Y831" s="52"/>
    </row>
    <row r="832" spans="1:25" ht="21">
      <c r="A832" s="54">
        <v>158</v>
      </c>
      <c r="B832" s="105" t="s">
        <v>382</v>
      </c>
      <c r="C832" s="72" t="s">
        <v>311</v>
      </c>
      <c r="D832" s="656">
        <v>4250</v>
      </c>
      <c r="E832" s="501">
        <v>0</v>
      </c>
      <c r="F832" s="501">
        <v>0</v>
      </c>
      <c r="G832" s="501">
        <v>0</v>
      </c>
      <c r="H832" s="501">
        <v>0</v>
      </c>
      <c r="I832" s="501">
        <v>0</v>
      </c>
      <c r="J832" s="501">
        <v>0</v>
      </c>
      <c r="K832" s="501">
        <v>0</v>
      </c>
      <c r="L832" s="492">
        <v>0</v>
      </c>
      <c r="M832" s="409">
        <v>0</v>
      </c>
      <c r="N832" s="409">
        <v>0</v>
      </c>
      <c r="O832" s="409">
        <v>0</v>
      </c>
      <c r="P832" s="657">
        <v>1</v>
      </c>
      <c r="Q832" s="409">
        <f t="shared" si="39"/>
        <v>4250</v>
      </c>
      <c r="R832" s="493">
        <v>0</v>
      </c>
      <c r="S832" s="409">
        <v>0</v>
      </c>
      <c r="T832" s="657">
        <v>1</v>
      </c>
      <c r="U832" s="409">
        <f t="shared" si="40"/>
        <v>4250</v>
      </c>
      <c r="V832" s="40"/>
      <c r="W832" s="40"/>
      <c r="X832" s="40"/>
      <c r="Y832" s="52"/>
    </row>
    <row r="833" spans="1:25" ht="21">
      <c r="A833" s="54">
        <v>159</v>
      </c>
      <c r="B833" s="105" t="s">
        <v>383</v>
      </c>
      <c r="C833" s="72" t="s">
        <v>311</v>
      </c>
      <c r="D833" s="656">
        <v>5100</v>
      </c>
      <c r="E833" s="501">
        <v>0</v>
      </c>
      <c r="F833" s="501">
        <v>0</v>
      </c>
      <c r="G833" s="501">
        <v>0</v>
      </c>
      <c r="H833" s="501">
        <v>0</v>
      </c>
      <c r="I833" s="501">
        <v>0</v>
      </c>
      <c r="J833" s="501">
        <v>0</v>
      </c>
      <c r="K833" s="501">
        <v>0</v>
      </c>
      <c r="L833" s="492">
        <v>0</v>
      </c>
      <c r="M833" s="409">
        <v>0</v>
      </c>
      <c r="N833" s="409">
        <v>0</v>
      </c>
      <c r="O833" s="409">
        <v>0</v>
      </c>
      <c r="P833" s="657">
        <v>1</v>
      </c>
      <c r="Q833" s="409">
        <f t="shared" si="39"/>
        <v>5100</v>
      </c>
      <c r="R833" s="493">
        <v>0</v>
      </c>
      <c r="S833" s="409">
        <v>0</v>
      </c>
      <c r="T833" s="657">
        <v>1</v>
      </c>
      <c r="U833" s="409">
        <f t="shared" si="40"/>
        <v>5100</v>
      </c>
      <c r="V833" s="40"/>
      <c r="W833" s="40"/>
      <c r="X833" s="40"/>
      <c r="Y833" s="52"/>
    </row>
    <row r="834" spans="1:25" ht="21">
      <c r="A834" s="54"/>
      <c r="B834" s="106" t="s">
        <v>349</v>
      </c>
      <c r="C834" s="96">
        <v>0</v>
      </c>
      <c r="D834" s="641">
        <v>0</v>
      </c>
      <c r="E834" s="501">
        <v>0</v>
      </c>
      <c r="F834" s="501">
        <v>0</v>
      </c>
      <c r="G834" s="501">
        <v>0</v>
      </c>
      <c r="H834" s="501">
        <v>0</v>
      </c>
      <c r="I834" s="501">
        <v>0</v>
      </c>
      <c r="J834" s="501">
        <v>0</v>
      </c>
      <c r="K834" s="501">
        <v>0</v>
      </c>
      <c r="L834" s="492">
        <v>0</v>
      </c>
      <c r="M834" s="409">
        <v>0</v>
      </c>
      <c r="N834" s="409">
        <v>0</v>
      </c>
      <c r="O834" s="409">
        <v>0</v>
      </c>
      <c r="P834" s="653">
        <v>0</v>
      </c>
      <c r="Q834" s="409">
        <f t="shared" si="39"/>
        <v>0</v>
      </c>
      <c r="R834" s="493">
        <v>0</v>
      </c>
      <c r="S834" s="409">
        <v>0</v>
      </c>
      <c r="T834" s="653">
        <v>0</v>
      </c>
      <c r="U834" s="409">
        <f t="shared" si="40"/>
        <v>0</v>
      </c>
      <c r="V834" s="40"/>
      <c r="W834" s="40"/>
      <c r="X834" s="40"/>
      <c r="Y834" s="52"/>
    </row>
    <row r="835" spans="1:25" ht="21">
      <c r="A835" s="54">
        <v>160</v>
      </c>
      <c r="B835" s="111" t="s">
        <v>322</v>
      </c>
      <c r="C835" s="72" t="s">
        <v>311</v>
      </c>
      <c r="D835" s="656">
        <v>23000</v>
      </c>
      <c r="E835" s="501">
        <v>0</v>
      </c>
      <c r="F835" s="501">
        <v>0</v>
      </c>
      <c r="G835" s="501">
        <v>0</v>
      </c>
      <c r="H835" s="501">
        <v>0</v>
      </c>
      <c r="I835" s="501">
        <v>0</v>
      </c>
      <c r="J835" s="501">
        <v>0</v>
      </c>
      <c r="K835" s="501">
        <v>0</v>
      </c>
      <c r="L835" s="492">
        <v>0</v>
      </c>
      <c r="M835" s="409">
        <v>0</v>
      </c>
      <c r="N835" s="409">
        <v>0</v>
      </c>
      <c r="O835" s="409">
        <v>0</v>
      </c>
      <c r="P835" s="657">
        <v>1</v>
      </c>
      <c r="Q835" s="409">
        <f t="shared" si="39"/>
        <v>23000</v>
      </c>
      <c r="R835" s="493">
        <v>0</v>
      </c>
      <c r="S835" s="409">
        <v>0</v>
      </c>
      <c r="T835" s="657">
        <v>1</v>
      </c>
      <c r="U835" s="409">
        <f t="shared" si="40"/>
        <v>23000</v>
      </c>
      <c r="V835" s="40"/>
      <c r="W835" s="40"/>
      <c r="X835" s="40"/>
      <c r="Y835" s="52"/>
    </row>
    <row r="836" spans="1:25" ht="42">
      <c r="A836" s="54">
        <v>161</v>
      </c>
      <c r="B836" s="107" t="s">
        <v>323</v>
      </c>
      <c r="C836" s="108" t="s">
        <v>294</v>
      </c>
      <c r="D836" s="660">
        <v>64170</v>
      </c>
      <c r="E836" s="501">
        <v>0</v>
      </c>
      <c r="F836" s="501">
        <v>0</v>
      </c>
      <c r="G836" s="501">
        <v>0</v>
      </c>
      <c r="H836" s="501">
        <v>0</v>
      </c>
      <c r="I836" s="501">
        <v>0</v>
      </c>
      <c r="J836" s="501">
        <v>0</v>
      </c>
      <c r="K836" s="501">
        <v>0</v>
      </c>
      <c r="L836" s="492">
        <v>0</v>
      </c>
      <c r="M836" s="409">
        <v>0</v>
      </c>
      <c r="N836" s="409">
        <v>0</v>
      </c>
      <c r="O836" s="409">
        <v>0</v>
      </c>
      <c r="P836" s="658">
        <v>1</v>
      </c>
      <c r="Q836" s="409">
        <f t="shared" si="39"/>
        <v>64170</v>
      </c>
      <c r="R836" s="493">
        <v>0</v>
      </c>
      <c r="S836" s="409">
        <v>0</v>
      </c>
      <c r="T836" s="658">
        <v>1</v>
      </c>
      <c r="U836" s="409">
        <f t="shared" si="40"/>
        <v>64170</v>
      </c>
      <c r="V836" s="40"/>
      <c r="W836" s="40"/>
      <c r="X836" s="40"/>
      <c r="Y836" s="52"/>
    </row>
    <row r="837" spans="1:25" ht="42">
      <c r="A837" s="54"/>
      <c r="B837" s="113" t="s">
        <v>404</v>
      </c>
      <c r="C837" s="104" t="s">
        <v>48</v>
      </c>
      <c r="D837" s="650">
        <v>0</v>
      </c>
      <c r="E837" s="501">
        <v>0</v>
      </c>
      <c r="F837" s="501">
        <v>0</v>
      </c>
      <c r="G837" s="501">
        <v>0</v>
      </c>
      <c r="H837" s="501">
        <v>0</v>
      </c>
      <c r="I837" s="501">
        <v>0</v>
      </c>
      <c r="J837" s="501">
        <v>0</v>
      </c>
      <c r="K837" s="501">
        <v>0</v>
      </c>
      <c r="L837" s="492">
        <v>0</v>
      </c>
      <c r="M837" s="409">
        <v>0</v>
      </c>
      <c r="N837" s="409">
        <v>0</v>
      </c>
      <c r="O837" s="409">
        <v>0</v>
      </c>
      <c r="P837" s="874">
        <v>6</v>
      </c>
      <c r="Q837" s="409">
        <f t="shared" si="39"/>
        <v>0</v>
      </c>
      <c r="R837" s="493">
        <v>0</v>
      </c>
      <c r="S837" s="409">
        <v>0</v>
      </c>
      <c r="T837" s="874">
        <v>6</v>
      </c>
      <c r="U837" s="409">
        <f t="shared" si="40"/>
        <v>0</v>
      </c>
      <c r="V837" s="40"/>
      <c r="W837" s="40"/>
      <c r="X837" s="40"/>
      <c r="Y837" s="52"/>
    </row>
    <row r="838" spans="1:25" ht="42">
      <c r="A838" s="54"/>
      <c r="B838" s="116" t="s">
        <v>405</v>
      </c>
      <c r="C838" s="551">
        <v>0</v>
      </c>
      <c r="D838" s="662">
        <v>0</v>
      </c>
      <c r="E838" s="501">
        <v>0</v>
      </c>
      <c r="F838" s="501">
        <v>0</v>
      </c>
      <c r="G838" s="501">
        <v>0</v>
      </c>
      <c r="H838" s="501">
        <v>0</v>
      </c>
      <c r="I838" s="501">
        <v>0</v>
      </c>
      <c r="J838" s="501">
        <v>0</v>
      </c>
      <c r="K838" s="501">
        <v>0</v>
      </c>
      <c r="L838" s="492">
        <v>0</v>
      </c>
      <c r="M838" s="409">
        <v>0</v>
      </c>
      <c r="N838" s="409">
        <v>0</v>
      </c>
      <c r="O838" s="409">
        <v>0</v>
      </c>
      <c r="P838" s="648">
        <v>0</v>
      </c>
      <c r="Q838" s="409">
        <f t="shared" si="39"/>
        <v>0</v>
      </c>
      <c r="R838" s="493">
        <v>0</v>
      </c>
      <c r="S838" s="409">
        <v>0</v>
      </c>
      <c r="T838" s="648">
        <v>0</v>
      </c>
      <c r="U838" s="409">
        <f t="shared" si="40"/>
        <v>0</v>
      </c>
      <c r="V838" s="40"/>
      <c r="W838" s="40"/>
      <c r="X838" s="40"/>
      <c r="Y838" s="52"/>
    </row>
    <row r="839" spans="1:25" ht="21">
      <c r="A839" s="54"/>
      <c r="B839" s="106" t="s">
        <v>325</v>
      </c>
      <c r="C839" s="96">
        <v>0</v>
      </c>
      <c r="D839" s="641">
        <v>0</v>
      </c>
      <c r="E839" s="501">
        <v>0</v>
      </c>
      <c r="F839" s="501">
        <v>0</v>
      </c>
      <c r="G839" s="501">
        <v>0</v>
      </c>
      <c r="H839" s="501">
        <v>0</v>
      </c>
      <c r="I839" s="501">
        <v>0</v>
      </c>
      <c r="J839" s="501">
        <v>0</v>
      </c>
      <c r="K839" s="501">
        <v>0</v>
      </c>
      <c r="L839" s="492">
        <v>0</v>
      </c>
      <c r="M839" s="409">
        <v>0</v>
      </c>
      <c r="N839" s="409">
        <v>0</v>
      </c>
      <c r="O839" s="409">
        <v>0</v>
      </c>
      <c r="P839" s="653">
        <v>0</v>
      </c>
      <c r="Q839" s="409">
        <f t="shared" si="39"/>
        <v>0</v>
      </c>
      <c r="R839" s="493">
        <v>0</v>
      </c>
      <c r="S839" s="409">
        <v>0</v>
      </c>
      <c r="T839" s="653">
        <v>0</v>
      </c>
      <c r="U839" s="409">
        <f t="shared" si="40"/>
        <v>0</v>
      </c>
      <c r="V839" s="40"/>
      <c r="W839" s="40"/>
      <c r="X839" s="40"/>
      <c r="Y839" s="52"/>
    </row>
    <row r="840" spans="1:25" ht="21">
      <c r="A840" s="54">
        <v>162</v>
      </c>
      <c r="B840" s="105" t="s">
        <v>367</v>
      </c>
      <c r="C840" s="72" t="s">
        <v>311</v>
      </c>
      <c r="D840" s="656">
        <v>9095</v>
      </c>
      <c r="E840" s="501">
        <v>0</v>
      </c>
      <c r="F840" s="501">
        <v>0</v>
      </c>
      <c r="G840" s="501">
        <v>0</v>
      </c>
      <c r="H840" s="501">
        <v>0</v>
      </c>
      <c r="I840" s="501">
        <v>0</v>
      </c>
      <c r="J840" s="501">
        <v>0</v>
      </c>
      <c r="K840" s="501">
        <v>0</v>
      </c>
      <c r="L840" s="492">
        <v>0</v>
      </c>
      <c r="M840" s="409">
        <v>0</v>
      </c>
      <c r="N840" s="409">
        <v>0</v>
      </c>
      <c r="O840" s="409">
        <v>0</v>
      </c>
      <c r="P840" s="657">
        <v>1</v>
      </c>
      <c r="Q840" s="409">
        <f t="shared" si="39"/>
        <v>9095</v>
      </c>
      <c r="R840" s="493">
        <v>0</v>
      </c>
      <c r="S840" s="409">
        <v>0</v>
      </c>
      <c r="T840" s="657">
        <v>1</v>
      </c>
      <c r="U840" s="409">
        <f t="shared" si="40"/>
        <v>9095</v>
      </c>
      <c r="V840" s="40"/>
      <c r="W840" s="40"/>
      <c r="X840" s="40"/>
      <c r="Y840" s="52"/>
    </row>
    <row r="841" spans="1:25" ht="21">
      <c r="A841" s="54">
        <v>163</v>
      </c>
      <c r="B841" s="105" t="s">
        <v>368</v>
      </c>
      <c r="C841" s="72" t="s">
        <v>44</v>
      </c>
      <c r="D841" s="656">
        <v>7480</v>
      </c>
      <c r="E841" s="501">
        <v>0</v>
      </c>
      <c r="F841" s="501">
        <v>0</v>
      </c>
      <c r="G841" s="501">
        <v>0</v>
      </c>
      <c r="H841" s="501">
        <v>0</v>
      </c>
      <c r="I841" s="501">
        <v>0</v>
      </c>
      <c r="J841" s="501">
        <v>0</v>
      </c>
      <c r="K841" s="501">
        <v>0</v>
      </c>
      <c r="L841" s="492">
        <v>0</v>
      </c>
      <c r="M841" s="409">
        <v>0</v>
      </c>
      <c r="N841" s="409">
        <v>0</v>
      </c>
      <c r="O841" s="409">
        <v>0</v>
      </c>
      <c r="P841" s="657">
        <v>2</v>
      </c>
      <c r="Q841" s="409">
        <f t="shared" ref="Q841:Q904" si="41">D841*P841</f>
        <v>14960</v>
      </c>
      <c r="R841" s="493">
        <v>0</v>
      </c>
      <c r="S841" s="409">
        <v>0</v>
      </c>
      <c r="T841" s="657">
        <v>2</v>
      </c>
      <c r="U841" s="409">
        <f t="shared" ref="U841:U904" si="42">Q841</f>
        <v>14960</v>
      </c>
      <c r="V841" s="40"/>
      <c r="W841" s="40"/>
      <c r="X841" s="40"/>
      <c r="Y841" s="52"/>
    </row>
    <row r="842" spans="1:25" ht="21">
      <c r="A842" s="54">
        <v>164</v>
      </c>
      <c r="B842" s="105" t="s">
        <v>369</v>
      </c>
      <c r="C842" s="72" t="s">
        <v>44</v>
      </c>
      <c r="D842" s="656">
        <v>3315</v>
      </c>
      <c r="E842" s="501">
        <v>0</v>
      </c>
      <c r="F842" s="501">
        <v>0</v>
      </c>
      <c r="G842" s="501">
        <v>0</v>
      </c>
      <c r="H842" s="501">
        <v>0</v>
      </c>
      <c r="I842" s="501">
        <v>0</v>
      </c>
      <c r="J842" s="501">
        <v>0</v>
      </c>
      <c r="K842" s="501">
        <v>0</v>
      </c>
      <c r="L842" s="492">
        <v>0</v>
      </c>
      <c r="M842" s="409">
        <v>0</v>
      </c>
      <c r="N842" s="409">
        <v>0</v>
      </c>
      <c r="O842" s="409">
        <v>0</v>
      </c>
      <c r="P842" s="657">
        <v>2</v>
      </c>
      <c r="Q842" s="409">
        <f t="shared" si="41"/>
        <v>6630</v>
      </c>
      <c r="R842" s="493">
        <v>0</v>
      </c>
      <c r="S842" s="409">
        <v>0</v>
      </c>
      <c r="T842" s="657">
        <v>2</v>
      </c>
      <c r="U842" s="409">
        <f t="shared" si="42"/>
        <v>6630</v>
      </c>
      <c r="V842" s="40"/>
      <c r="W842" s="40"/>
      <c r="X842" s="40"/>
      <c r="Y842" s="52"/>
    </row>
    <row r="843" spans="1:25" ht="21">
      <c r="A843" s="54">
        <v>165</v>
      </c>
      <c r="B843" s="105" t="s">
        <v>370</v>
      </c>
      <c r="C843" s="72" t="s">
        <v>311</v>
      </c>
      <c r="D843" s="656">
        <v>3995</v>
      </c>
      <c r="E843" s="501">
        <v>0</v>
      </c>
      <c r="F843" s="501">
        <v>0</v>
      </c>
      <c r="G843" s="501">
        <v>0</v>
      </c>
      <c r="H843" s="501">
        <v>0</v>
      </c>
      <c r="I843" s="501">
        <v>0</v>
      </c>
      <c r="J843" s="501">
        <v>0</v>
      </c>
      <c r="K843" s="501">
        <v>0</v>
      </c>
      <c r="L843" s="492">
        <v>0</v>
      </c>
      <c r="M843" s="409">
        <v>0</v>
      </c>
      <c r="N843" s="409">
        <v>0</v>
      </c>
      <c r="O843" s="409">
        <v>0</v>
      </c>
      <c r="P843" s="657">
        <v>1</v>
      </c>
      <c r="Q843" s="409">
        <f t="shared" si="41"/>
        <v>3995</v>
      </c>
      <c r="R843" s="493">
        <v>0</v>
      </c>
      <c r="S843" s="409">
        <v>0</v>
      </c>
      <c r="T843" s="657">
        <v>1</v>
      </c>
      <c r="U843" s="409">
        <f t="shared" si="42"/>
        <v>3995</v>
      </c>
      <c r="V843" s="40"/>
      <c r="W843" s="40"/>
      <c r="X843" s="40"/>
      <c r="Y843" s="52"/>
    </row>
    <row r="844" spans="1:25" ht="21">
      <c r="A844" s="54">
        <v>166</v>
      </c>
      <c r="B844" s="105" t="s">
        <v>309</v>
      </c>
      <c r="C844" s="72" t="s">
        <v>48</v>
      </c>
      <c r="D844" s="656">
        <v>2040</v>
      </c>
      <c r="E844" s="501">
        <v>0</v>
      </c>
      <c r="F844" s="501">
        <v>0</v>
      </c>
      <c r="G844" s="501">
        <v>0</v>
      </c>
      <c r="H844" s="501">
        <v>0</v>
      </c>
      <c r="I844" s="501">
        <v>0</v>
      </c>
      <c r="J844" s="501">
        <v>0</v>
      </c>
      <c r="K844" s="501">
        <v>0</v>
      </c>
      <c r="L844" s="492">
        <v>0</v>
      </c>
      <c r="M844" s="409">
        <v>0</v>
      </c>
      <c r="N844" s="409">
        <v>0</v>
      </c>
      <c r="O844" s="409">
        <v>0</v>
      </c>
      <c r="P844" s="657">
        <v>1</v>
      </c>
      <c r="Q844" s="409">
        <f t="shared" si="41"/>
        <v>2040</v>
      </c>
      <c r="R844" s="493">
        <v>0</v>
      </c>
      <c r="S844" s="409">
        <v>0</v>
      </c>
      <c r="T844" s="657">
        <v>1</v>
      </c>
      <c r="U844" s="409">
        <f t="shared" si="42"/>
        <v>2040</v>
      </c>
      <c r="V844" s="40"/>
      <c r="W844" s="40"/>
      <c r="X844" s="40"/>
      <c r="Y844" s="52"/>
    </row>
    <row r="845" spans="1:25" ht="21">
      <c r="A845" s="54">
        <v>167</v>
      </c>
      <c r="B845" s="105" t="s">
        <v>310</v>
      </c>
      <c r="C845" s="72" t="s">
        <v>311</v>
      </c>
      <c r="D845" s="656">
        <v>28050</v>
      </c>
      <c r="E845" s="501">
        <v>0</v>
      </c>
      <c r="F845" s="501">
        <v>0</v>
      </c>
      <c r="G845" s="501">
        <v>0</v>
      </c>
      <c r="H845" s="501">
        <v>0</v>
      </c>
      <c r="I845" s="501">
        <v>0</v>
      </c>
      <c r="J845" s="501">
        <v>0</v>
      </c>
      <c r="K845" s="501">
        <v>0</v>
      </c>
      <c r="L845" s="492">
        <v>0</v>
      </c>
      <c r="M845" s="409">
        <v>0</v>
      </c>
      <c r="N845" s="409">
        <v>0</v>
      </c>
      <c r="O845" s="409">
        <v>0</v>
      </c>
      <c r="P845" s="657">
        <v>1</v>
      </c>
      <c r="Q845" s="409">
        <f t="shared" si="41"/>
        <v>28050</v>
      </c>
      <c r="R845" s="493">
        <v>0</v>
      </c>
      <c r="S845" s="409">
        <v>0</v>
      </c>
      <c r="T845" s="657">
        <v>1</v>
      </c>
      <c r="U845" s="409">
        <f t="shared" si="42"/>
        <v>28050</v>
      </c>
      <c r="V845" s="40"/>
      <c r="W845" s="40"/>
      <c r="X845" s="40"/>
      <c r="Y845" s="52"/>
    </row>
    <row r="846" spans="1:25" ht="21">
      <c r="A846" s="54">
        <v>168</v>
      </c>
      <c r="B846" s="105" t="s">
        <v>371</v>
      </c>
      <c r="C846" s="72" t="s">
        <v>311</v>
      </c>
      <c r="D846" s="656">
        <v>21250</v>
      </c>
      <c r="E846" s="501">
        <v>0</v>
      </c>
      <c r="F846" s="501">
        <v>0</v>
      </c>
      <c r="G846" s="501">
        <v>0</v>
      </c>
      <c r="H846" s="501">
        <v>0</v>
      </c>
      <c r="I846" s="501">
        <v>0</v>
      </c>
      <c r="J846" s="501">
        <v>0</v>
      </c>
      <c r="K846" s="501">
        <v>0</v>
      </c>
      <c r="L846" s="492">
        <v>0</v>
      </c>
      <c r="M846" s="409">
        <v>0</v>
      </c>
      <c r="N846" s="409">
        <v>0</v>
      </c>
      <c r="O846" s="409">
        <v>0</v>
      </c>
      <c r="P846" s="657">
        <v>1</v>
      </c>
      <c r="Q846" s="409">
        <f t="shared" si="41"/>
        <v>21250</v>
      </c>
      <c r="R846" s="493">
        <v>0</v>
      </c>
      <c r="S846" s="409">
        <v>0</v>
      </c>
      <c r="T846" s="657">
        <v>1</v>
      </c>
      <c r="U846" s="409">
        <f t="shared" si="42"/>
        <v>21250</v>
      </c>
      <c r="V846" s="40"/>
      <c r="W846" s="40"/>
      <c r="X846" s="40"/>
      <c r="Y846" s="52"/>
    </row>
    <row r="847" spans="1:25" ht="21">
      <c r="A847" s="54">
        <v>169</v>
      </c>
      <c r="B847" s="105" t="s">
        <v>372</v>
      </c>
      <c r="C847" s="72" t="s">
        <v>54</v>
      </c>
      <c r="D847" s="656">
        <v>6885</v>
      </c>
      <c r="E847" s="501">
        <v>0</v>
      </c>
      <c r="F847" s="501">
        <v>0</v>
      </c>
      <c r="G847" s="501">
        <v>0</v>
      </c>
      <c r="H847" s="501">
        <v>0</v>
      </c>
      <c r="I847" s="501">
        <v>0</v>
      </c>
      <c r="J847" s="501">
        <v>0</v>
      </c>
      <c r="K847" s="501">
        <v>0</v>
      </c>
      <c r="L847" s="492">
        <v>0</v>
      </c>
      <c r="M847" s="409">
        <v>0</v>
      </c>
      <c r="N847" s="409">
        <v>0</v>
      </c>
      <c r="O847" s="409">
        <v>0</v>
      </c>
      <c r="P847" s="657">
        <v>2</v>
      </c>
      <c r="Q847" s="409">
        <f t="shared" si="41"/>
        <v>13770</v>
      </c>
      <c r="R847" s="493">
        <v>0</v>
      </c>
      <c r="S847" s="409">
        <v>0</v>
      </c>
      <c r="T847" s="657">
        <v>2</v>
      </c>
      <c r="U847" s="409">
        <f t="shared" si="42"/>
        <v>13770</v>
      </c>
      <c r="V847" s="40"/>
      <c r="W847" s="40"/>
      <c r="X847" s="40"/>
      <c r="Y847" s="52"/>
    </row>
    <row r="848" spans="1:25" ht="21">
      <c r="A848" s="54">
        <v>170</v>
      </c>
      <c r="B848" s="105" t="s">
        <v>337</v>
      </c>
      <c r="C848" s="72" t="s">
        <v>54</v>
      </c>
      <c r="D848" s="656">
        <v>17000</v>
      </c>
      <c r="E848" s="501">
        <v>0</v>
      </c>
      <c r="F848" s="501">
        <v>0</v>
      </c>
      <c r="G848" s="501">
        <v>0</v>
      </c>
      <c r="H848" s="501">
        <v>0</v>
      </c>
      <c r="I848" s="501">
        <v>0</v>
      </c>
      <c r="J848" s="501">
        <v>0</v>
      </c>
      <c r="K848" s="501">
        <v>0</v>
      </c>
      <c r="L848" s="492">
        <v>0</v>
      </c>
      <c r="M848" s="409">
        <v>0</v>
      </c>
      <c r="N848" s="409">
        <v>0</v>
      </c>
      <c r="O848" s="409">
        <v>0</v>
      </c>
      <c r="P848" s="657">
        <v>1</v>
      </c>
      <c r="Q848" s="409">
        <f t="shared" si="41"/>
        <v>17000</v>
      </c>
      <c r="R848" s="493">
        <v>0</v>
      </c>
      <c r="S848" s="409">
        <v>0</v>
      </c>
      <c r="T848" s="657">
        <v>1</v>
      </c>
      <c r="U848" s="409">
        <f t="shared" si="42"/>
        <v>17000</v>
      </c>
      <c r="V848" s="40"/>
      <c r="W848" s="40"/>
      <c r="X848" s="40"/>
      <c r="Y848" s="52"/>
    </row>
    <row r="849" spans="1:25" ht="21">
      <c r="A849" s="54"/>
      <c r="B849" s="106" t="s">
        <v>338</v>
      </c>
      <c r="C849" s="96">
        <v>0</v>
      </c>
      <c r="D849" s="641">
        <v>0</v>
      </c>
      <c r="E849" s="501">
        <v>0</v>
      </c>
      <c r="F849" s="501">
        <v>0</v>
      </c>
      <c r="G849" s="501">
        <v>0</v>
      </c>
      <c r="H849" s="501">
        <v>0</v>
      </c>
      <c r="I849" s="501">
        <v>0</v>
      </c>
      <c r="J849" s="501">
        <v>0</v>
      </c>
      <c r="K849" s="501">
        <v>0</v>
      </c>
      <c r="L849" s="492">
        <v>0</v>
      </c>
      <c r="M849" s="409">
        <v>0</v>
      </c>
      <c r="N849" s="409">
        <v>0</v>
      </c>
      <c r="O849" s="409">
        <v>0</v>
      </c>
      <c r="P849" s="653">
        <v>0</v>
      </c>
      <c r="Q849" s="409">
        <f t="shared" si="41"/>
        <v>0</v>
      </c>
      <c r="R849" s="493">
        <v>0</v>
      </c>
      <c r="S849" s="409">
        <v>0</v>
      </c>
      <c r="T849" s="653">
        <v>0</v>
      </c>
      <c r="U849" s="409">
        <f t="shared" si="42"/>
        <v>0</v>
      </c>
      <c r="V849" s="40"/>
      <c r="W849" s="40"/>
      <c r="X849" s="40"/>
      <c r="Y849" s="52"/>
    </row>
    <row r="850" spans="1:25" ht="21">
      <c r="A850" s="54">
        <v>171</v>
      </c>
      <c r="B850" s="105" t="s">
        <v>373</v>
      </c>
      <c r="C850" s="72" t="s">
        <v>311</v>
      </c>
      <c r="D850" s="656">
        <v>32640</v>
      </c>
      <c r="E850" s="501">
        <v>0</v>
      </c>
      <c r="F850" s="501">
        <v>0</v>
      </c>
      <c r="G850" s="501">
        <v>0</v>
      </c>
      <c r="H850" s="501">
        <v>0</v>
      </c>
      <c r="I850" s="501">
        <v>0</v>
      </c>
      <c r="J850" s="501">
        <v>0</v>
      </c>
      <c r="K850" s="501">
        <v>0</v>
      </c>
      <c r="L850" s="492">
        <v>0</v>
      </c>
      <c r="M850" s="409">
        <v>0</v>
      </c>
      <c r="N850" s="409">
        <v>0</v>
      </c>
      <c r="O850" s="409">
        <v>0</v>
      </c>
      <c r="P850" s="657">
        <v>1</v>
      </c>
      <c r="Q850" s="409">
        <f t="shared" si="41"/>
        <v>32640</v>
      </c>
      <c r="R850" s="493">
        <v>0</v>
      </c>
      <c r="S850" s="409">
        <v>0</v>
      </c>
      <c r="T850" s="657">
        <v>1</v>
      </c>
      <c r="U850" s="409">
        <f t="shared" si="42"/>
        <v>32640</v>
      </c>
      <c r="V850" s="40"/>
      <c r="W850" s="40"/>
      <c r="X850" s="40"/>
      <c r="Y850" s="52"/>
    </row>
    <row r="851" spans="1:25" ht="21">
      <c r="A851" s="54">
        <v>172</v>
      </c>
      <c r="B851" s="105" t="s">
        <v>345</v>
      </c>
      <c r="C851" s="72" t="s">
        <v>311</v>
      </c>
      <c r="D851" s="656">
        <v>84150</v>
      </c>
      <c r="E851" s="501">
        <v>0</v>
      </c>
      <c r="F851" s="501">
        <v>0</v>
      </c>
      <c r="G851" s="501">
        <v>0</v>
      </c>
      <c r="H851" s="501">
        <v>0</v>
      </c>
      <c r="I851" s="501">
        <v>0</v>
      </c>
      <c r="J851" s="501">
        <v>0</v>
      </c>
      <c r="K851" s="501">
        <v>0</v>
      </c>
      <c r="L851" s="492">
        <v>0</v>
      </c>
      <c r="M851" s="409">
        <v>0</v>
      </c>
      <c r="N851" s="409">
        <v>0</v>
      </c>
      <c r="O851" s="409">
        <v>0</v>
      </c>
      <c r="P851" s="657">
        <v>1</v>
      </c>
      <c r="Q851" s="409">
        <f t="shared" si="41"/>
        <v>84150</v>
      </c>
      <c r="R851" s="493">
        <v>0</v>
      </c>
      <c r="S851" s="409">
        <v>0</v>
      </c>
      <c r="T851" s="657">
        <v>1</v>
      </c>
      <c r="U851" s="409">
        <f t="shared" si="42"/>
        <v>84150</v>
      </c>
      <c r="V851" s="40"/>
      <c r="W851" s="40"/>
      <c r="X851" s="40"/>
      <c r="Y851" s="52"/>
    </row>
    <row r="852" spans="1:25" ht="21">
      <c r="A852" s="54">
        <v>173</v>
      </c>
      <c r="B852" s="105" t="s">
        <v>374</v>
      </c>
      <c r="C852" s="72" t="s">
        <v>375</v>
      </c>
      <c r="D852" s="656">
        <v>40375</v>
      </c>
      <c r="E852" s="501">
        <v>0</v>
      </c>
      <c r="F852" s="501">
        <v>0</v>
      </c>
      <c r="G852" s="501">
        <v>0</v>
      </c>
      <c r="H852" s="501">
        <v>0</v>
      </c>
      <c r="I852" s="501">
        <v>0</v>
      </c>
      <c r="J852" s="501">
        <v>0</v>
      </c>
      <c r="K852" s="501">
        <v>0</v>
      </c>
      <c r="L852" s="492">
        <v>0</v>
      </c>
      <c r="M852" s="409">
        <v>0</v>
      </c>
      <c r="N852" s="409">
        <v>0</v>
      </c>
      <c r="O852" s="409">
        <v>0</v>
      </c>
      <c r="P852" s="657">
        <v>1</v>
      </c>
      <c r="Q852" s="409">
        <f t="shared" si="41"/>
        <v>40375</v>
      </c>
      <c r="R852" s="493">
        <v>0</v>
      </c>
      <c r="S852" s="409">
        <v>0</v>
      </c>
      <c r="T852" s="657">
        <v>1</v>
      </c>
      <c r="U852" s="409">
        <f t="shared" si="42"/>
        <v>40375</v>
      </c>
      <c r="V852" s="40"/>
      <c r="W852" s="40"/>
      <c r="X852" s="40"/>
      <c r="Y852" s="52"/>
    </row>
    <row r="853" spans="1:25" ht="21">
      <c r="A853" s="54">
        <v>174</v>
      </c>
      <c r="B853" s="105" t="s">
        <v>396</v>
      </c>
      <c r="C853" s="72" t="s">
        <v>319</v>
      </c>
      <c r="D853" s="656">
        <v>11900</v>
      </c>
      <c r="E853" s="501">
        <v>0</v>
      </c>
      <c r="F853" s="501">
        <v>0</v>
      </c>
      <c r="G853" s="501">
        <v>0</v>
      </c>
      <c r="H853" s="501">
        <v>0</v>
      </c>
      <c r="I853" s="501">
        <v>0</v>
      </c>
      <c r="J853" s="501">
        <v>0</v>
      </c>
      <c r="K853" s="501">
        <v>0</v>
      </c>
      <c r="L853" s="492">
        <v>0</v>
      </c>
      <c r="M853" s="409">
        <v>0</v>
      </c>
      <c r="N853" s="409">
        <v>0</v>
      </c>
      <c r="O853" s="409">
        <v>0</v>
      </c>
      <c r="P853" s="657">
        <v>1</v>
      </c>
      <c r="Q853" s="409">
        <f t="shared" si="41"/>
        <v>11900</v>
      </c>
      <c r="R853" s="493">
        <v>0</v>
      </c>
      <c r="S853" s="409">
        <v>0</v>
      </c>
      <c r="T853" s="657">
        <v>1</v>
      </c>
      <c r="U853" s="409">
        <f t="shared" si="42"/>
        <v>11900</v>
      </c>
      <c r="V853" s="40"/>
      <c r="W853" s="40"/>
      <c r="X853" s="40"/>
      <c r="Y853" s="52"/>
    </row>
    <row r="854" spans="1:25" ht="21">
      <c r="A854" s="54">
        <v>175</v>
      </c>
      <c r="B854" s="105" t="s">
        <v>377</v>
      </c>
      <c r="C854" s="86" t="s">
        <v>311</v>
      </c>
      <c r="D854" s="656">
        <v>38250</v>
      </c>
      <c r="E854" s="501">
        <v>0</v>
      </c>
      <c r="F854" s="501">
        <v>0</v>
      </c>
      <c r="G854" s="501">
        <v>0</v>
      </c>
      <c r="H854" s="501">
        <v>0</v>
      </c>
      <c r="I854" s="501">
        <v>0</v>
      </c>
      <c r="J854" s="501">
        <v>0</v>
      </c>
      <c r="K854" s="501">
        <v>0</v>
      </c>
      <c r="L854" s="492">
        <v>0</v>
      </c>
      <c r="M854" s="409">
        <v>0</v>
      </c>
      <c r="N854" s="409">
        <v>0</v>
      </c>
      <c r="O854" s="409">
        <v>0</v>
      </c>
      <c r="P854" s="657">
        <v>1</v>
      </c>
      <c r="Q854" s="409">
        <f t="shared" si="41"/>
        <v>38250</v>
      </c>
      <c r="R854" s="493">
        <v>0</v>
      </c>
      <c r="S854" s="409">
        <v>0</v>
      </c>
      <c r="T854" s="657">
        <v>1</v>
      </c>
      <c r="U854" s="409">
        <f t="shared" si="42"/>
        <v>38250</v>
      </c>
      <c r="V854" s="40"/>
      <c r="W854" s="40"/>
      <c r="X854" s="40"/>
      <c r="Y854" s="52"/>
    </row>
    <row r="855" spans="1:25" ht="21">
      <c r="A855" s="54">
        <v>176</v>
      </c>
      <c r="B855" s="110" t="s">
        <v>378</v>
      </c>
      <c r="C855" s="86" t="s">
        <v>311</v>
      </c>
      <c r="D855" s="656">
        <v>13600</v>
      </c>
      <c r="E855" s="501">
        <v>0</v>
      </c>
      <c r="F855" s="501">
        <v>0</v>
      </c>
      <c r="G855" s="501">
        <v>0</v>
      </c>
      <c r="H855" s="501">
        <v>0</v>
      </c>
      <c r="I855" s="501">
        <v>0</v>
      </c>
      <c r="J855" s="501">
        <v>0</v>
      </c>
      <c r="K855" s="501">
        <v>0</v>
      </c>
      <c r="L855" s="492">
        <v>0</v>
      </c>
      <c r="M855" s="409">
        <v>0</v>
      </c>
      <c r="N855" s="409">
        <v>0</v>
      </c>
      <c r="O855" s="409">
        <v>0</v>
      </c>
      <c r="P855" s="659">
        <v>1</v>
      </c>
      <c r="Q855" s="409">
        <f t="shared" si="41"/>
        <v>13600</v>
      </c>
      <c r="R855" s="493">
        <v>0</v>
      </c>
      <c r="S855" s="409">
        <v>0</v>
      </c>
      <c r="T855" s="659">
        <v>1</v>
      </c>
      <c r="U855" s="409">
        <f t="shared" si="42"/>
        <v>13600</v>
      </c>
      <c r="V855" s="40"/>
      <c r="W855" s="40"/>
      <c r="X855" s="40"/>
      <c r="Y855" s="52"/>
    </row>
    <row r="856" spans="1:25" ht="21">
      <c r="A856" s="54">
        <v>177</v>
      </c>
      <c r="B856" s="105" t="s">
        <v>379</v>
      </c>
      <c r="C856" s="72" t="s">
        <v>311</v>
      </c>
      <c r="D856" s="656">
        <v>15300</v>
      </c>
      <c r="E856" s="501">
        <v>0</v>
      </c>
      <c r="F856" s="501">
        <v>0</v>
      </c>
      <c r="G856" s="501">
        <v>0</v>
      </c>
      <c r="H856" s="501">
        <v>0</v>
      </c>
      <c r="I856" s="501">
        <v>0</v>
      </c>
      <c r="J856" s="501">
        <v>0</v>
      </c>
      <c r="K856" s="501">
        <v>0</v>
      </c>
      <c r="L856" s="492">
        <v>0</v>
      </c>
      <c r="M856" s="409">
        <v>0</v>
      </c>
      <c r="N856" s="409">
        <v>0</v>
      </c>
      <c r="O856" s="409">
        <v>0</v>
      </c>
      <c r="P856" s="657">
        <v>1</v>
      </c>
      <c r="Q856" s="409">
        <f t="shared" si="41"/>
        <v>15300</v>
      </c>
      <c r="R856" s="493">
        <v>0</v>
      </c>
      <c r="S856" s="409">
        <v>0</v>
      </c>
      <c r="T856" s="657">
        <v>1</v>
      </c>
      <c r="U856" s="409">
        <f t="shared" si="42"/>
        <v>15300</v>
      </c>
      <c r="V856" s="40"/>
      <c r="W856" s="40"/>
      <c r="X856" s="40"/>
      <c r="Y856" s="52"/>
    </row>
    <row r="857" spans="1:25" ht="21">
      <c r="A857" s="54">
        <v>178</v>
      </c>
      <c r="B857" s="105" t="s">
        <v>344</v>
      </c>
      <c r="C857" s="72" t="s">
        <v>311</v>
      </c>
      <c r="D857" s="656">
        <v>37400</v>
      </c>
      <c r="E857" s="501">
        <v>0</v>
      </c>
      <c r="F857" s="501">
        <v>0</v>
      </c>
      <c r="G857" s="501">
        <v>0</v>
      </c>
      <c r="H857" s="501">
        <v>0</v>
      </c>
      <c r="I857" s="501">
        <v>0</v>
      </c>
      <c r="J857" s="501">
        <v>0</v>
      </c>
      <c r="K857" s="501">
        <v>0</v>
      </c>
      <c r="L857" s="492">
        <v>0</v>
      </c>
      <c r="M857" s="409">
        <v>0</v>
      </c>
      <c r="N857" s="409">
        <v>0</v>
      </c>
      <c r="O857" s="409">
        <v>0</v>
      </c>
      <c r="P857" s="657">
        <v>1</v>
      </c>
      <c r="Q857" s="409">
        <f t="shared" si="41"/>
        <v>37400</v>
      </c>
      <c r="R857" s="493">
        <v>0</v>
      </c>
      <c r="S857" s="409">
        <v>0</v>
      </c>
      <c r="T857" s="657">
        <v>1</v>
      </c>
      <c r="U857" s="409">
        <f t="shared" si="42"/>
        <v>37400</v>
      </c>
      <c r="V857" s="40"/>
      <c r="W857" s="40"/>
      <c r="X857" s="40"/>
      <c r="Y857" s="52"/>
    </row>
    <row r="858" spans="1:25" ht="21">
      <c r="A858" s="54">
        <v>179</v>
      </c>
      <c r="B858" s="105" t="s">
        <v>382</v>
      </c>
      <c r="C858" s="72" t="s">
        <v>311</v>
      </c>
      <c r="D858" s="656">
        <v>4250</v>
      </c>
      <c r="E858" s="501">
        <v>0</v>
      </c>
      <c r="F858" s="501">
        <v>0</v>
      </c>
      <c r="G858" s="501">
        <v>0</v>
      </c>
      <c r="H858" s="501">
        <v>0</v>
      </c>
      <c r="I858" s="501">
        <v>0</v>
      </c>
      <c r="J858" s="501">
        <v>0</v>
      </c>
      <c r="K858" s="501">
        <v>0</v>
      </c>
      <c r="L858" s="492">
        <v>0</v>
      </c>
      <c r="M858" s="409">
        <v>0</v>
      </c>
      <c r="N858" s="409">
        <v>0</v>
      </c>
      <c r="O858" s="409">
        <v>0</v>
      </c>
      <c r="P858" s="657">
        <v>1</v>
      </c>
      <c r="Q858" s="409">
        <f t="shared" si="41"/>
        <v>4250</v>
      </c>
      <c r="R858" s="493">
        <v>0</v>
      </c>
      <c r="S858" s="409">
        <v>0</v>
      </c>
      <c r="T858" s="657">
        <v>1</v>
      </c>
      <c r="U858" s="409">
        <f t="shared" si="42"/>
        <v>4250</v>
      </c>
      <c r="V858" s="40"/>
      <c r="W858" s="40"/>
      <c r="X858" s="40"/>
      <c r="Y858" s="52"/>
    </row>
    <row r="859" spans="1:25" ht="21">
      <c r="A859" s="54">
        <v>180</v>
      </c>
      <c r="B859" s="105" t="s">
        <v>383</v>
      </c>
      <c r="C859" s="72" t="s">
        <v>311</v>
      </c>
      <c r="D859" s="656">
        <v>5100</v>
      </c>
      <c r="E859" s="501">
        <v>0</v>
      </c>
      <c r="F859" s="501">
        <v>0</v>
      </c>
      <c r="G859" s="501">
        <v>0</v>
      </c>
      <c r="H859" s="501">
        <v>0</v>
      </c>
      <c r="I859" s="501">
        <v>0</v>
      </c>
      <c r="J859" s="501">
        <v>0</v>
      </c>
      <c r="K859" s="501">
        <v>0</v>
      </c>
      <c r="L859" s="492">
        <v>0</v>
      </c>
      <c r="M859" s="409">
        <v>0</v>
      </c>
      <c r="N859" s="409">
        <v>0</v>
      </c>
      <c r="O859" s="409">
        <v>0</v>
      </c>
      <c r="P859" s="657">
        <v>1</v>
      </c>
      <c r="Q859" s="409">
        <f t="shared" si="41"/>
        <v>5100</v>
      </c>
      <c r="R859" s="493">
        <v>0</v>
      </c>
      <c r="S859" s="409">
        <v>0</v>
      </c>
      <c r="T859" s="657">
        <v>1</v>
      </c>
      <c r="U859" s="409">
        <f t="shared" si="42"/>
        <v>5100</v>
      </c>
      <c r="V859" s="40"/>
      <c r="W859" s="40"/>
      <c r="X859" s="40"/>
      <c r="Y859" s="52"/>
    </row>
    <row r="860" spans="1:25" ht="21">
      <c r="A860" s="54"/>
      <c r="B860" s="106" t="s">
        <v>349</v>
      </c>
      <c r="C860" s="96">
        <v>0</v>
      </c>
      <c r="D860" s="641">
        <v>0</v>
      </c>
      <c r="E860" s="501">
        <v>0</v>
      </c>
      <c r="F860" s="501">
        <v>0</v>
      </c>
      <c r="G860" s="501">
        <v>0</v>
      </c>
      <c r="H860" s="501">
        <v>0</v>
      </c>
      <c r="I860" s="501">
        <v>0</v>
      </c>
      <c r="J860" s="501">
        <v>0</v>
      </c>
      <c r="K860" s="501">
        <v>0</v>
      </c>
      <c r="L860" s="492">
        <v>0</v>
      </c>
      <c r="M860" s="409">
        <v>0</v>
      </c>
      <c r="N860" s="409">
        <v>0</v>
      </c>
      <c r="O860" s="409">
        <v>0</v>
      </c>
      <c r="P860" s="653">
        <v>0</v>
      </c>
      <c r="Q860" s="409">
        <f t="shared" si="41"/>
        <v>0</v>
      </c>
      <c r="R860" s="493">
        <v>0</v>
      </c>
      <c r="S860" s="409">
        <v>0</v>
      </c>
      <c r="T860" s="653">
        <v>0</v>
      </c>
      <c r="U860" s="409">
        <f t="shared" si="42"/>
        <v>0</v>
      </c>
      <c r="V860" s="40"/>
      <c r="W860" s="40"/>
      <c r="X860" s="40"/>
      <c r="Y860" s="52"/>
    </row>
    <row r="861" spans="1:25" ht="21">
      <c r="A861" s="54">
        <v>181</v>
      </c>
      <c r="B861" s="111" t="s">
        <v>322</v>
      </c>
      <c r="C861" s="72" t="s">
        <v>311</v>
      </c>
      <c r="D861" s="656">
        <v>23000</v>
      </c>
      <c r="E861" s="501">
        <v>0</v>
      </c>
      <c r="F861" s="501">
        <v>0</v>
      </c>
      <c r="G861" s="501">
        <v>0</v>
      </c>
      <c r="H861" s="501">
        <v>0</v>
      </c>
      <c r="I861" s="501">
        <v>0</v>
      </c>
      <c r="J861" s="501">
        <v>0</v>
      </c>
      <c r="K861" s="501">
        <v>0</v>
      </c>
      <c r="L861" s="492">
        <v>0</v>
      </c>
      <c r="M861" s="409">
        <v>0</v>
      </c>
      <c r="N861" s="409">
        <v>0</v>
      </c>
      <c r="O861" s="409">
        <v>0</v>
      </c>
      <c r="P861" s="657">
        <v>1</v>
      </c>
      <c r="Q861" s="409">
        <f t="shared" si="41"/>
        <v>23000</v>
      </c>
      <c r="R861" s="493">
        <v>0</v>
      </c>
      <c r="S861" s="409">
        <v>0</v>
      </c>
      <c r="T861" s="657">
        <v>1</v>
      </c>
      <c r="U861" s="409">
        <f t="shared" si="42"/>
        <v>23000</v>
      </c>
      <c r="V861" s="40"/>
      <c r="W861" s="40"/>
      <c r="X861" s="40"/>
      <c r="Y861" s="52"/>
    </row>
    <row r="862" spans="1:25" ht="42">
      <c r="A862" s="54">
        <v>182</v>
      </c>
      <c r="B862" s="107" t="s">
        <v>323</v>
      </c>
      <c r="C862" s="108" t="s">
        <v>294</v>
      </c>
      <c r="D862" s="660">
        <v>50530</v>
      </c>
      <c r="E862" s="501">
        <v>0</v>
      </c>
      <c r="F862" s="501">
        <v>0</v>
      </c>
      <c r="G862" s="501">
        <v>0</v>
      </c>
      <c r="H862" s="501">
        <v>0</v>
      </c>
      <c r="I862" s="501">
        <v>0</v>
      </c>
      <c r="J862" s="501">
        <v>0</v>
      </c>
      <c r="K862" s="501">
        <v>0</v>
      </c>
      <c r="L862" s="492">
        <v>0</v>
      </c>
      <c r="M862" s="409">
        <v>0</v>
      </c>
      <c r="N862" s="409">
        <v>0</v>
      </c>
      <c r="O862" s="409">
        <v>0</v>
      </c>
      <c r="P862" s="658">
        <v>1</v>
      </c>
      <c r="Q862" s="409">
        <f t="shared" si="41"/>
        <v>50530</v>
      </c>
      <c r="R862" s="493">
        <v>0</v>
      </c>
      <c r="S862" s="409">
        <v>0</v>
      </c>
      <c r="T862" s="658">
        <v>1</v>
      </c>
      <c r="U862" s="409">
        <f t="shared" si="42"/>
        <v>50530</v>
      </c>
      <c r="V862" s="40"/>
      <c r="W862" s="40"/>
      <c r="X862" s="40"/>
      <c r="Y862" s="52"/>
    </row>
    <row r="863" spans="1:25" ht="42">
      <c r="A863" s="54"/>
      <c r="B863" s="113" t="s">
        <v>406</v>
      </c>
      <c r="C863" s="549">
        <v>0</v>
      </c>
      <c r="D863" s="650">
        <v>0</v>
      </c>
      <c r="E863" s="501">
        <v>0</v>
      </c>
      <c r="F863" s="501">
        <v>0</v>
      </c>
      <c r="G863" s="501">
        <v>0</v>
      </c>
      <c r="H863" s="501">
        <v>0</v>
      </c>
      <c r="I863" s="501">
        <v>0</v>
      </c>
      <c r="J863" s="501">
        <v>0</v>
      </c>
      <c r="K863" s="501">
        <v>0</v>
      </c>
      <c r="L863" s="492">
        <v>0</v>
      </c>
      <c r="M863" s="409">
        <v>0</v>
      </c>
      <c r="N863" s="409">
        <v>0</v>
      </c>
      <c r="O863" s="409">
        <v>0</v>
      </c>
      <c r="P863" s="648">
        <v>0</v>
      </c>
      <c r="Q863" s="409">
        <f t="shared" si="41"/>
        <v>0</v>
      </c>
      <c r="R863" s="493">
        <v>0</v>
      </c>
      <c r="S863" s="409">
        <v>0</v>
      </c>
      <c r="T863" s="648">
        <v>0</v>
      </c>
      <c r="U863" s="409">
        <f t="shared" si="42"/>
        <v>0</v>
      </c>
      <c r="V863" s="40"/>
      <c r="W863" s="40"/>
      <c r="X863" s="40"/>
      <c r="Y863" s="52"/>
    </row>
    <row r="864" spans="1:25" ht="21">
      <c r="A864" s="54"/>
      <c r="B864" s="106" t="s">
        <v>325</v>
      </c>
      <c r="C864" s="96">
        <v>0</v>
      </c>
      <c r="D864" s="641">
        <v>0</v>
      </c>
      <c r="E864" s="501">
        <v>0</v>
      </c>
      <c r="F864" s="501">
        <v>0</v>
      </c>
      <c r="G864" s="501">
        <v>0</v>
      </c>
      <c r="H864" s="501">
        <v>0</v>
      </c>
      <c r="I864" s="501">
        <v>0</v>
      </c>
      <c r="J864" s="501">
        <v>0</v>
      </c>
      <c r="K864" s="501">
        <v>0</v>
      </c>
      <c r="L864" s="492">
        <v>0</v>
      </c>
      <c r="M864" s="409">
        <v>0</v>
      </c>
      <c r="N864" s="409">
        <v>0</v>
      </c>
      <c r="O864" s="409">
        <v>0</v>
      </c>
      <c r="P864" s="653">
        <v>0</v>
      </c>
      <c r="Q864" s="409">
        <f t="shared" si="41"/>
        <v>0</v>
      </c>
      <c r="R864" s="493">
        <v>0</v>
      </c>
      <c r="S864" s="409">
        <v>0</v>
      </c>
      <c r="T864" s="653">
        <v>0</v>
      </c>
      <c r="U864" s="409">
        <f t="shared" si="42"/>
        <v>0</v>
      </c>
      <c r="V864" s="40"/>
      <c r="W864" s="40"/>
      <c r="X864" s="40"/>
      <c r="Y864" s="52"/>
    </row>
    <row r="865" spans="1:25" ht="21">
      <c r="A865" s="54">
        <v>183</v>
      </c>
      <c r="B865" s="105" t="s">
        <v>308</v>
      </c>
      <c r="C865" s="72" t="s">
        <v>48</v>
      </c>
      <c r="D865" s="656">
        <v>13090</v>
      </c>
      <c r="E865" s="501">
        <v>0</v>
      </c>
      <c r="F865" s="501">
        <v>0</v>
      </c>
      <c r="G865" s="501">
        <v>0</v>
      </c>
      <c r="H865" s="501">
        <v>0</v>
      </c>
      <c r="I865" s="501">
        <v>0</v>
      </c>
      <c r="J865" s="501">
        <v>0</v>
      </c>
      <c r="K865" s="501">
        <v>0</v>
      </c>
      <c r="L865" s="492">
        <v>0</v>
      </c>
      <c r="M865" s="409">
        <v>0</v>
      </c>
      <c r="N865" s="409">
        <v>0</v>
      </c>
      <c r="O865" s="409">
        <v>0</v>
      </c>
      <c r="P865" s="657">
        <v>2</v>
      </c>
      <c r="Q865" s="409">
        <f t="shared" si="41"/>
        <v>26180</v>
      </c>
      <c r="R865" s="493">
        <v>0</v>
      </c>
      <c r="S865" s="409">
        <v>0</v>
      </c>
      <c r="T865" s="657">
        <v>2</v>
      </c>
      <c r="U865" s="409">
        <f t="shared" si="42"/>
        <v>26180</v>
      </c>
      <c r="V865" s="40"/>
      <c r="W865" s="40"/>
      <c r="X865" s="40"/>
      <c r="Y865" s="52"/>
    </row>
    <row r="866" spans="1:25" ht="21">
      <c r="A866" s="54">
        <v>184</v>
      </c>
      <c r="B866" s="105" t="s">
        <v>310</v>
      </c>
      <c r="C866" s="72" t="s">
        <v>311</v>
      </c>
      <c r="D866" s="656">
        <v>28050</v>
      </c>
      <c r="E866" s="501">
        <v>0</v>
      </c>
      <c r="F866" s="501">
        <v>0</v>
      </c>
      <c r="G866" s="501">
        <v>0</v>
      </c>
      <c r="H866" s="501">
        <v>0</v>
      </c>
      <c r="I866" s="501">
        <v>0</v>
      </c>
      <c r="J866" s="501">
        <v>0</v>
      </c>
      <c r="K866" s="501">
        <v>0</v>
      </c>
      <c r="L866" s="492">
        <v>0</v>
      </c>
      <c r="M866" s="409">
        <v>0</v>
      </c>
      <c r="N866" s="409">
        <v>0</v>
      </c>
      <c r="O866" s="409">
        <v>0</v>
      </c>
      <c r="P866" s="657">
        <v>1</v>
      </c>
      <c r="Q866" s="409">
        <f t="shared" si="41"/>
        <v>28050</v>
      </c>
      <c r="R866" s="493">
        <v>0</v>
      </c>
      <c r="S866" s="409">
        <v>0</v>
      </c>
      <c r="T866" s="657">
        <v>1</v>
      </c>
      <c r="U866" s="409">
        <f t="shared" si="42"/>
        <v>28050</v>
      </c>
      <c r="V866" s="40"/>
      <c r="W866" s="40"/>
      <c r="X866" s="40"/>
      <c r="Y866" s="52"/>
    </row>
    <row r="867" spans="1:25" ht="21">
      <c r="A867" s="54">
        <v>185</v>
      </c>
      <c r="B867" s="105" t="s">
        <v>371</v>
      </c>
      <c r="C867" s="72" t="s">
        <v>311</v>
      </c>
      <c r="D867" s="656">
        <v>24650</v>
      </c>
      <c r="E867" s="501">
        <v>0</v>
      </c>
      <c r="F867" s="501">
        <v>0</v>
      </c>
      <c r="G867" s="501">
        <v>0</v>
      </c>
      <c r="H867" s="501">
        <v>0</v>
      </c>
      <c r="I867" s="501">
        <v>0</v>
      </c>
      <c r="J867" s="501">
        <v>0</v>
      </c>
      <c r="K867" s="501">
        <v>0</v>
      </c>
      <c r="L867" s="492">
        <v>0</v>
      </c>
      <c r="M867" s="409">
        <v>0</v>
      </c>
      <c r="N867" s="409">
        <v>0</v>
      </c>
      <c r="O867" s="409">
        <v>0</v>
      </c>
      <c r="P867" s="657">
        <v>1</v>
      </c>
      <c r="Q867" s="409">
        <f t="shared" si="41"/>
        <v>24650</v>
      </c>
      <c r="R867" s="493">
        <v>0</v>
      </c>
      <c r="S867" s="409">
        <v>0</v>
      </c>
      <c r="T867" s="657">
        <v>1</v>
      </c>
      <c r="U867" s="409">
        <f t="shared" si="42"/>
        <v>24650</v>
      </c>
      <c r="V867" s="40"/>
      <c r="W867" s="40"/>
      <c r="X867" s="40"/>
      <c r="Y867" s="52"/>
    </row>
    <row r="868" spans="1:25" ht="21">
      <c r="A868" s="54">
        <v>186</v>
      </c>
      <c r="B868" s="105" t="s">
        <v>407</v>
      </c>
      <c r="C868" s="72" t="s">
        <v>44</v>
      </c>
      <c r="D868" s="656">
        <v>4930</v>
      </c>
      <c r="E868" s="501">
        <v>0</v>
      </c>
      <c r="F868" s="501">
        <v>0</v>
      </c>
      <c r="G868" s="501">
        <v>0</v>
      </c>
      <c r="H868" s="501">
        <v>0</v>
      </c>
      <c r="I868" s="501">
        <v>0</v>
      </c>
      <c r="J868" s="501">
        <v>0</v>
      </c>
      <c r="K868" s="501">
        <v>0</v>
      </c>
      <c r="L868" s="492">
        <v>0</v>
      </c>
      <c r="M868" s="409">
        <v>0</v>
      </c>
      <c r="N868" s="409">
        <v>0</v>
      </c>
      <c r="O868" s="409">
        <v>0</v>
      </c>
      <c r="P868" s="657">
        <v>9</v>
      </c>
      <c r="Q868" s="409">
        <f t="shared" si="41"/>
        <v>44370</v>
      </c>
      <c r="R868" s="493">
        <v>0</v>
      </c>
      <c r="S868" s="409">
        <v>0</v>
      </c>
      <c r="T868" s="657">
        <v>9</v>
      </c>
      <c r="U868" s="409">
        <f t="shared" si="42"/>
        <v>44370</v>
      </c>
      <c r="V868" s="40"/>
      <c r="W868" s="40"/>
      <c r="X868" s="40"/>
      <c r="Y868" s="52"/>
    </row>
    <row r="869" spans="1:25" ht="21">
      <c r="A869" s="54">
        <v>187</v>
      </c>
      <c r="B869" s="105" t="s">
        <v>337</v>
      </c>
      <c r="C869" s="72" t="s">
        <v>54</v>
      </c>
      <c r="D869" s="656">
        <v>17000</v>
      </c>
      <c r="E869" s="501">
        <v>0</v>
      </c>
      <c r="F869" s="501">
        <v>0</v>
      </c>
      <c r="G869" s="501">
        <v>0</v>
      </c>
      <c r="H869" s="501">
        <v>0</v>
      </c>
      <c r="I869" s="501">
        <v>0</v>
      </c>
      <c r="J869" s="501">
        <v>0</v>
      </c>
      <c r="K869" s="501">
        <v>0</v>
      </c>
      <c r="L869" s="492">
        <v>0</v>
      </c>
      <c r="M869" s="409">
        <v>0</v>
      </c>
      <c r="N869" s="409">
        <v>0</v>
      </c>
      <c r="O869" s="409">
        <v>0</v>
      </c>
      <c r="P869" s="657">
        <v>1</v>
      </c>
      <c r="Q869" s="409">
        <f t="shared" si="41"/>
        <v>17000</v>
      </c>
      <c r="R869" s="493">
        <v>0</v>
      </c>
      <c r="S869" s="409">
        <v>0</v>
      </c>
      <c r="T869" s="657">
        <v>1</v>
      </c>
      <c r="U869" s="409">
        <f t="shared" si="42"/>
        <v>17000</v>
      </c>
      <c r="V869" s="40"/>
      <c r="W869" s="40"/>
      <c r="X869" s="40"/>
      <c r="Y869" s="52"/>
    </row>
    <row r="870" spans="1:25" ht="21">
      <c r="A870" s="54"/>
      <c r="B870" s="106" t="s">
        <v>338</v>
      </c>
      <c r="C870" s="96">
        <v>0</v>
      </c>
      <c r="D870" s="641">
        <v>0</v>
      </c>
      <c r="E870" s="501">
        <v>0</v>
      </c>
      <c r="F870" s="501">
        <v>0</v>
      </c>
      <c r="G870" s="501">
        <v>0</v>
      </c>
      <c r="H870" s="501">
        <v>0</v>
      </c>
      <c r="I870" s="501">
        <v>0</v>
      </c>
      <c r="J870" s="501">
        <v>0</v>
      </c>
      <c r="K870" s="501">
        <v>0</v>
      </c>
      <c r="L870" s="492">
        <v>0</v>
      </c>
      <c r="M870" s="409">
        <v>0</v>
      </c>
      <c r="N870" s="409">
        <v>0</v>
      </c>
      <c r="O870" s="409">
        <v>0</v>
      </c>
      <c r="P870" s="653">
        <v>0</v>
      </c>
      <c r="Q870" s="409">
        <f t="shared" si="41"/>
        <v>0</v>
      </c>
      <c r="R870" s="493">
        <v>0</v>
      </c>
      <c r="S870" s="409">
        <v>0</v>
      </c>
      <c r="T870" s="653">
        <v>0</v>
      </c>
      <c r="U870" s="409">
        <f t="shared" si="42"/>
        <v>0</v>
      </c>
      <c r="V870" s="40"/>
      <c r="W870" s="40"/>
      <c r="X870" s="40"/>
      <c r="Y870" s="52"/>
    </row>
    <row r="871" spans="1:25" ht="21">
      <c r="A871" s="54">
        <v>188</v>
      </c>
      <c r="B871" s="105" t="s">
        <v>377</v>
      </c>
      <c r="C871" s="72" t="s">
        <v>311</v>
      </c>
      <c r="D871" s="656">
        <v>38250</v>
      </c>
      <c r="E871" s="501">
        <v>0</v>
      </c>
      <c r="F871" s="501">
        <v>0</v>
      </c>
      <c r="G871" s="501">
        <v>0</v>
      </c>
      <c r="H871" s="501">
        <v>0</v>
      </c>
      <c r="I871" s="501">
        <v>0</v>
      </c>
      <c r="J871" s="501">
        <v>0</v>
      </c>
      <c r="K871" s="501">
        <v>0</v>
      </c>
      <c r="L871" s="492">
        <v>0</v>
      </c>
      <c r="M871" s="409">
        <v>0</v>
      </c>
      <c r="N871" s="409">
        <v>0</v>
      </c>
      <c r="O871" s="409">
        <v>0</v>
      </c>
      <c r="P871" s="657">
        <v>1</v>
      </c>
      <c r="Q871" s="409">
        <f t="shared" si="41"/>
        <v>38250</v>
      </c>
      <c r="R871" s="493">
        <v>0</v>
      </c>
      <c r="S871" s="409">
        <v>0</v>
      </c>
      <c r="T871" s="657">
        <v>1</v>
      </c>
      <c r="U871" s="409">
        <f t="shared" si="42"/>
        <v>38250</v>
      </c>
      <c r="V871" s="40"/>
      <c r="W871" s="40"/>
      <c r="X871" s="40"/>
      <c r="Y871" s="52"/>
    </row>
    <row r="872" spans="1:25" ht="21">
      <c r="A872" s="54">
        <v>189</v>
      </c>
      <c r="B872" s="105" t="s">
        <v>379</v>
      </c>
      <c r="C872" s="72" t="s">
        <v>311</v>
      </c>
      <c r="D872" s="656">
        <v>15300</v>
      </c>
      <c r="E872" s="501">
        <v>0</v>
      </c>
      <c r="F872" s="501">
        <v>0</v>
      </c>
      <c r="G872" s="501">
        <v>0</v>
      </c>
      <c r="H872" s="501">
        <v>0</v>
      </c>
      <c r="I872" s="501">
        <v>0</v>
      </c>
      <c r="J872" s="501">
        <v>0</v>
      </c>
      <c r="K872" s="501">
        <v>0</v>
      </c>
      <c r="L872" s="492">
        <v>0</v>
      </c>
      <c r="M872" s="409">
        <v>0</v>
      </c>
      <c r="N872" s="409">
        <v>0</v>
      </c>
      <c r="O872" s="409">
        <v>0</v>
      </c>
      <c r="P872" s="657">
        <v>1</v>
      </c>
      <c r="Q872" s="409">
        <f t="shared" si="41"/>
        <v>15300</v>
      </c>
      <c r="R872" s="493">
        <v>0</v>
      </c>
      <c r="S872" s="409">
        <v>0</v>
      </c>
      <c r="T872" s="657">
        <v>1</v>
      </c>
      <c r="U872" s="409">
        <f t="shared" si="42"/>
        <v>15300</v>
      </c>
      <c r="V872" s="40"/>
      <c r="W872" s="40"/>
      <c r="X872" s="40"/>
      <c r="Y872" s="52"/>
    </row>
    <row r="873" spans="1:25" ht="21">
      <c r="A873" s="54">
        <v>190</v>
      </c>
      <c r="B873" s="105" t="s">
        <v>374</v>
      </c>
      <c r="C873" s="72" t="s">
        <v>375</v>
      </c>
      <c r="D873" s="656">
        <v>40375</v>
      </c>
      <c r="E873" s="501">
        <v>0</v>
      </c>
      <c r="F873" s="501">
        <v>0</v>
      </c>
      <c r="G873" s="501">
        <v>0</v>
      </c>
      <c r="H873" s="501">
        <v>0</v>
      </c>
      <c r="I873" s="501">
        <v>0</v>
      </c>
      <c r="J873" s="501">
        <v>0</v>
      </c>
      <c r="K873" s="501">
        <v>0</v>
      </c>
      <c r="L873" s="492">
        <v>0</v>
      </c>
      <c r="M873" s="409">
        <v>0</v>
      </c>
      <c r="N873" s="409">
        <v>0</v>
      </c>
      <c r="O873" s="409">
        <v>0</v>
      </c>
      <c r="P873" s="657">
        <v>1</v>
      </c>
      <c r="Q873" s="409">
        <f t="shared" si="41"/>
        <v>40375</v>
      </c>
      <c r="R873" s="493">
        <v>0</v>
      </c>
      <c r="S873" s="409">
        <v>0</v>
      </c>
      <c r="T873" s="657">
        <v>1</v>
      </c>
      <c r="U873" s="409">
        <f t="shared" si="42"/>
        <v>40375</v>
      </c>
      <c r="V873" s="40"/>
      <c r="W873" s="40"/>
      <c r="X873" s="40"/>
      <c r="Y873" s="52"/>
    </row>
    <row r="874" spans="1:25" ht="21">
      <c r="A874" s="54">
        <v>191</v>
      </c>
      <c r="B874" s="105" t="s">
        <v>408</v>
      </c>
      <c r="C874" s="72" t="s">
        <v>319</v>
      </c>
      <c r="D874" s="656">
        <v>17850</v>
      </c>
      <c r="E874" s="501">
        <v>0</v>
      </c>
      <c r="F874" s="501">
        <v>0</v>
      </c>
      <c r="G874" s="501">
        <v>0</v>
      </c>
      <c r="H874" s="501">
        <v>0</v>
      </c>
      <c r="I874" s="501">
        <v>0</v>
      </c>
      <c r="J874" s="501">
        <v>0</v>
      </c>
      <c r="K874" s="501">
        <v>0</v>
      </c>
      <c r="L874" s="492">
        <v>0</v>
      </c>
      <c r="M874" s="409">
        <v>0</v>
      </c>
      <c r="N874" s="409">
        <v>0</v>
      </c>
      <c r="O874" s="409">
        <v>0</v>
      </c>
      <c r="P874" s="657">
        <v>1</v>
      </c>
      <c r="Q874" s="409">
        <f t="shared" si="41"/>
        <v>17850</v>
      </c>
      <c r="R874" s="493">
        <v>0</v>
      </c>
      <c r="S874" s="409">
        <v>0</v>
      </c>
      <c r="T874" s="657">
        <v>1</v>
      </c>
      <c r="U874" s="409">
        <f t="shared" si="42"/>
        <v>17850</v>
      </c>
      <c r="V874" s="40"/>
      <c r="W874" s="40"/>
      <c r="X874" s="40"/>
      <c r="Y874" s="52"/>
    </row>
    <row r="875" spans="1:25" ht="21">
      <c r="A875" s="54"/>
      <c r="B875" s="106" t="s">
        <v>349</v>
      </c>
      <c r="C875" s="96">
        <v>0</v>
      </c>
      <c r="D875" s="641">
        <v>0</v>
      </c>
      <c r="E875" s="501">
        <v>0</v>
      </c>
      <c r="F875" s="501">
        <v>0</v>
      </c>
      <c r="G875" s="501">
        <v>0</v>
      </c>
      <c r="H875" s="501">
        <v>0</v>
      </c>
      <c r="I875" s="501">
        <v>0</v>
      </c>
      <c r="J875" s="501">
        <v>0</v>
      </c>
      <c r="K875" s="501">
        <v>0</v>
      </c>
      <c r="L875" s="492">
        <v>0</v>
      </c>
      <c r="M875" s="409">
        <v>0</v>
      </c>
      <c r="N875" s="409">
        <v>0</v>
      </c>
      <c r="O875" s="409">
        <v>0</v>
      </c>
      <c r="P875" s="653">
        <v>0</v>
      </c>
      <c r="Q875" s="409">
        <f t="shared" si="41"/>
        <v>0</v>
      </c>
      <c r="R875" s="493">
        <v>0</v>
      </c>
      <c r="S875" s="409">
        <v>0</v>
      </c>
      <c r="T875" s="653">
        <v>0</v>
      </c>
      <c r="U875" s="409">
        <f t="shared" si="42"/>
        <v>0</v>
      </c>
      <c r="V875" s="40"/>
      <c r="W875" s="40"/>
      <c r="X875" s="40"/>
      <c r="Y875" s="52"/>
    </row>
    <row r="876" spans="1:25" ht="21">
      <c r="A876" s="54">
        <v>192</v>
      </c>
      <c r="B876" s="111" t="s">
        <v>409</v>
      </c>
      <c r="C876" s="96">
        <v>0</v>
      </c>
      <c r="D876" s="641">
        <v>0</v>
      </c>
      <c r="E876" s="501">
        <v>0</v>
      </c>
      <c r="F876" s="501">
        <v>0</v>
      </c>
      <c r="G876" s="501">
        <v>0</v>
      </c>
      <c r="H876" s="501">
        <v>0</v>
      </c>
      <c r="I876" s="501">
        <v>0</v>
      </c>
      <c r="J876" s="501">
        <v>0</v>
      </c>
      <c r="K876" s="501">
        <v>0</v>
      </c>
      <c r="L876" s="492">
        <v>0</v>
      </c>
      <c r="M876" s="409">
        <v>0</v>
      </c>
      <c r="N876" s="409">
        <v>0</v>
      </c>
      <c r="O876" s="409">
        <v>0</v>
      </c>
      <c r="P876" s="653">
        <v>0</v>
      </c>
      <c r="Q876" s="409">
        <f t="shared" si="41"/>
        <v>0</v>
      </c>
      <c r="R876" s="493">
        <v>0</v>
      </c>
      <c r="S876" s="409">
        <v>0</v>
      </c>
      <c r="T876" s="653">
        <v>0</v>
      </c>
      <c r="U876" s="409">
        <f t="shared" si="42"/>
        <v>0</v>
      </c>
      <c r="V876" s="40"/>
      <c r="W876" s="40"/>
      <c r="X876" s="40"/>
      <c r="Y876" s="52"/>
    </row>
    <row r="877" spans="1:25" ht="21">
      <c r="A877" s="54">
        <v>193</v>
      </c>
      <c r="B877" s="112" t="s">
        <v>322</v>
      </c>
      <c r="C877" s="72" t="s">
        <v>311</v>
      </c>
      <c r="D877" s="657">
        <v>23000</v>
      </c>
      <c r="E877" s="501">
        <v>0</v>
      </c>
      <c r="F877" s="501">
        <v>0</v>
      </c>
      <c r="G877" s="501">
        <v>0</v>
      </c>
      <c r="H877" s="501">
        <v>0</v>
      </c>
      <c r="I877" s="501">
        <v>0</v>
      </c>
      <c r="J877" s="501">
        <v>0</v>
      </c>
      <c r="K877" s="501">
        <v>0</v>
      </c>
      <c r="L877" s="492">
        <v>0</v>
      </c>
      <c r="M877" s="409">
        <v>0</v>
      </c>
      <c r="N877" s="409">
        <v>0</v>
      </c>
      <c r="O877" s="409">
        <v>0</v>
      </c>
      <c r="P877" s="657">
        <v>30</v>
      </c>
      <c r="Q877" s="409">
        <f t="shared" si="41"/>
        <v>690000</v>
      </c>
      <c r="R877" s="493">
        <v>0</v>
      </c>
      <c r="S877" s="409">
        <v>0</v>
      </c>
      <c r="T877" s="657">
        <v>30</v>
      </c>
      <c r="U877" s="409">
        <f t="shared" si="42"/>
        <v>690000</v>
      </c>
      <c r="V877" s="40"/>
      <c r="W877" s="40"/>
      <c r="X877" s="40"/>
      <c r="Y877" s="52"/>
    </row>
    <row r="878" spans="1:25" ht="21">
      <c r="A878" s="54">
        <v>194</v>
      </c>
      <c r="B878" s="105" t="s">
        <v>410</v>
      </c>
      <c r="C878" s="86" t="s">
        <v>48</v>
      </c>
      <c r="D878" s="656">
        <v>2805</v>
      </c>
      <c r="E878" s="501">
        <v>0</v>
      </c>
      <c r="F878" s="501">
        <v>0</v>
      </c>
      <c r="G878" s="501">
        <v>0</v>
      </c>
      <c r="H878" s="501">
        <v>0</v>
      </c>
      <c r="I878" s="501">
        <v>0</v>
      </c>
      <c r="J878" s="501">
        <v>0</v>
      </c>
      <c r="K878" s="501">
        <v>0</v>
      </c>
      <c r="L878" s="492">
        <v>0</v>
      </c>
      <c r="M878" s="409">
        <v>0</v>
      </c>
      <c r="N878" s="409">
        <v>0</v>
      </c>
      <c r="O878" s="409">
        <v>0</v>
      </c>
      <c r="P878" s="657">
        <v>30</v>
      </c>
      <c r="Q878" s="409">
        <f t="shared" si="41"/>
        <v>84150</v>
      </c>
      <c r="R878" s="493">
        <v>0</v>
      </c>
      <c r="S878" s="409">
        <v>0</v>
      </c>
      <c r="T878" s="657">
        <v>30</v>
      </c>
      <c r="U878" s="409">
        <f t="shared" si="42"/>
        <v>84150</v>
      </c>
      <c r="V878" s="40"/>
      <c r="W878" s="40"/>
      <c r="X878" s="40"/>
      <c r="Y878" s="52"/>
    </row>
    <row r="879" spans="1:25" ht="42">
      <c r="A879" s="54">
        <v>195</v>
      </c>
      <c r="B879" s="107" t="s">
        <v>323</v>
      </c>
      <c r="C879" s="108" t="s">
        <v>294</v>
      </c>
      <c r="D879" s="660">
        <v>194340</v>
      </c>
      <c r="E879" s="501">
        <v>0</v>
      </c>
      <c r="F879" s="501">
        <v>0</v>
      </c>
      <c r="G879" s="501">
        <v>0</v>
      </c>
      <c r="H879" s="501">
        <v>0</v>
      </c>
      <c r="I879" s="501">
        <v>0</v>
      </c>
      <c r="J879" s="501">
        <v>0</v>
      </c>
      <c r="K879" s="501">
        <v>0</v>
      </c>
      <c r="L879" s="492">
        <v>0</v>
      </c>
      <c r="M879" s="409">
        <v>0</v>
      </c>
      <c r="N879" s="409">
        <v>0</v>
      </c>
      <c r="O879" s="409">
        <v>0</v>
      </c>
      <c r="P879" s="658">
        <v>1</v>
      </c>
      <c r="Q879" s="409">
        <f t="shared" si="41"/>
        <v>194340</v>
      </c>
      <c r="R879" s="493">
        <v>0</v>
      </c>
      <c r="S879" s="409">
        <v>0</v>
      </c>
      <c r="T879" s="658">
        <v>1</v>
      </c>
      <c r="U879" s="409">
        <f t="shared" si="42"/>
        <v>194340</v>
      </c>
      <c r="V879" s="40"/>
      <c r="W879" s="40"/>
      <c r="X879" s="40"/>
      <c r="Y879" s="52"/>
    </row>
    <row r="880" spans="1:25" ht="42">
      <c r="A880" s="54"/>
      <c r="B880" s="113" t="s">
        <v>411</v>
      </c>
      <c r="C880" s="104" t="s">
        <v>48</v>
      </c>
      <c r="D880" s="650">
        <v>0</v>
      </c>
      <c r="E880" s="501">
        <v>0</v>
      </c>
      <c r="F880" s="501">
        <v>0</v>
      </c>
      <c r="G880" s="501">
        <v>0</v>
      </c>
      <c r="H880" s="501">
        <v>0</v>
      </c>
      <c r="I880" s="501">
        <v>0</v>
      </c>
      <c r="J880" s="501">
        <v>0</v>
      </c>
      <c r="K880" s="501">
        <v>0</v>
      </c>
      <c r="L880" s="492">
        <v>0</v>
      </c>
      <c r="M880" s="409">
        <v>0</v>
      </c>
      <c r="N880" s="409">
        <v>0</v>
      </c>
      <c r="O880" s="409">
        <v>0</v>
      </c>
      <c r="P880" s="874">
        <v>5</v>
      </c>
      <c r="Q880" s="409">
        <f t="shared" si="41"/>
        <v>0</v>
      </c>
      <c r="R880" s="493">
        <v>0</v>
      </c>
      <c r="S880" s="409">
        <v>0</v>
      </c>
      <c r="T880" s="874">
        <v>5</v>
      </c>
      <c r="U880" s="409">
        <f t="shared" si="42"/>
        <v>0</v>
      </c>
      <c r="V880" s="40"/>
      <c r="W880" s="40"/>
      <c r="X880" s="40"/>
      <c r="Y880" s="52"/>
    </row>
    <row r="881" spans="1:25" ht="42">
      <c r="A881" s="54"/>
      <c r="B881" s="116" t="s">
        <v>412</v>
      </c>
      <c r="C881" s="551">
        <v>0</v>
      </c>
      <c r="D881" s="664">
        <f>SUM(D883:D905)</f>
        <v>455605</v>
      </c>
      <c r="E881" s="501">
        <v>0</v>
      </c>
      <c r="F881" s="501">
        <v>0</v>
      </c>
      <c r="G881" s="501">
        <v>0</v>
      </c>
      <c r="H881" s="501">
        <v>0</v>
      </c>
      <c r="I881" s="501">
        <v>0</v>
      </c>
      <c r="J881" s="501">
        <v>0</v>
      </c>
      <c r="K881" s="501">
        <v>0</v>
      </c>
      <c r="L881" s="492">
        <v>0</v>
      </c>
      <c r="M881" s="409">
        <v>0</v>
      </c>
      <c r="N881" s="409">
        <v>0</v>
      </c>
      <c r="O881" s="409">
        <v>0</v>
      </c>
      <c r="P881" s="648">
        <v>0</v>
      </c>
      <c r="Q881" s="409">
        <f t="shared" si="41"/>
        <v>0</v>
      </c>
      <c r="R881" s="493">
        <v>0</v>
      </c>
      <c r="S881" s="409">
        <v>0</v>
      </c>
      <c r="T881" s="648">
        <v>0</v>
      </c>
      <c r="U881" s="409">
        <f t="shared" si="42"/>
        <v>0</v>
      </c>
      <c r="V881" s="40"/>
      <c r="W881" s="40"/>
      <c r="X881" s="40"/>
      <c r="Y881" s="52"/>
    </row>
    <row r="882" spans="1:25" ht="21">
      <c r="A882" s="54"/>
      <c r="B882" s="106" t="s">
        <v>325</v>
      </c>
      <c r="C882" s="96">
        <v>0</v>
      </c>
      <c r="D882" s="641">
        <v>0</v>
      </c>
      <c r="E882" s="501">
        <v>0</v>
      </c>
      <c r="F882" s="501">
        <v>0</v>
      </c>
      <c r="G882" s="501">
        <v>0</v>
      </c>
      <c r="H882" s="501">
        <v>0</v>
      </c>
      <c r="I882" s="501">
        <v>0</v>
      </c>
      <c r="J882" s="501">
        <v>0</v>
      </c>
      <c r="K882" s="501">
        <v>0</v>
      </c>
      <c r="L882" s="492">
        <v>0</v>
      </c>
      <c r="M882" s="409">
        <v>0</v>
      </c>
      <c r="N882" s="409">
        <v>0</v>
      </c>
      <c r="O882" s="409">
        <v>0</v>
      </c>
      <c r="P882" s="653">
        <v>0</v>
      </c>
      <c r="Q882" s="409">
        <f t="shared" si="41"/>
        <v>0</v>
      </c>
      <c r="R882" s="493">
        <v>0</v>
      </c>
      <c r="S882" s="409">
        <v>0</v>
      </c>
      <c r="T882" s="653">
        <v>0</v>
      </c>
      <c r="U882" s="409">
        <f t="shared" si="42"/>
        <v>0</v>
      </c>
      <c r="V882" s="40"/>
      <c r="W882" s="40"/>
      <c r="X882" s="40"/>
      <c r="Y882" s="52"/>
    </row>
    <row r="883" spans="1:25" ht="21">
      <c r="A883" s="54">
        <v>196</v>
      </c>
      <c r="B883" s="105" t="s">
        <v>367</v>
      </c>
      <c r="C883" s="72" t="s">
        <v>311</v>
      </c>
      <c r="D883" s="656">
        <v>9095</v>
      </c>
      <c r="E883" s="501">
        <v>0</v>
      </c>
      <c r="F883" s="501">
        <v>0</v>
      </c>
      <c r="G883" s="501">
        <v>0</v>
      </c>
      <c r="H883" s="501">
        <v>0</v>
      </c>
      <c r="I883" s="501">
        <v>0</v>
      </c>
      <c r="J883" s="501">
        <v>0</v>
      </c>
      <c r="K883" s="501">
        <v>0</v>
      </c>
      <c r="L883" s="492">
        <v>0</v>
      </c>
      <c r="M883" s="409">
        <v>0</v>
      </c>
      <c r="N883" s="409">
        <v>0</v>
      </c>
      <c r="O883" s="409">
        <v>0</v>
      </c>
      <c r="P883" s="657">
        <v>1</v>
      </c>
      <c r="Q883" s="409">
        <f t="shared" si="41"/>
        <v>9095</v>
      </c>
      <c r="R883" s="493">
        <v>0</v>
      </c>
      <c r="S883" s="409">
        <v>0</v>
      </c>
      <c r="T883" s="657">
        <v>1</v>
      </c>
      <c r="U883" s="409">
        <f t="shared" si="42"/>
        <v>9095</v>
      </c>
      <c r="V883" s="40"/>
      <c r="W883" s="40"/>
      <c r="X883" s="40"/>
      <c r="Y883" s="52"/>
    </row>
    <row r="884" spans="1:25" ht="21">
      <c r="A884" s="54">
        <v>197</v>
      </c>
      <c r="B884" s="105" t="s">
        <v>368</v>
      </c>
      <c r="C884" s="72" t="s">
        <v>44</v>
      </c>
      <c r="D884" s="656">
        <v>7480</v>
      </c>
      <c r="E884" s="501">
        <v>0</v>
      </c>
      <c r="F884" s="501">
        <v>0</v>
      </c>
      <c r="G884" s="501">
        <v>0</v>
      </c>
      <c r="H884" s="501">
        <v>0</v>
      </c>
      <c r="I884" s="501">
        <v>0</v>
      </c>
      <c r="J884" s="501">
        <v>0</v>
      </c>
      <c r="K884" s="501">
        <v>0</v>
      </c>
      <c r="L884" s="492">
        <v>0</v>
      </c>
      <c r="M884" s="409">
        <v>0</v>
      </c>
      <c r="N884" s="409">
        <v>0</v>
      </c>
      <c r="O884" s="409">
        <v>0</v>
      </c>
      <c r="P884" s="657">
        <v>2</v>
      </c>
      <c r="Q884" s="409">
        <f t="shared" si="41"/>
        <v>14960</v>
      </c>
      <c r="R884" s="493">
        <v>0</v>
      </c>
      <c r="S884" s="409">
        <v>0</v>
      </c>
      <c r="T884" s="657">
        <v>2</v>
      </c>
      <c r="U884" s="409">
        <f t="shared" si="42"/>
        <v>14960</v>
      </c>
      <c r="V884" s="40"/>
      <c r="W884" s="40"/>
      <c r="X884" s="40"/>
      <c r="Y884" s="52"/>
    </row>
    <row r="885" spans="1:25" ht="21">
      <c r="A885" s="54">
        <v>198</v>
      </c>
      <c r="B885" s="105" t="s">
        <v>369</v>
      </c>
      <c r="C885" s="72" t="s">
        <v>44</v>
      </c>
      <c r="D885" s="656">
        <v>3315</v>
      </c>
      <c r="E885" s="501">
        <v>0</v>
      </c>
      <c r="F885" s="501">
        <v>0</v>
      </c>
      <c r="G885" s="501">
        <v>0</v>
      </c>
      <c r="H885" s="501">
        <v>0</v>
      </c>
      <c r="I885" s="501">
        <v>0</v>
      </c>
      <c r="J885" s="501">
        <v>0</v>
      </c>
      <c r="K885" s="501">
        <v>0</v>
      </c>
      <c r="L885" s="492">
        <v>0</v>
      </c>
      <c r="M885" s="409">
        <v>0</v>
      </c>
      <c r="N885" s="409">
        <v>0</v>
      </c>
      <c r="O885" s="409">
        <v>0</v>
      </c>
      <c r="P885" s="657">
        <v>2</v>
      </c>
      <c r="Q885" s="409">
        <f t="shared" si="41"/>
        <v>6630</v>
      </c>
      <c r="R885" s="493">
        <v>0</v>
      </c>
      <c r="S885" s="409">
        <v>0</v>
      </c>
      <c r="T885" s="657">
        <v>2</v>
      </c>
      <c r="U885" s="409">
        <f t="shared" si="42"/>
        <v>6630</v>
      </c>
      <c r="V885" s="40"/>
      <c r="W885" s="40"/>
      <c r="X885" s="40"/>
      <c r="Y885" s="52"/>
    </row>
    <row r="886" spans="1:25" ht="21">
      <c r="A886" s="54">
        <v>199</v>
      </c>
      <c r="B886" s="105" t="s">
        <v>370</v>
      </c>
      <c r="C886" s="72" t="s">
        <v>311</v>
      </c>
      <c r="D886" s="656">
        <v>3995</v>
      </c>
      <c r="E886" s="501">
        <v>0</v>
      </c>
      <c r="F886" s="501">
        <v>0</v>
      </c>
      <c r="G886" s="501">
        <v>0</v>
      </c>
      <c r="H886" s="501">
        <v>0</v>
      </c>
      <c r="I886" s="501">
        <v>0</v>
      </c>
      <c r="J886" s="501">
        <v>0</v>
      </c>
      <c r="K886" s="501">
        <v>0</v>
      </c>
      <c r="L886" s="492">
        <v>0</v>
      </c>
      <c r="M886" s="409">
        <v>0</v>
      </c>
      <c r="N886" s="409">
        <v>0</v>
      </c>
      <c r="O886" s="409">
        <v>0</v>
      </c>
      <c r="P886" s="657">
        <v>1</v>
      </c>
      <c r="Q886" s="409">
        <f t="shared" si="41"/>
        <v>3995</v>
      </c>
      <c r="R886" s="493">
        <v>0</v>
      </c>
      <c r="S886" s="409">
        <v>0</v>
      </c>
      <c r="T886" s="657">
        <v>1</v>
      </c>
      <c r="U886" s="409">
        <f t="shared" si="42"/>
        <v>3995</v>
      </c>
      <c r="V886" s="40"/>
      <c r="W886" s="40"/>
      <c r="X886" s="40"/>
      <c r="Y886" s="52"/>
    </row>
    <row r="887" spans="1:25" ht="21">
      <c r="A887" s="54">
        <v>200</v>
      </c>
      <c r="B887" s="105" t="s">
        <v>309</v>
      </c>
      <c r="C887" s="72" t="s">
        <v>48</v>
      </c>
      <c r="D887" s="656">
        <v>2040</v>
      </c>
      <c r="E887" s="501">
        <v>0</v>
      </c>
      <c r="F887" s="501">
        <v>0</v>
      </c>
      <c r="G887" s="501">
        <v>0</v>
      </c>
      <c r="H887" s="501">
        <v>0</v>
      </c>
      <c r="I887" s="501">
        <v>0</v>
      </c>
      <c r="J887" s="501">
        <v>0</v>
      </c>
      <c r="K887" s="501">
        <v>0</v>
      </c>
      <c r="L887" s="492">
        <v>0</v>
      </c>
      <c r="M887" s="409">
        <v>0</v>
      </c>
      <c r="N887" s="409">
        <v>0</v>
      </c>
      <c r="O887" s="409">
        <v>0</v>
      </c>
      <c r="P887" s="657">
        <v>1</v>
      </c>
      <c r="Q887" s="409">
        <f t="shared" si="41"/>
        <v>2040</v>
      </c>
      <c r="R887" s="493">
        <v>0</v>
      </c>
      <c r="S887" s="409">
        <v>0</v>
      </c>
      <c r="T887" s="657">
        <v>1</v>
      </c>
      <c r="U887" s="409">
        <f t="shared" si="42"/>
        <v>2040</v>
      </c>
      <c r="V887" s="40"/>
      <c r="W887" s="40"/>
      <c r="X887" s="40"/>
      <c r="Y887" s="52"/>
    </row>
    <row r="888" spans="1:25" ht="21">
      <c r="A888" s="54">
        <v>201</v>
      </c>
      <c r="B888" s="105" t="s">
        <v>310</v>
      </c>
      <c r="C888" s="72" t="s">
        <v>311</v>
      </c>
      <c r="D888" s="656">
        <v>28050</v>
      </c>
      <c r="E888" s="501">
        <v>0</v>
      </c>
      <c r="F888" s="501">
        <v>0</v>
      </c>
      <c r="G888" s="501">
        <v>0</v>
      </c>
      <c r="H888" s="501">
        <v>0</v>
      </c>
      <c r="I888" s="501">
        <v>0</v>
      </c>
      <c r="J888" s="501">
        <v>0</v>
      </c>
      <c r="K888" s="501">
        <v>0</v>
      </c>
      <c r="L888" s="492">
        <v>0</v>
      </c>
      <c r="M888" s="409">
        <v>0</v>
      </c>
      <c r="N888" s="409">
        <v>0</v>
      </c>
      <c r="O888" s="409">
        <v>0</v>
      </c>
      <c r="P888" s="657">
        <v>1</v>
      </c>
      <c r="Q888" s="409">
        <f t="shared" si="41"/>
        <v>28050</v>
      </c>
      <c r="R888" s="493">
        <v>0</v>
      </c>
      <c r="S888" s="409">
        <v>0</v>
      </c>
      <c r="T888" s="657">
        <v>1</v>
      </c>
      <c r="U888" s="409">
        <f t="shared" si="42"/>
        <v>28050</v>
      </c>
      <c r="V888" s="40"/>
      <c r="W888" s="40"/>
      <c r="X888" s="40"/>
      <c r="Y888" s="52"/>
    </row>
    <row r="889" spans="1:25" ht="21">
      <c r="A889" s="54">
        <v>202</v>
      </c>
      <c r="B889" s="105" t="s">
        <v>371</v>
      </c>
      <c r="C889" s="72" t="s">
        <v>311</v>
      </c>
      <c r="D889" s="656">
        <v>21250</v>
      </c>
      <c r="E889" s="501">
        <v>0</v>
      </c>
      <c r="F889" s="501">
        <v>0</v>
      </c>
      <c r="G889" s="501">
        <v>0</v>
      </c>
      <c r="H889" s="501">
        <v>0</v>
      </c>
      <c r="I889" s="501">
        <v>0</v>
      </c>
      <c r="J889" s="501">
        <v>0</v>
      </c>
      <c r="K889" s="501">
        <v>0</v>
      </c>
      <c r="L889" s="492">
        <v>0</v>
      </c>
      <c r="M889" s="409">
        <v>0</v>
      </c>
      <c r="N889" s="409">
        <v>0</v>
      </c>
      <c r="O889" s="409">
        <v>0</v>
      </c>
      <c r="P889" s="657">
        <v>1</v>
      </c>
      <c r="Q889" s="409">
        <f t="shared" si="41"/>
        <v>21250</v>
      </c>
      <c r="R889" s="493">
        <v>0</v>
      </c>
      <c r="S889" s="409">
        <v>0</v>
      </c>
      <c r="T889" s="657">
        <v>1</v>
      </c>
      <c r="U889" s="409">
        <f t="shared" si="42"/>
        <v>21250</v>
      </c>
      <c r="V889" s="40"/>
      <c r="W889" s="40"/>
      <c r="X889" s="40"/>
      <c r="Y889" s="52"/>
    </row>
    <row r="890" spans="1:25" ht="21">
      <c r="A890" s="54">
        <v>203</v>
      </c>
      <c r="B890" s="105" t="s">
        <v>372</v>
      </c>
      <c r="C890" s="72" t="s">
        <v>54</v>
      </c>
      <c r="D890" s="656">
        <v>6885</v>
      </c>
      <c r="E890" s="501">
        <v>0</v>
      </c>
      <c r="F890" s="501">
        <v>0</v>
      </c>
      <c r="G890" s="501">
        <v>0</v>
      </c>
      <c r="H890" s="501">
        <v>0</v>
      </c>
      <c r="I890" s="501">
        <v>0</v>
      </c>
      <c r="J890" s="501">
        <v>0</v>
      </c>
      <c r="K890" s="501">
        <v>0</v>
      </c>
      <c r="L890" s="492">
        <v>0</v>
      </c>
      <c r="M890" s="409">
        <v>0</v>
      </c>
      <c r="N890" s="409">
        <v>0</v>
      </c>
      <c r="O890" s="409">
        <v>0</v>
      </c>
      <c r="P890" s="657">
        <v>2</v>
      </c>
      <c r="Q890" s="409">
        <f t="shared" si="41"/>
        <v>13770</v>
      </c>
      <c r="R890" s="493">
        <v>0</v>
      </c>
      <c r="S890" s="409">
        <v>0</v>
      </c>
      <c r="T890" s="657">
        <v>2</v>
      </c>
      <c r="U890" s="409">
        <f t="shared" si="42"/>
        <v>13770</v>
      </c>
      <c r="V890" s="40"/>
      <c r="W890" s="40"/>
      <c r="X890" s="40"/>
      <c r="Y890" s="52"/>
    </row>
    <row r="891" spans="1:25" ht="21">
      <c r="A891" s="54">
        <v>204</v>
      </c>
      <c r="B891" s="105" t="s">
        <v>337</v>
      </c>
      <c r="C891" s="72" t="s">
        <v>54</v>
      </c>
      <c r="D891" s="656">
        <v>17000</v>
      </c>
      <c r="E891" s="501">
        <v>0</v>
      </c>
      <c r="F891" s="501">
        <v>0</v>
      </c>
      <c r="G891" s="501">
        <v>0</v>
      </c>
      <c r="H891" s="501">
        <v>0</v>
      </c>
      <c r="I891" s="501">
        <v>0</v>
      </c>
      <c r="J891" s="501">
        <v>0</v>
      </c>
      <c r="K891" s="501">
        <v>0</v>
      </c>
      <c r="L891" s="492">
        <v>0</v>
      </c>
      <c r="M891" s="409">
        <v>0</v>
      </c>
      <c r="N891" s="409">
        <v>0</v>
      </c>
      <c r="O891" s="409">
        <v>0</v>
      </c>
      <c r="P891" s="657">
        <v>1</v>
      </c>
      <c r="Q891" s="409">
        <f t="shared" si="41"/>
        <v>17000</v>
      </c>
      <c r="R891" s="493">
        <v>0</v>
      </c>
      <c r="S891" s="409">
        <v>0</v>
      </c>
      <c r="T891" s="657">
        <v>1</v>
      </c>
      <c r="U891" s="409">
        <f t="shared" si="42"/>
        <v>17000</v>
      </c>
      <c r="V891" s="40"/>
      <c r="W891" s="40"/>
      <c r="X891" s="40"/>
      <c r="Y891" s="52"/>
    </row>
    <row r="892" spans="1:25" ht="21">
      <c r="A892" s="54"/>
      <c r="B892" s="106" t="s">
        <v>338</v>
      </c>
      <c r="C892" s="96">
        <v>0</v>
      </c>
      <c r="D892" s="641">
        <v>0</v>
      </c>
      <c r="E892" s="501">
        <v>0</v>
      </c>
      <c r="F892" s="501">
        <v>0</v>
      </c>
      <c r="G892" s="501">
        <v>0</v>
      </c>
      <c r="H892" s="501">
        <v>0</v>
      </c>
      <c r="I892" s="501">
        <v>0</v>
      </c>
      <c r="J892" s="501">
        <v>0</v>
      </c>
      <c r="K892" s="501">
        <v>0</v>
      </c>
      <c r="L892" s="492">
        <v>0</v>
      </c>
      <c r="M892" s="409">
        <v>0</v>
      </c>
      <c r="N892" s="409">
        <v>0</v>
      </c>
      <c r="O892" s="409">
        <v>0</v>
      </c>
      <c r="P892" s="653">
        <v>0</v>
      </c>
      <c r="Q892" s="409">
        <f t="shared" si="41"/>
        <v>0</v>
      </c>
      <c r="R892" s="493">
        <v>0</v>
      </c>
      <c r="S892" s="409">
        <v>0</v>
      </c>
      <c r="T892" s="653">
        <v>0</v>
      </c>
      <c r="U892" s="409">
        <f t="shared" si="42"/>
        <v>0</v>
      </c>
      <c r="V892" s="40"/>
      <c r="W892" s="40"/>
      <c r="X892" s="40"/>
      <c r="Y892" s="52"/>
    </row>
    <row r="893" spans="1:25" ht="21">
      <c r="A893" s="54">
        <v>205</v>
      </c>
      <c r="B893" s="105" t="s">
        <v>373</v>
      </c>
      <c r="C893" s="72" t="s">
        <v>311</v>
      </c>
      <c r="D893" s="656">
        <v>32640</v>
      </c>
      <c r="E893" s="501">
        <v>0</v>
      </c>
      <c r="F893" s="501">
        <v>0</v>
      </c>
      <c r="G893" s="501">
        <v>0</v>
      </c>
      <c r="H893" s="501">
        <v>0</v>
      </c>
      <c r="I893" s="501">
        <v>0</v>
      </c>
      <c r="J893" s="501">
        <v>0</v>
      </c>
      <c r="K893" s="501">
        <v>0</v>
      </c>
      <c r="L893" s="492">
        <v>0</v>
      </c>
      <c r="M893" s="409">
        <v>0</v>
      </c>
      <c r="N893" s="409">
        <v>0</v>
      </c>
      <c r="O893" s="409">
        <v>0</v>
      </c>
      <c r="P893" s="657">
        <v>1</v>
      </c>
      <c r="Q893" s="409">
        <f t="shared" si="41"/>
        <v>32640</v>
      </c>
      <c r="R893" s="493">
        <v>0</v>
      </c>
      <c r="S893" s="409">
        <v>0</v>
      </c>
      <c r="T893" s="657">
        <v>1</v>
      </c>
      <c r="U893" s="409">
        <f t="shared" si="42"/>
        <v>32640</v>
      </c>
      <c r="V893" s="40"/>
      <c r="W893" s="40"/>
      <c r="X893" s="40"/>
      <c r="Y893" s="52"/>
    </row>
    <row r="894" spans="1:25" ht="21">
      <c r="A894" s="54">
        <v>206</v>
      </c>
      <c r="B894" s="105" t="s">
        <v>345</v>
      </c>
      <c r="C894" s="72" t="s">
        <v>311</v>
      </c>
      <c r="D894" s="656">
        <v>84150</v>
      </c>
      <c r="E894" s="501">
        <v>0</v>
      </c>
      <c r="F894" s="501">
        <v>0</v>
      </c>
      <c r="G894" s="501">
        <v>0</v>
      </c>
      <c r="H894" s="501">
        <v>0</v>
      </c>
      <c r="I894" s="501">
        <v>0</v>
      </c>
      <c r="J894" s="501">
        <v>0</v>
      </c>
      <c r="K894" s="501">
        <v>0</v>
      </c>
      <c r="L894" s="492">
        <v>0</v>
      </c>
      <c r="M894" s="409">
        <v>0</v>
      </c>
      <c r="N894" s="409">
        <v>0</v>
      </c>
      <c r="O894" s="409">
        <v>0</v>
      </c>
      <c r="P894" s="657">
        <v>1</v>
      </c>
      <c r="Q894" s="409">
        <f t="shared" si="41"/>
        <v>84150</v>
      </c>
      <c r="R894" s="493">
        <v>0</v>
      </c>
      <c r="S894" s="409">
        <v>0</v>
      </c>
      <c r="T894" s="657">
        <v>1</v>
      </c>
      <c r="U894" s="409">
        <f t="shared" si="42"/>
        <v>84150</v>
      </c>
      <c r="V894" s="40"/>
      <c r="W894" s="40"/>
      <c r="X894" s="40"/>
      <c r="Y894" s="52"/>
    </row>
    <row r="895" spans="1:25" ht="21">
      <c r="A895" s="54">
        <v>207</v>
      </c>
      <c r="B895" s="105" t="s">
        <v>374</v>
      </c>
      <c r="C895" s="72" t="s">
        <v>375</v>
      </c>
      <c r="D895" s="656">
        <v>40375</v>
      </c>
      <c r="E895" s="501">
        <v>0</v>
      </c>
      <c r="F895" s="501">
        <v>0</v>
      </c>
      <c r="G895" s="501">
        <v>0</v>
      </c>
      <c r="H895" s="501">
        <v>0</v>
      </c>
      <c r="I895" s="501">
        <v>0</v>
      </c>
      <c r="J895" s="501">
        <v>0</v>
      </c>
      <c r="K895" s="501">
        <v>0</v>
      </c>
      <c r="L895" s="492">
        <v>0</v>
      </c>
      <c r="M895" s="409">
        <v>0</v>
      </c>
      <c r="N895" s="409">
        <v>0</v>
      </c>
      <c r="O895" s="409">
        <v>0</v>
      </c>
      <c r="P895" s="657">
        <v>1</v>
      </c>
      <c r="Q895" s="409">
        <f t="shared" si="41"/>
        <v>40375</v>
      </c>
      <c r="R895" s="493">
        <v>0</v>
      </c>
      <c r="S895" s="409">
        <v>0</v>
      </c>
      <c r="T895" s="657">
        <v>1</v>
      </c>
      <c r="U895" s="409">
        <f t="shared" si="42"/>
        <v>40375</v>
      </c>
      <c r="V895" s="40"/>
      <c r="W895" s="40"/>
      <c r="X895" s="40"/>
      <c r="Y895" s="52"/>
    </row>
    <row r="896" spans="1:25" ht="21">
      <c r="A896" s="54">
        <v>208</v>
      </c>
      <c r="B896" s="105" t="s">
        <v>396</v>
      </c>
      <c r="C896" s="72" t="s">
        <v>319</v>
      </c>
      <c r="D896" s="656">
        <v>11900</v>
      </c>
      <c r="E896" s="501">
        <v>0</v>
      </c>
      <c r="F896" s="501">
        <v>0</v>
      </c>
      <c r="G896" s="501">
        <v>0</v>
      </c>
      <c r="H896" s="501">
        <v>0</v>
      </c>
      <c r="I896" s="501">
        <v>0</v>
      </c>
      <c r="J896" s="501">
        <v>0</v>
      </c>
      <c r="K896" s="501">
        <v>0</v>
      </c>
      <c r="L896" s="492">
        <v>0</v>
      </c>
      <c r="M896" s="409">
        <v>0</v>
      </c>
      <c r="N896" s="409">
        <v>0</v>
      </c>
      <c r="O896" s="409">
        <v>0</v>
      </c>
      <c r="P896" s="657">
        <v>1</v>
      </c>
      <c r="Q896" s="409">
        <f t="shared" si="41"/>
        <v>11900</v>
      </c>
      <c r="R896" s="493">
        <v>0</v>
      </c>
      <c r="S896" s="409">
        <v>0</v>
      </c>
      <c r="T896" s="657">
        <v>1</v>
      </c>
      <c r="U896" s="409">
        <f t="shared" si="42"/>
        <v>11900</v>
      </c>
      <c r="V896" s="40"/>
      <c r="W896" s="40"/>
      <c r="X896" s="40"/>
      <c r="Y896" s="52"/>
    </row>
    <row r="897" spans="1:25" ht="21">
      <c r="A897" s="54">
        <v>209</v>
      </c>
      <c r="B897" s="105" t="s">
        <v>377</v>
      </c>
      <c r="C897" s="86" t="s">
        <v>311</v>
      </c>
      <c r="D897" s="656">
        <v>38250</v>
      </c>
      <c r="E897" s="501">
        <v>0</v>
      </c>
      <c r="F897" s="501">
        <v>0</v>
      </c>
      <c r="G897" s="501">
        <v>0</v>
      </c>
      <c r="H897" s="501">
        <v>0</v>
      </c>
      <c r="I897" s="501">
        <v>0</v>
      </c>
      <c r="J897" s="501">
        <v>0</v>
      </c>
      <c r="K897" s="501">
        <v>0</v>
      </c>
      <c r="L897" s="492">
        <v>0</v>
      </c>
      <c r="M897" s="409">
        <v>0</v>
      </c>
      <c r="N897" s="409">
        <v>0</v>
      </c>
      <c r="O897" s="409">
        <v>0</v>
      </c>
      <c r="P897" s="657">
        <v>1</v>
      </c>
      <c r="Q897" s="409">
        <f t="shared" si="41"/>
        <v>38250</v>
      </c>
      <c r="R897" s="493">
        <v>0</v>
      </c>
      <c r="S897" s="409">
        <v>0</v>
      </c>
      <c r="T897" s="657">
        <v>1</v>
      </c>
      <c r="U897" s="409">
        <f t="shared" si="42"/>
        <v>38250</v>
      </c>
      <c r="V897" s="40"/>
      <c r="W897" s="40"/>
      <c r="X897" s="40"/>
      <c r="Y897" s="52"/>
    </row>
    <row r="898" spans="1:25" ht="21">
      <c r="A898" s="54">
        <v>210</v>
      </c>
      <c r="B898" s="110" t="s">
        <v>378</v>
      </c>
      <c r="C898" s="86" t="s">
        <v>311</v>
      </c>
      <c r="D898" s="656">
        <v>13600</v>
      </c>
      <c r="E898" s="501">
        <v>0</v>
      </c>
      <c r="F898" s="501">
        <v>0</v>
      </c>
      <c r="G898" s="501">
        <v>0</v>
      </c>
      <c r="H898" s="501">
        <v>0</v>
      </c>
      <c r="I898" s="501">
        <v>0</v>
      </c>
      <c r="J898" s="501">
        <v>0</v>
      </c>
      <c r="K898" s="501">
        <v>0</v>
      </c>
      <c r="L898" s="492">
        <v>0</v>
      </c>
      <c r="M898" s="409">
        <v>0</v>
      </c>
      <c r="N898" s="409">
        <v>0</v>
      </c>
      <c r="O898" s="409">
        <v>0</v>
      </c>
      <c r="P898" s="659">
        <v>1</v>
      </c>
      <c r="Q898" s="409">
        <f t="shared" si="41"/>
        <v>13600</v>
      </c>
      <c r="R898" s="493">
        <v>0</v>
      </c>
      <c r="S898" s="409">
        <v>0</v>
      </c>
      <c r="T898" s="659">
        <v>1</v>
      </c>
      <c r="U898" s="409">
        <f t="shared" si="42"/>
        <v>13600</v>
      </c>
      <c r="V898" s="40"/>
      <c r="W898" s="40"/>
      <c r="X898" s="40"/>
      <c r="Y898" s="52"/>
    </row>
    <row r="899" spans="1:25" ht="21">
      <c r="A899" s="54">
        <v>211</v>
      </c>
      <c r="B899" s="105" t="s">
        <v>379</v>
      </c>
      <c r="C899" s="72" t="s">
        <v>311</v>
      </c>
      <c r="D899" s="656">
        <v>15300</v>
      </c>
      <c r="E899" s="501">
        <v>0</v>
      </c>
      <c r="F899" s="501">
        <v>0</v>
      </c>
      <c r="G899" s="501">
        <v>0</v>
      </c>
      <c r="H899" s="501">
        <v>0</v>
      </c>
      <c r="I899" s="501">
        <v>0</v>
      </c>
      <c r="J899" s="501">
        <v>0</v>
      </c>
      <c r="K899" s="501">
        <v>0</v>
      </c>
      <c r="L899" s="492">
        <v>0</v>
      </c>
      <c r="M899" s="409">
        <v>0</v>
      </c>
      <c r="N899" s="409">
        <v>0</v>
      </c>
      <c r="O899" s="409">
        <v>0</v>
      </c>
      <c r="P899" s="657">
        <v>1</v>
      </c>
      <c r="Q899" s="409">
        <f t="shared" si="41"/>
        <v>15300</v>
      </c>
      <c r="R899" s="493">
        <v>0</v>
      </c>
      <c r="S899" s="409">
        <v>0</v>
      </c>
      <c r="T899" s="657">
        <v>1</v>
      </c>
      <c r="U899" s="409">
        <f t="shared" si="42"/>
        <v>15300</v>
      </c>
      <c r="V899" s="40"/>
      <c r="W899" s="40"/>
      <c r="X899" s="40"/>
      <c r="Y899" s="52"/>
    </row>
    <row r="900" spans="1:25" ht="21">
      <c r="A900" s="54">
        <v>212</v>
      </c>
      <c r="B900" s="105" t="s">
        <v>344</v>
      </c>
      <c r="C900" s="72" t="s">
        <v>311</v>
      </c>
      <c r="D900" s="656">
        <v>37400</v>
      </c>
      <c r="E900" s="501">
        <v>0</v>
      </c>
      <c r="F900" s="501">
        <v>0</v>
      </c>
      <c r="G900" s="501">
        <v>0</v>
      </c>
      <c r="H900" s="501">
        <v>0</v>
      </c>
      <c r="I900" s="501">
        <v>0</v>
      </c>
      <c r="J900" s="501">
        <v>0</v>
      </c>
      <c r="K900" s="501">
        <v>0</v>
      </c>
      <c r="L900" s="492">
        <v>0</v>
      </c>
      <c r="M900" s="409">
        <v>0</v>
      </c>
      <c r="N900" s="409">
        <v>0</v>
      </c>
      <c r="O900" s="409">
        <v>0</v>
      </c>
      <c r="P900" s="657">
        <v>1</v>
      </c>
      <c r="Q900" s="409">
        <f t="shared" si="41"/>
        <v>37400</v>
      </c>
      <c r="R900" s="493">
        <v>0</v>
      </c>
      <c r="S900" s="409">
        <v>0</v>
      </c>
      <c r="T900" s="657">
        <v>1</v>
      </c>
      <c r="U900" s="409">
        <f t="shared" si="42"/>
        <v>37400</v>
      </c>
      <c r="V900" s="40"/>
      <c r="W900" s="40"/>
      <c r="X900" s="40"/>
      <c r="Y900" s="52"/>
    </row>
    <row r="901" spans="1:25" ht="21">
      <c r="A901" s="54">
        <v>213</v>
      </c>
      <c r="B901" s="105" t="s">
        <v>382</v>
      </c>
      <c r="C901" s="72" t="s">
        <v>311</v>
      </c>
      <c r="D901" s="656">
        <v>4250</v>
      </c>
      <c r="E901" s="501">
        <v>0</v>
      </c>
      <c r="F901" s="501">
        <v>0</v>
      </c>
      <c r="G901" s="501">
        <v>0</v>
      </c>
      <c r="H901" s="501">
        <v>0</v>
      </c>
      <c r="I901" s="501">
        <v>0</v>
      </c>
      <c r="J901" s="501">
        <v>0</v>
      </c>
      <c r="K901" s="501">
        <v>0</v>
      </c>
      <c r="L901" s="492">
        <v>0</v>
      </c>
      <c r="M901" s="409">
        <v>0</v>
      </c>
      <c r="N901" s="409">
        <v>0</v>
      </c>
      <c r="O901" s="409">
        <v>0</v>
      </c>
      <c r="P901" s="657">
        <v>1</v>
      </c>
      <c r="Q901" s="409">
        <f t="shared" si="41"/>
        <v>4250</v>
      </c>
      <c r="R901" s="493">
        <v>0</v>
      </c>
      <c r="S901" s="409">
        <v>0</v>
      </c>
      <c r="T901" s="657">
        <v>1</v>
      </c>
      <c r="U901" s="409">
        <f t="shared" si="42"/>
        <v>4250</v>
      </c>
      <c r="V901" s="40"/>
      <c r="W901" s="40"/>
      <c r="X901" s="40"/>
      <c r="Y901" s="52"/>
    </row>
    <row r="902" spans="1:25" ht="21">
      <c r="A902" s="54">
        <v>214</v>
      </c>
      <c r="B902" s="105" t="s">
        <v>383</v>
      </c>
      <c r="C902" s="72" t="s">
        <v>311</v>
      </c>
      <c r="D902" s="656">
        <v>5100</v>
      </c>
      <c r="E902" s="501">
        <v>0</v>
      </c>
      <c r="F902" s="501">
        <v>0</v>
      </c>
      <c r="G902" s="501">
        <v>0</v>
      </c>
      <c r="H902" s="501">
        <v>0</v>
      </c>
      <c r="I902" s="501">
        <v>0</v>
      </c>
      <c r="J902" s="501">
        <v>0</v>
      </c>
      <c r="K902" s="501">
        <v>0</v>
      </c>
      <c r="L902" s="492">
        <v>0</v>
      </c>
      <c r="M902" s="409">
        <v>0</v>
      </c>
      <c r="N902" s="409">
        <v>0</v>
      </c>
      <c r="O902" s="409">
        <v>0</v>
      </c>
      <c r="P902" s="657">
        <v>1</v>
      </c>
      <c r="Q902" s="409">
        <f t="shared" si="41"/>
        <v>5100</v>
      </c>
      <c r="R902" s="493">
        <v>0</v>
      </c>
      <c r="S902" s="409">
        <v>0</v>
      </c>
      <c r="T902" s="657">
        <v>1</v>
      </c>
      <c r="U902" s="409">
        <f t="shared" si="42"/>
        <v>5100</v>
      </c>
      <c r="V902" s="40"/>
      <c r="W902" s="40"/>
      <c r="X902" s="40"/>
      <c r="Y902" s="52"/>
    </row>
    <row r="903" spans="1:25" ht="21">
      <c r="A903" s="54"/>
      <c r="B903" s="106" t="s">
        <v>349</v>
      </c>
      <c r="C903" s="96">
        <v>0</v>
      </c>
      <c r="D903" s="641">
        <v>0</v>
      </c>
      <c r="E903" s="501">
        <v>0</v>
      </c>
      <c r="F903" s="501">
        <v>0</v>
      </c>
      <c r="G903" s="501">
        <v>0</v>
      </c>
      <c r="H903" s="501">
        <v>0</v>
      </c>
      <c r="I903" s="501">
        <v>0</v>
      </c>
      <c r="J903" s="501">
        <v>0</v>
      </c>
      <c r="K903" s="501">
        <v>0</v>
      </c>
      <c r="L903" s="492">
        <v>0</v>
      </c>
      <c r="M903" s="409">
        <v>0</v>
      </c>
      <c r="N903" s="409">
        <v>0</v>
      </c>
      <c r="O903" s="409">
        <v>0</v>
      </c>
      <c r="P903" s="653">
        <v>0</v>
      </c>
      <c r="Q903" s="409">
        <f t="shared" si="41"/>
        <v>0</v>
      </c>
      <c r="R903" s="493">
        <v>0</v>
      </c>
      <c r="S903" s="409">
        <v>0</v>
      </c>
      <c r="T903" s="653">
        <v>0</v>
      </c>
      <c r="U903" s="409">
        <f t="shared" si="42"/>
        <v>0</v>
      </c>
      <c r="V903" s="40"/>
      <c r="W903" s="40"/>
      <c r="X903" s="40"/>
      <c r="Y903" s="52"/>
    </row>
    <row r="904" spans="1:25" ht="21">
      <c r="A904" s="54">
        <v>215</v>
      </c>
      <c r="B904" s="111" t="s">
        <v>322</v>
      </c>
      <c r="C904" s="72" t="s">
        <v>311</v>
      </c>
      <c r="D904" s="656">
        <v>23000</v>
      </c>
      <c r="E904" s="501">
        <v>0</v>
      </c>
      <c r="F904" s="501">
        <v>0</v>
      </c>
      <c r="G904" s="501">
        <v>0</v>
      </c>
      <c r="H904" s="501">
        <v>0</v>
      </c>
      <c r="I904" s="501">
        <v>0</v>
      </c>
      <c r="J904" s="501">
        <v>0</v>
      </c>
      <c r="K904" s="501">
        <v>0</v>
      </c>
      <c r="L904" s="492">
        <v>0</v>
      </c>
      <c r="M904" s="409">
        <v>0</v>
      </c>
      <c r="N904" s="409">
        <v>0</v>
      </c>
      <c r="O904" s="409">
        <v>0</v>
      </c>
      <c r="P904" s="657">
        <v>1</v>
      </c>
      <c r="Q904" s="409">
        <f t="shared" si="41"/>
        <v>23000</v>
      </c>
      <c r="R904" s="493">
        <v>0</v>
      </c>
      <c r="S904" s="409">
        <v>0</v>
      </c>
      <c r="T904" s="657">
        <v>1</v>
      </c>
      <c r="U904" s="409">
        <f t="shared" si="42"/>
        <v>23000</v>
      </c>
      <c r="V904" s="40"/>
      <c r="W904" s="40"/>
      <c r="X904" s="40"/>
      <c r="Y904" s="52"/>
    </row>
    <row r="905" spans="1:25" ht="42">
      <c r="A905" s="54">
        <v>216</v>
      </c>
      <c r="B905" s="107" t="s">
        <v>323</v>
      </c>
      <c r="C905" s="108" t="s">
        <v>294</v>
      </c>
      <c r="D905" s="660">
        <v>50530</v>
      </c>
      <c r="E905" s="501">
        <v>0</v>
      </c>
      <c r="F905" s="501">
        <v>0</v>
      </c>
      <c r="G905" s="501">
        <v>0</v>
      </c>
      <c r="H905" s="501">
        <v>0</v>
      </c>
      <c r="I905" s="501">
        <v>0</v>
      </c>
      <c r="J905" s="501">
        <v>0</v>
      </c>
      <c r="K905" s="501">
        <v>0</v>
      </c>
      <c r="L905" s="492">
        <v>0</v>
      </c>
      <c r="M905" s="409">
        <v>0</v>
      </c>
      <c r="N905" s="409">
        <v>0</v>
      </c>
      <c r="O905" s="409">
        <v>0</v>
      </c>
      <c r="P905" s="658">
        <v>1</v>
      </c>
      <c r="Q905" s="409">
        <f t="shared" ref="Q905:Q968" si="43">D905*P905</f>
        <v>50530</v>
      </c>
      <c r="R905" s="493">
        <v>0</v>
      </c>
      <c r="S905" s="409">
        <v>0</v>
      </c>
      <c r="T905" s="658">
        <v>1</v>
      </c>
      <c r="U905" s="409">
        <f t="shared" ref="U905:U968" si="44">Q905</f>
        <v>50530</v>
      </c>
      <c r="V905" s="40"/>
      <c r="W905" s="40"/>
      <c r="X905" s="40"/>
      <c r="Y905" s="52"/>
    </row>
    <row r="906" spans="1:25" ht="42">
      <c r="A906" s="54"/>
      <c r="B906" s="113" t="s">
        <v>413</v>
      </c>
      <c r="C906" s="104" t="s">
        <v>48</v>
      </c>
      <c r="D906" s="650">
        <v>0</v>
      </c>
      <c r="E906" s="501">
        <v>0</v>
      </c>
      <c r="F906" s="501">
        <v>0</v>
      </c>
      <c r="G906" s="501">
        <v>0</v>
      </c>
      <c r="H906" s="501">
        <v>0</v>
      </c>
      <c r="I906" s="501">
        <v>0</v>
      </c>
      <c r="J906" s="501">
        <v>0</v>
      </c>
      <c r="K906" s="501">
        <v>0</v>
      </c>
      <c r="L906" s="492">
        <v>0</v>
      </c>
      <c r="M906" s="409">
        <v>0</v>
      </c>
      <c r="N906" s="409">
        <v>0</v>
      </c>
      <c r="O906" s="409">
        <v>0</v>
      </c>
      <c r="P906" s="874">
        <v>5</v>
      </c>
      <c r="Q906" s="409">
        <f t="shared" si="43"/>
        <v>0</v>
      </c>
      <c r="R906" s="493">
        <v>0</v>
      </c>
      <c r="S906" s="409">
        <v>0</v>
      </c>
      <c r="T906" s="874">
        <v>5</v>
      </c>
      <c r="U906" s="409">
        <f t="shared" si="44"/>
        <v>0</v>
      </c>
      <c r="V906" s="40"/>
      <c r="W906" s="40"/>
      <c r="X906" s="40"/>
      <c r="Y906" s="52"/>
    </row>
    <row r="907" spans="1:25" ht="42">
      <c r="A907" s="54"/>
      <c r="B907" s="116" t="s">
        <v>414</v>
      </c>
      <c r="C907" s="551">
        <v>0</v>
      </c>
      <c r="D907" s="662">
        <v>0</v>
      </c>
      <c r="E907" s="501">
        <v>0</v>
      </c>
      <c r="F907" s="501">
        <v>0</v>
      </c>
      <c r="G907" s="501">
        <v>0</v>
      </c>
      <c r="H907" s="501">
        <v>0</v>
      </c>
      <c r="I907" s="501">
        <v>0</v>
      </c>
      <c r="J907" s="501">
        <v>0</v>
      </c>
      <c r="K907" s="501">
        <v>0</v>
      </c>
      <c r="L907" s="492">
        <v>0</v>
      </c>
      <c r="M907" s="409">
        <v>0</v>
      </c>
      <c r="N907" s="409">
        <v>0</v>
      </c>
      <c r="O907" s="409">
        <v>0</v>
      </c>
      <c r="P907" s="648">
        <v>0</v>
      </c>
      <c r="Q907" s="409">
        <f t="shared" si="43"/>
        <v>0</v>
      </c>
      <c r="R907" s="493">
        <v>0</v>
      </c>
      <c r="S907" s="409">
        <v>0</v>
      </c>
      <c r="T907" s="648">
        <v>0</v>
      </c>
      <c r="U907" s="409">
        <f t="shared" si="44"/>
        <v>0</v>
      </c>
      <c r="V907" s="40"/>
      <c r="W907" s="40"/>
      <c r="X907" s="40"/>
      <c r="Y907" s="52"/>
    </row>
    <row r="908" spans="1:25" ht="21">
      <c r="A908" s="54"/>
      <c r="B908" s="106" t="s">
        <v>325</v>
      </c>
      <c r="C908" s="96">
        <v>0</v>
      </c>
      <c r="D908" s="641">
        <v>0</v>
      </c>
      <c r="E908" s="501">
        <v>0</v>
      </c>
      <c r="F908" s="501">
        <v>0</v>
      </c>
      <c r="G908" s="501">
        <v>0</v>
      </c>
      <c r="H908" s="501">
        <v>0</v>
      </c>
      <c r="I908" s="501">
        <v>0</v>
      </c>
      <c r="J908" s="501">
        <v>0</v>
      </c>
      <c r="K908" s="501">
        <v>0</v>
      </c>
      <c r="L908" s="492">
        <v>0</v>
      </c>
      <c r="M908" s="409">
        <v>0</v>
      </c>
      <c r="N908" s="409">
        <v>0</v>
      </c>
      <c r="O908" s="409">
        <v>0</v>
      </c>
      <c r="P908" s="653">
        <v>0</v>
      </c>
      <c r="Q908" s="409">
        <f t="shared" si="43"/>
        <v>0</v>
      </c>
      <c r="R908" s="493">
        <v>0</v>
      </c>
      <c r="S908" s="409">
        <v>0</v>
      </c>
      <c r="T908" s="653">
        <v>0</v>
      </c>
      <c r="U908" s="409">
        <f t="shared" si="44"/>
        <v>0</v>
      </c>
      <c r="V908" s="40"/>
      <c r="W908" s="40"/>
      <c r="X908" s="40"/>
      <c r="Y908" s="52"/>
    </row>
    <row r="909" spans="1:25" ht="21">
      <c r="A909" s="54">
        <v>217</v>
      </c>
      <c r="B909" s="105" t="s">
        <v>367</v>
      </c>
      <c r="C909" s="72" t="s">
        <v>311</v>
      </c>
      <c r="D909" s="656">
        <v>9095</v>
      </c>
      <c r="E909" s="501">
        <v>0</v>
      </c>
      <c r="F909" s="501">
        <v>0</v>
      </c>
      <c r="G909" s="501">
        <v>0</v>
      </c>
      <c r="H909" s="501">
        <v>0</v>
      </c>
      <c r="I909" s="501">
        <v>0</v>
      </c>
      <c r="J909" s="501">
        <v>0</v>
      </c>
      <c r="K909" s="501">
        <v>0</v>
      </c>
      <c r="L909" s="492">
        <v>0</v>
      </c>
      <c r="M909" s="409">
        <v>0</v>
      </c>
      <c r="N909" s="409">
        <v>0</v>
      </c>
      <c r="O909" s="409">
        <v>0</v>
      </c>
      <c r="P909" s="657">
        <v>1</v>
      </c>
      <c r="Q909" s="409">
        <f t="shared" si="43"/>
        <v>9095</v>
      </c>
      <c r="R909" s="493">
        <v>0</v>
      </c>
      <c r="S909" s="409">
        <v>0</v>
      </c>
      <c r="T909" s="657">
        <v>1</v>
      </c>
      <c r="U909" s="409">
        <f t="shared" si="44"/>
        <v>9095</v>
      </c>
      <c r="V909" s="40"/>
      <c r="W909" s="40"/>
      <c r="X909" s="40"/>
      <c r="Y909" s="52"/>
    </row>
    <row r="910" spans="1:25" ht="21">
      <c r="A910" s="54">
        <v>218</v>
      </c>
      <c r="B910" s="105" t="s">
        <v>368</v>
      </c>
      <c r="C910" s="72" t="s">
        <v>44</v>
      </c>
      <c r="D910" s="656">
        <v>7480</v>
      </c>
      <c r="E910" s="501">
        <v>0</v>
      </c>
      <c r="F910" s="501">
        <v>0</v>
      </c>
      <c r="G910" s="501">
        <v>0</v>
      </c>
      <c r="H910" s="501">
        <v>0</v>
      </c>
      <c r="I910" s="501">
        <v>0</v>
      </c>
      <c r="J910" s="501">
        <v>0</v>
      </c>
      <c r="K910" s="501">
        <v>0</v>
      </c>
      <c r="L910" s="492">
        <v>0</v>
      </c>
      <c r="M910" s="409">
        <v>0</v>
      </c>
      <c r="N910" s="409">
        <v>0</v>
      </c>
      <c r="O910" s="409">
        <v>0</v>
      </c>
      <c r="P910" s="657">
        <v>2</v>
      </c>
      <c r="Q910" s="409">
        <f t="shared" si="43"/>
        <v>14960</v>
      </c>
      <c r="R910" s="493">
        <v>0</v>
      </c>
      <c r="S910" s="409">
        <v>0</v>
      </c>
      <c r="T910" s="657">
        <v>2</v>
      </c>
      <c r="U910" s="409">
        <f t="shared" si="44"/>
        <v>14960</v>
      </c>
      <c r="V910" s="40"/>
      <c r="W910" s="40"/>
      <c r="X910" s="40"/>
      <c r="Y910" s="52"/>
    </row>
    <row r="911" spans="1:25" ht="21">
      <c r="A911" s="54">
        <v>219</v>
      </c>
      <c r="B911" s="105" t="s">
        <v>369</v>
      </c>
      <c r="C911" s="72" t="s">
        <v>44</v>
      </c>
      <c r="D911" s="656">
        <v>3315</v>
      </c>
      <c r="E911" s="501">
        <v>0</v>
      </c>
      <c r="F911" s="501">
        <v>0</v>
      </c>
      <c r="G911" s="501">
        <v>0</v>
      </c>
      <c r="H911" s="501">
        <v>0</v>
      </c>
      <c r="I911" s="501">
        <v>0</v>
      </c>
      <c r="J911" s="501">
        <v>0</v>
      </c>
      <c r="K911" s="501">
        <v>0</v>
      </c>
      <c r="L911" s="492">
        <v>0</v>
      </c>
      <c r="M911" s="409">
        <v>0</v>
      </c>
      <c r="N911" s="409">
        <v>0</v>
      </c>
      <c r="O911" s="409">
        <v>0</v>
      </c>
      <c r="P911" s="657">
        <v>2</v>
      </c>
      <c r="Q911" s="409">
        <f t="shared" si="43"/>
        <v>6630</v>
      </c>
      <c r="R911" s="493">
        <v>0</v>
      </c>
      <c r="S911" s="409">
        <v>0</v>
      </c>
      <c r="T911" s="657">
        <v>2</v>
      </c>
      <c r="U911" s="409">
        <f t="shared" si="44"/>
        <v>6630</v>
      </c>
      <c r="V911" s="40"/>
      <c r="W911" s="40"/>
      <c r="X911" s="40"/>
      <c r="Y911" s="52"/>
    </row>
    <row r="912" spans="1:25" ht="21">
      <c r="A912" s="54">
        <v>220</v>
      </c>
      <c r="B912" s="105" t="s">
        <v>370</v>
      </c>
      <c r="C912" s="72" t="s">
        <v>311</v>
      </c>
      <c r="D912" s="656">
        <v>3995</v>
      </c>
      <c r="E912" s="501">
        <v>0</v>
      </c>
      <c r="F912" s="501">
        <v>0</v>
      </c>
      <c r="G912" s="501">
        <v>0</v>
      </c>
      <c r="H912" s="501">
        <v>0</v>
      </c>
      <c r="I912" s="501">
        <v>0</v>
      </c>
      <c r="J912" s="501">
        <v>0</v>
      </c>
      <c r="K912" s="501">
        <v>0</v>
      </c>
      <c r="L912" s="492">
        <v>0</v>
      </c>
      <c r="M912" s="409">
        <v>0</v>
      </c>
      <c r="N912" s="409">
        <v>0</v>
      </c>
      <c r="O912" s="409">
        <v>0</v>
      </c>
      <c r="P912" s="657">
        <v>1</v>
      </c>
      <c r="Q912" s="409">
        <f t="shared" si="43"/>
        <v>3995</v>
      </c>
      <c r="R912" s="493">
        <v>0</v>
      </c>
      <c r="S912" s="409">
        <v>0</v>
      </c>
      <c r="T912" s="657">
        <v>1</v>
      </c>
      <c r="U912" s="409">
        <f t="shared" si="44"/>
        <v>3995</v>
      </c>
      <c r="V912" s="40"/>
      <c r="W912" s="40"/>
      <c r="X912" s="40"/>
      <c r="Y912" s="52"/>
    </row>
    <row r="913" spans="1:25" ht="21">
      <c r="A913" s="54">
        <v>221</v>
      </c>
      <c r="B913" s="105" t="s">
        <v>309</v>
      </c>
      <c r="C913" s="72" t="s">
        <v>48</v>
      </c>
      <c r="D913" s="656">
        <v>2040</v>
      </c>
      <c r="E913" s="501">
        <v>0</v>
      </c>
      <c r="F913" s="501">
        <v>0</v>
      </c>
      <c r="G913" s="501">
        <v>0</v>
      </c>
      <c r="H913" s="501">
        <v>0</v>
      </c>
      <c r="I913" s="501">
        <v>0</v>
      </c>
      <c r="J913" s="501">
        <v>0</v>
      </c>
      <c r="K913" s="501">
        <v>0</v>
      </c>
      <c r="L913" s="492">
        <v>0</v>
      </c>
      <c r="M913" s="409">
        <v>0</v>
      </c>
      <c r="N913" s="409">
        <v>0</v>
      </c>
      <c r="O913" s="409">
        <v>0</v>
      </c>
      <c r="P913" s="657">
        <v>1</v>
      </c>
      <c r="Q913" s="409">
        <f t="shared" si="43"/>
        <v>2040</v>
      </c>
      <c r="R913" s="493">
        <v>0</v>
      </c>
      <c r="S913" s="409">
        <v>0</v>
      </c>
      <c r="T913" s="657">
        <v>1</v>
      </c>
      <c r="U913" s="409">
        <f t="shared" si="44"/>
        <v>2040</v>
      </c>
      <c r="V913" s="40"/>
      <c r="W913" s="40"/>
      <c r="X913" s="40"/>
      <c r="Y913" s="52"/>
    </row>
    <row r="914" spans="1:25" ht="21">
      <c r="A914" s="54">
        <v>222</v>
      </c>
      <c r="B914" s="105" t="s">
        <v>310</v>
      </c>
      <c r="C914" s="72" t="s">
        <v>311</v>
      </c>
      <c r="D914" s="656">
        <v>28050</v>
      </c>
      <c r="E914" s="501">
        <v>0</v>
      </c>
      <c r="F914" s="501">
        <v>0</v>
      </c>
      <c r="G914" s="501">
        <v>0</v>
      </c>
      <c r="H914" s="501">
        <v>0</v>
      </c>
      <c r="I914" s="501">
        <v>0</v>
      </c>
      <c r="J914" s="501">
        <v>0</v>
      </c>
      <c r="K914" s="501">
        <v>0</v>
      </c>
      <c r="L914" s="492">
        <v>0</v>
      </c>
      <c r="M914" s="409">
        <v>0</v>
      </c>
      <c r="N914" s="409">
        <v>0</v>
      </c>
      <c r="O914" s="409">
        <v>0</v>
      </c>
      <c r="P914" s="657">
        <v>1</v>
      </c>
      <c r="Q914" s="409">
        <f t="shared" si="43"/>
        <v>28050</v>
      </c>
      <c r="R914" s="493">
        <v>0</v>
      </c>
      <c r="S914" s="409">
        <v>0</v>
      </c>
      <c r="T914" s="657">
        <v>1</v>
      </c>
      <c r="U914" s="409">
        <f t="shared" si="44"/>
        <v>28050</v>
      </c>
      <c r="V914" s="40"/>
      <c r="W914" s="40"/>
      <c r="X914" s="40"/>
      <c r="Y914" s="52"/>
    </row>
    <row r="915" spans="1:25" ht="21">
      <c r="A915" s="54">
        <v>223</v>
      </c>
      <c r="B915" s="105" t="s">
        <v>371</v>
      </c>
      <c r="C915" s="72" t="s">
        <v>311</v>
      </c>
      <c r="D915" s="656">
        <v>21250</v>
      </c>
      <c r="E915" s="501">
        <v>0</v>
      </c>
      <c r="F915" s="501">
        <v>0</v>
      </c>
      <c r="G915" s="501">
        <v>0</v>
      </c>
      <c r="H915" s="501">
        <v>0</v>
      </c>
      <c r="I915" s="501">
        <v>0</v>
      </c>
      <c r="J915" s="501">
        <v>0</v>
      </c>
      <c r="K915" s="501">
        <v>0</v>
      </c>
      <c r="L915" s="492">
        <v>0</v>
      </c>
      <c r="M915" s="409">
        <v>0</v>
      </c>
      <c r="N915" s="409">
        <v>0</v>
      </c>
      <c r="O915" s="409">
        <v>0</v>
      </c>
      <c r="P915" s="657">
        <v>1</v>
      </c>
      <c r="Q915" s="409">
        <f t="shared" si="43"/>
        <v>21250</v>
      </c>
      <c r="R915" s="493">
        <v>0</v>
      </c>
      <c r="S915" s="409">
        <v>0</v>
      </c>
      <c r="T915" s="657">
        <v>1</v>
      </c>
      <c r="U915" s="409">
        <f t="shared" si="44"/>
        <v>21250</v>
      </c>
      <c r="V915" s="40"/>
      <c r="W915" s="40"/>
      <c r="X915" s="40"/>
      <c r="Y915" s="52"/>
    </row>
    <row r="916" spans="1:25" ht="21">
      <c r="A916" s="54">
        <v>224</v>
      </c>
      <c r="B916" s="105" t="s">
        <v>372</v>
      </c>
      <c r="C916" s="72" t="s">
        <v>54</v>
      </c>
      <c r="D916" s="656">
        <v>6885</v>
      </c>
      <c r="E916" s="501">
        <v>0</v>
      </c>
      <c r="F916" s="501">
        <v>0</v>
      </c>
      <c r="G916" s="501">
        <v>0</v>
      </c>
      <c r="H916" s="501">
        <v>0</v>
      </c>
      <c r="I916" s="501">
        <v>0</v>
      </c>
      <c r="J916" s="501">
        <v>0</v>
      </c>
      <c r="K916" s="501">
        <v>0</v>
      </c>
      <c r="L916" s="492">
        <v>0</v>
      </c>
      <c r="M916" s="409">
        <v>0</v>
      </c>
      <c r="N916" s="409">
        <v>0</v>
      </c>
      <c r="O916" s="409">
        <v>0</v>
      </c>
      <c r="P916" s="657">
        <v>2</v>
      </c>
      <c r="Q916" s="409">
        <f t="shared" si="43"/>
        <v>13770</v>
      </c>
      <c r="R916" s="493">
        <v>0</v>
      </c>
      <c r="S916" s="409">
        <v>0</v>
      </c>
      <c r="T916" s="657">
        <v>2</v>
      </c>
      <c r="U916" s="409">
        <f t="shared" si="44"/>
        <v>13770</v>
      </c>
      <c r="V916" s="40"/>
      <c r="W916" s="40"/>
      <c r="X916" s="40"/>
      <c r="Y916" s="52"/>
    </row>
    <row r="917" spans="1:25" ht="21">
      <c r="A917" s="54">
        <v>225</v>
      </c>
      <c r="B917" s="105" t="s">
        <v>337</v>
      </c>
      <c r="C917" s="72" t="s">
        <v>54</v>
      </c>
      <c r="D917" s="656">
        <v>17000</v>
      </c>
      <c r="E917" s="501">
        <v>0</v>
      </c>
      <c r="F917" s="501">
        <v>0</v>
      </c>
      <c r="G917" s="501">
        <v>0</v>
      </c>
      <c r="H917" s="501">
        <v>0</v>
      </c>
      <c r="I917" s="501">
        <v>0</v>
      </c>
      <c r="J917" s="501">
        <v>0</v>
      </c>
      <c r="K917" s="501">
        <v>0</v>
      </c>
      <c r="L917" s="492">
        <v>0</v>
      </c>
      <c r="M917" s="409">
        <v>0</v>
      </c>
      <c r="N917" s="409">
        <v>0</v>
      </c>
      <c r="O917" s="409">
        <v>0</v>
      </c>
      <c r="P917" s="657">
        <v>1</v>
      </c>
      <c r="Q917" s="409">
        <f t="shared" si="43"/>
        <v>17000</v>
      </c>
      <c r="R917" s="493">
        <v>0</v>
      </c>
      <c r="S917" s="409">
        <v>0</v>
      </c>
      <c r="T917" s="657">
        <v>1</v>
      </c>
      <c r="U917" s="409">
        <f t="shared" si="44"/>
        <v>17000</v>
      </c>
      <c r="V917" s="40"/>
      <c r="W917" s="40"/>
      <c r="X917" s="40"/>
      <c r="Y917" s="52"/>
    </row>
    <row r="918" spans="1:25" ht="21">
      <c r="A918" s="54"/>
      <c r="B918" s="106" t="s">
        <v>338</v>
      </c>
      <c r="C918" s="96">
        <v>0</v>
      </c>
      <c r="D918" s="641">
        <v>0</v>
      </c>
      <c r="E918" s="501">
        <v>0</v>
      </c>
      <c r="F918" s="501">
        <v>0</v>
      </c>
      <c r="G918" s="501">
        <v>0</v>
      </c>
      <c r="H918" s="501">
        <v>0</v>
      </c>
      <c r="I918" s="501">
        <v>0</v>
      </c>
      <c r="J918" s="501">
        <v>0</v>
      </c>
      <c r="K918" s="501">
        <v>0</v>
      </c>
      <c r="L918" s="492">
        <v>0</v>
      </c>
      <c r="M918" s="409">
        <v>0</v>
      </c>
      <c r="N918" s="409">
        <v>0</v>
      </c>
      <c r="O918" s="409">
        <v>0</v>
      </c>
      <c r="P918" s="653">
        <v>0</v>
      </c>
      <c r="Q918" s="409">
        <f t="shared" si="43"/>
        <v>0</v>
      </c>
      <c r="R918" s="493">
        <v>0</v>
      </c>
      <c r="S918" s="409">
        <v>0</v>
      </c>
      <c r="T918" s="653">
        <v>0</v>
      </c>
      <c r="U918" s="409">
        <f t="shared" si="44"/>
        <v>0</v>
      </c>
      <c r="V918" s="40"/>
      <c r="W918" s="40"/>
      <c r="X918" s="40"/>
      <c r="Y918" s="52"/>
    </row>
    <row r="919" spans="1:25" ht="21">
      <c r="A919" s="54">
        <v>226</v>
      </c>
      <c r="B919" s="105" t="s">
        <v>373</v>
      </c>
      <c r="C919" s="72" t="s">
        <v>311</v>
      </c>
      <c r="D919" s="656">
        <v>32640</v>
      </c>
      <c r="E919" s="501">
        <v>0</v>
      </c>
      <c r="F919" s="501">
        <v>0</v>
      </c>
      <c r="G919" s="501">
        <v>0</v>
      </c>
      <c r="H919" s="501">
        <v>0</v>
      </c>
      <c r="I919" s="501">
        <v>0</v>
      </c>
      <c r="J919" s="501">
        <v>0</v>
      </c>
      <c r="K919" s="501">
        <v>0</v>
      </c>
      <c r="L919" s="492">
        <v>0</v>
      </c>
      <c r="M919" s="409">
        <v>0</v>
      </c>
      <c r="N919" s="409">
        <v>0</v>
      </c>
      <c r="O919" s="409">
        <v>0</v>
      </c>
      <c r="P919" s="657">
        <v>1</v>
      </c>
      <c r="Q919" s="409">
        <f t="shared" si="43"/>
        <v>32640</v>
      </c>
      <c r="R919" s="493">
        <v>0</v>
      </c>
      <c r="S919" s="409">
        <v>0</v>
      </c>
      <c r="T919" s="657">
        <v>1</v>
      </c>
      <c r="U919" s="409">
        <f t="shared" si="44"/>
        <v>32640</v>
      </c>
      <c r="V919" s="40"/>
      <c r="W919" s="40"/>
      <c r="X919" s="40"/>
      <c r="Y919" s="52"/>
    </row>
    <row r="920" spans="1:25" ht="21">
      <c r="A920" s="54">
        <v>227</v>
      </c>
      <c r="B920" s="105" t="s">
        <v>345</v>
      </c>
      <c r="C920" s="72" t="s">
        <v>311</v>
      </c>
      <c r="D920" s="656">
        <v>84150</v>
      </c>
      <c r="E920" s="501">
        <v>0</v>
      </c>
      <c r="F920" s="501">
        <v>0</v>
      </c>
      <c r="G920" s="501">
        <v>0</v>
      </c>
      <c r="H920" s="501">
        <v>0</v>
      </c>
      <c r="I920" s="501">
        <v>0</v>
      </c>
      <c r="J920" s="501">
        <v>0</v>
      </c>
      <c r="K920" s="501">
        <v>0</v>
      </c>
      <c r="L920" s="492">
        <v>0</v>
      </c>
      <c r="M920" s="409">
        <v>0</v>
      </c>
      <c r="N920" s="409">
        <v>0</v>
      </c>
      <c r="O920" s="409">
        <v>0</v>
      </c>
      <c r="P920" s="657">
        <v>1</v>
      </c>
      <c r="Q920" s="409">
        <f t="shared" si="43"/>
        <v>84150</v>
      </c>
      <c r="R920" s="493">
        <v>0</v>
      </c>
      <c r="S920" s="409">
        <v>0</v>
      </c>
      <c r="T920" s="657">
        <v>1</v>
      </c>
      <c r="U920" s="409">
        <f t="shared" si="44"/>
        <v>84150</v>
      </c>
      <c r="V920" s="40"/>
      <c r="W920" s="40"/>
      <c r="X920" s="40"/>
      <c r="Y920" s="52"/>
    </row>
    <row r="921" spans="1:25" ht="21">
      <c r="A921" s="54">
        <v>228</v>
      </c>
      <c r="B921" s="105" t="s">
        <v>374</v>
      </c>
      <c r="C921" s="72" t="s">
        <v>375</v>
      </c>
      <c r="D921" s="656">
        <v>40375</v>
      </c>
      <c r="E921" s="501">
        <v>0</v>
      </c>
      <c r="F921" s="501">
        <v>0</v>
      </c>
      <c r="G921" s="501">
        <v>0</v>
      </c>
      <c r="H921" s="501">
        <v>0</v>
      </c>
      <c r="I921" s="501">
        <v>0</v>
      </c>
      <c r="J921" s="501">
        <v>0</v>
      </c>
      <c r="K921" s="501">
        <v>0</v>
      </c>
      <c r="L921" s="492">
        <v>0</v>
      </c>
      <c r="M921" s="409">
        <v>0</v>
      </c>
      <c r="N921" s="409">
        <v>0</v>
      </c>
      <c r="O921" s="409">
        <v>0</v>
      </c>
      <c r="P921" s="657">
        <v>1</v>
      </c>
      <c r="Q921" s="409">
        <f t="shared" si="43"/>
        <v>40375</v>
      </c>
      <c r="R921" s="493">
        <v>0</v>
      </c>
      <c r="S921" s="409">
        <v>0</v>
      </c>
      <c r="T921" s="657">
        <v>1</v>
      </c>
      <c r="U921" s="409">
        <f t="shared" si="44"/>
        <v>40375</v>
      </c>
      <c r="V921" s="40"/>
      <c r="W921" s="40"/>
      <c r="X921" s="40"/>
      <c r="Y921" s="52"/>
    </row>
    <row r="922" spans="1:25" ht="21">
      <c r="A922" s="54">
        <v>229</v>
      </c>
      <c r="B922" s="105" t="s">
        <v>396</v>
      </c>
      <c r="C922" s="72" t="s">
        <v>319</v>
      </c>
      <c r="D922" s="656">
        <v>11900</v>
      </c>
      <c r="E922" s="501">
        <v>0</v>
      </c>
      <c r="F922" s="501">
        <v>0</v>
      </c>
      <c r="G922" s="501">
        <v>0</v>
      </c>
      <c r="H922" s="501">
        <v>0</v>
      </c>
      <c r="I922" s="501">
        <v>0</v>
      </c>
      <c r="J922" s="501">
        <v>0</v>
      </c>
      <c r="K922" s="501">
        <v>0</v>
      </c>
      <c r="L922" s="492">
        <v>0</v>
      </c>
      <c r="M922" s="409">
        <v>0</v>
      </c>
      <c r="N922" s="409">
        <v>0</v>
      </c>
      <c r="O922" s="409">
        <v>0</v>
      </c>
      <c r="P922" s="657">
        <v>1</v>
      </c>
      <c r="Q922" s="409">
        <f t="shared" si="43"/>
        <v>11900</v>
      </c>
      <c r="R922" s="493">
        <v>0</v>
      </c>
      <c r="S922" s="409">
        <v>0</v>
      </c>
      <c r="T922" s="657">
        <v>1</v>
      </c>
      <c r="U922" s="409">
        <f t="shared" si="44"/>
        <v>11900</v>
      </c>
      <c r="V922" s="40"/>
      <c r="W922" s="40"/>
      <c r="X922" s="40"/>
      <c r="Y922" s="52"/>
    </row>
    <row r="923" spans="1:25" ht="21">
      <c r="A923" s="54">
        <v>230</v>
      </c>
      <c r="B923" s="105" t="s">
        <v>377</v>
      </c>
      <c r="C923" s="86" t="s">
        <v>311</v>
      </c>
      <c r="D923" s="656">
        <v>38250</v>
      </c>
      <c r="E923" s="501">
        <v>0</v>
      </c>
      <c r="F923" s="501">
        <v>0</v>
      </c>
      <c r="G923" s="501">
        <v>0</v>
      </c>
      <c r="H923" s="501">
        <v>0</v>
      </c>
      <c r="I923" s="501">
        <v>0</v>
      </c>
      <c r="J923" s="501">
        <v>0</v>
      </c>
      <c r="K923" s="501">
        <v>0</v>
      </c>
      <c r="L923" s="492">
        <v>0</v>
      </c>
      <c r="M923" s="409">
        <v>0</v>
      </c>
      <c r="N923" s="409">
        <v>0</v>
      </c>
      <c r="O923" s="409">
        <v>0</v>
      </c>
      <c r="P923" s="657">
        <v>1</v>
      </c>
      <c r="Q923" s="409">
        <f t="shared" si="43"/>
        <v>38250</v>
      </c>
      <c r="R923" s="493">
        <v>0</v>
      </c>
      <c r="S923" s="409">
        <v>0</v>
      </c>
      <c r="T923" s="657">
        <v>1</v>
      </c>
      <c r="U923" s="409">
        <f t="shared" si="44"/>
        <v>38250</v>
      </c>
      <c r="V923" s="40"/>
      <c r="W923" s="40"/>
      <c r="X923" s="40"/>
      <c r="Y923" s="52"/>
    </row>
    <row r="924" spans="1:25" ht="21">
      <c r="A924" s="54">
        <v>231</v>
      </c>
      <c r="B924" s="110" t="s">
        <v>378</v>
      </c>
      <c r="C924" s="86" t="s">
        <v>311</v>
      </c>
      <c r="D924" s="656">
        <v>13600</v>
      </c>
      <c r="E924" s="501">
        <v>0</v>
      </c>
      <c r="F924" s="501">
        <v>0</v>
      </c>
      <c r="G924" s="501">
        <v>0</v>
      </c>
      <c r="H924" s="501">
        <v>0</v>
      </c>
      <c r="I924" s="501">
        <v>0</v>
      </c>
      <c r="J924" s="501">
        <v>0</v>
      </c>
      <c r="K924" s="501">
        <v>0</v>
      </c>
      <c r="L924" s="492">
        <v>0</v>
      </c>
      <c r="M924" s="409">
        <v>0</v>
      </c>
      <c r="N924" s="409">
        <v>0</v>
      </c>
      <c r="O924" s="409">
        <v>0</v>
      </c>
      <c r="P924" s="659">
        <v>1</v>
      </c>
      <c r="Q924" s="409">
        <f t="shared" si="43"/>
        <v>13600</v>
      </c>
      <c r="R924" s="493">
        <v>0</v>
      </c>
      <c r="S924" s="409">
        <v>0</v>
      </c>
      <c r="T924" s="659">
        <v>1</v>
      </c>
      <c r="U924" s="409">
        <f t="shared" si="44"/>
        <v>13600</v>
      </c>
      <c r="V924" s="40"/>
      <c r="W924" s="40"/>
      <c r="X924" s="40"/>
      <c r="Y924" s="52"/>
    </row>
    <row r="925" spans="1:25" ht="21">
      <c r="A925" s="54">
        <v>232</v>
      </c>
      <c r="B925" s="105" t="s">
        <v>379</v>
      </c>
      <c r="C925" s="72" t="s">
        <v>311</v>
      </c>
      <c r="D925" s="656">
        <v>15300</v>
      </c>
      <c r="E925" s="501">
        <v>0</v>
      </c>
      <c r="F925" s="501">
        <v>0</v>
      </c>
      <c r="G925" s="501">
        <v>0</v>
      </c>
      <c r="H925" s="501">
        <v>0</v>
      </c>
      <c r="I925" s="501">
        <v>0</v>
      </c>
      <c r="J925" s="501">
        <v>0</v>
      </c>
      <c r="K925" s="501">
        <v>0</v>
      </c>
      <c r="L925" s="492">
        <v>0</v>
      </c>
      <c r="M925" s="409">
        <v>0</v>
      </c>
      <c r="N925" s="409">
        <v>0</v>
      </c>
      <c r="O925" s="409">
        <v>0</v>
      </c>
      <c r="P925" s="657">
        <v>1</v>
      </c>
      <c r="Q925" s="409">
        <f t="shared" si="43"/>
        <v>15300</v>
      </c>
      <c r="R925" s="493">
        <v>0</v>
      </c>
      <c r="S925" s="409">
        <v>0</v>
      </c>
      <c r="T925" s="657">
        <v>1</v>
      </c>
      <c r="U925" s="409">
        <f t="shared" si="44"/>
        <v>15300</v>
      </c>
      <c r="V925" s="40"/>
      <c r="W925" s="40"/>
      <c r="X925" s="40"/>
      <c r="Y925" s="52"/>
    </row>
    <row r="926" spans="1:25" ht="21">
      <c r="A926" s="54">
        <v>233</v>
      </c>
      <c r="B926" s="105" t="s">
        <v>344</v>
      </c>
      <c r="C926" s="72" t="s">
        <v>311</v>
      </c>
      <c r="D926" s="656">
        <v>37400</v>
      </c>
      <c r="E926" s="501">
        <v>0</v>
      </c>
      <c r="F926" s="501">
        <v>0</v>
      </c>
      <c r="G926" s="501">
        <v>0</v>
      </c>
      <c r="H926" s="501">
        <v>0</v>
      </c>
      <c r="I926" s="501">
        <v>0</v>
      </c>
      <c r="J926" s="501">
        <v>0</v>
      </c>
      <c r="K926" s="501">
        <v>0</v>
      </c>
      <c r="L926" s="492">
        <v>0</v>
      </c>
      <c r="M926" s="409">
        <v>0</v>
      </c>
      <c r="N926" s="409">
        <v>0</v>
      </c>
      <c r="O926" s="409">
        <v>0</v>
      </c>
      <c r="P926" s="657">
        <v>1</v>
      </c>
      <c r="Q926" s="409">
        <f t="shared" si="43"/>
        <v>37400</v>
      </c>
      <c r="R926" s="493">
        <v>0</v>
      </c>
      <c r="S926" s="409">
        <v>0</v>
      </c>
      <c r="T926" s="657">
        <v>1</v>
      </c>
      <c r="U926" s="409">
        <f t="shared" si="44"/>
        <v>37400</v>
      </c>
      <c r="V926" s="40"/>
      <c r="W926" s="40"/>
      <c r="X926" s="40"/>
      <c r="Y926" s="52"/>
    </row>
    <row r="927" spans="1:25" ht="21">
      <c r="A927" s="54">
        <v>234</v>
      </c>
      <c r="B927" s="105" t="s">
        <v>382</v>
      </c>
      <c r="C927" s="72" t="s">
        <v>311</v>
      </c>
      <c r="D927" s="656">
        <v>4250</v>
      </c>
      <c r="E927" s="501">
        <v>0</v>
      </c>
      <c r="F927" s="501">
        <v>0</v>
      </c>
      <c r="G927" s="501">
        <v>0</v>
      </c>
      <c r="H927" s="501">
        <v>0</v>
      </c>
      <c r="I927" s="501">
        <v>0</v>
      </c>
      <c r="J927" s="501">
        <v>0</v>
      </c>
      <c r="K927" s="501">
        <v>0</v>
      </c>
      <c r="L927" s="492">
        <v>0</v>
      </c>
      <c r="M927" s="409">
        <v>0</v>
      </c>
      <c r="N927" s="409">
        <v>0</v>
      </c>
      <c r="O927" s="409">
        <v>0</v>
      </c>
      <c r="P927" s="657">
        <v>1</v>
      </c>
      <c r="Q927" s="409">
        <f t="shared" si="43"/>
        <v>4250</v>
      </c>
      <c r="R927" s="493">
        <v>0</v>
      </c>
      <c r="S927" s="409">
        <v>0</v>
      </c>
      <c r="T927" s="657">
        <v>1</v>
      </c>
      <c r="U927" s="409">
        <f t="shared" si="44"/>
        <v>4250</v>
      </c>
      <c r="V927" s="40"/>
      <c r="W927" s="40"/>
      <c r="X927" s="40"/>
      <c r="Y927" s="52"/>
    </row>
    <row r="928" spans="1:25" ht="21">
      <c r="A928" s="54">
        <v>235</v>
      </c>
      <c r="B928" s="105" t="s">
        <v>383</v>
      </c>
      <c r="C928" s="72" t="s">
        <v>311</v>
      </c>
      <c r="D928" s="656">
        <v>5100</v>
      </c>
      <c r="E928" s="501">
        <v>0</v>
      </c>
      <c r="F928" s="501">
        <v>0</v>
      </c>
      <c r="G928" s="501">
        <v>0</v>
      </c>
      <c r="H928" s="501">
        <v>0</v>
      </c>
      <c r="I928" s="501">
        <v>0</v>
      </c>
      <c r="J928" s="501">
        <v>0</v>
      </c>
      <c r="K928" s="501">
        <v>0</v>
      </c>
      <c r="L928" s="492">
        <v>0</v>
      </c>
      <c r="M928" s="409">
        <v>0</v>
      </c>
      <c r="N928" s="409">
        <v>0</v>
      </c>
      <c r="O928" s="409">
        <v>0</v>
      </c>
      <c r="P928" s="657">
        <v>1</v>
      </c>
      <c r="Q928" s="409">
        <f t="shared" si="43"/>
        <v>5100</v>
      </c>
      <c r="R928" s="493">
        <v>0</v>
      </c>
      <c r="S928" s="409">
        <v>0</v>
      </c>
      <c r="T928" s="657">
        <v>1</v>
      </c>
      <c r="U928" s="409">
        <f t="shared" si="44"/>
        <v>5100</v>
      </c>
      <c r="V928" s="40"/>
      <c r="W928" s="40"/>
      <c r="X928" s="40"/>
      <c r="Y928" s="52"/>
    </row>
    <row r="929" spans="1:25" ht="21">
      <c r="A929" s="54"/>
      <c r="B929" s="106" t="s">
        <v>349</v>
      </c>
      <c r="C929" s="96">
        <v>0</v>
      </c>
      <c r="D929" s="641">
        <v>0</v>
      </c>
      <c r="E929" s="501">
        <v>0</v>
      </c>
      <c r="F929" s="501">
        <v>0</v>
      </c>
      <c r="G929" s="501">
        <v>0</v>
      </c>
      <c r="H929" s="501">
        <v>0</v>
      </c>
      <c r="I929" s="501">
        <v>0</v>
      </c>
      <c r="J929" s="501">
        <v>0</v>
      </c>
      <c r="K929" s="501">
        <v>0</v>
      </c>
      <c r="L929" s="492">
        <v>0</v>
      </c>
      <c r="M929" s="409">
        <v>0</v>
      </c>
      <c r="N929" s="409">
        <v>0</v>
      </c>
      <c r="O929" s="409">
        <v>0</v>
      </c>
      <c r="P929" s="653">
        <v>0</v>
      </c>
      <c r="Q929" s="409">
        <f t="shared" si="43"/>
        <v>0</v>
      </c>
      <c r="R929" s="493">
        <v>0</v>
      </c>
      <c r="S929" s="409">
        <v>0</v>
      </c>
      <c r="T929" s="653">
        <v>0</v>
      </c>
      <c r="U929" s="409">
        <f t="shared" si="44"/>
        <v>0</v>
      </c>
      <c r="V929" s="40"/>
      <c r="W929" s="40"/>
      <c r="X929" s="40"/>
      <c r="Y929" s="52"/>
    </row>
    <row r="930" spans="1:25" ht="21">
      <c r="A930" s="54">
        <v>236</v>
      </c>
      <c r="B930" s="111" t="s">
        <v>322</v>
      </c>
      <c r="C930" s="72" t="s">
        <v>311</v>
      </c>
      <c r="D930" s="656">
        <v>23000</v>
      </c>
      <c r="E930" s="501">
        <v>0</v>
      </c>
      <c r="F930" s="501">
        <v>0</v>
      </c>
      <c r="G930" s="501">
        <v>0</v>
      </c>
      <c r="H930" s="501">
        <v>0</v>
      </c>
      <c r="I930" s="501">
        <v>0</v>
      </c>
      <c r="J930" s="501">
        <v>0</v>
      </c>
      <c r="K930" s="501">
        <v>0</v>
      </c>
      <c r="L930" s="492">
        <v>0</v>
      </c>
      <c r="M930" s="409">
        <v>0</v>
      </c>
      <c r="N930" s="409">
        <v>0</v>
      </c>
      <c r="O930" s="409">
        <v>0</v>
      </c>
      <c r="P930" s="657">
        <v>1</v>
      </c>
      <c r="Q930" s="409">
        <f t="shared" si="43"/>
        <v>23000</v>
      </c>
      <c r="R930" s="493">
        <v>0</v>
      </c>
      <c r="S930" s="409">
        <v>0</v>
      </c>
      <c r="T930" s="657">
        <v>1</v>
      </c>
      <c r="U930" s="409">
        <f t="shared" si="44"/>
        <v>23000</v>
      </c>
      <c r="V930" s="40"/>
      <c r="W930" s="40"/>
      <c r="X930" s="40"/>
      <c r="Y930" s="52"/>
    </row>
    <row r="931" spans="1:25" ht="42">
      <c r="A931" s="54">
        <v>237</v>
      </c>
      <c r="B931" s="107" t="s">
        <v>323</v>
      </c>
      <c r="C931" s="108" t="s">
        <v>294</v>
      </c>
      <c r="D931" s="660">
        <v>50530</v>
      </c>
      <c r="E931" s="501">
        <v>0</v>
      </c>
      <c r="F931" s="501">
        <v>0</v>
      </c>
      <c r="G931" s="501">
        <v>0</v>
      </c>
      <c r="H931" s="501">
        <v>0</v>
      </c>
      <c r="I931" s="501">
        <v>0</v>
      </c>
      <c r="J931" s="501">
        <v>0</v>
      </c>
      <c r="K931" s="501">
        <v>0</v>
      </c>
      <c r="L931" s="492">
        <v>0</v>
      </c>
      <c r="M931" s="409">
        <v>0</v>
      </c>
      <c r="N931" s="409">
        <v>0</v>
      </c>
      <c r="O931" s="409">
        <v>0</v>
      </c>
      <c r="P931" s="658">
        <v>1</v>
      </c>
      <c r="Q931" s="409">
        <f t="shared" si="43"/>
        <v>50530</v>
      </c>
      <c r="R931" s="493">
        <v>0</v>
      </c>
      <c r="S931" s="409">
        <v>0</v>
      </c>
      <c r="T931" s="658">
        <v>1</v>
      </c>
      <c r="U931" s="409">
        <f t="shared" si="44"/>
        <v>50530</v>
      </c>
      <c r="V931" s="40"/>
      <c r="W931" s="40"/>
      <c r="X931" s="40"/>
      <c r="Y931" s="52"/>
    </row>
    <row r="932" spans="1:25" ht="42">
      <c r="A932" s="54"/>
      <c r="B932" s="113" t="s">
        <v>415</v>
      </c>
      <c r="C932" s="549">
        <v>0</v>
      </c>
      <c r="D932" s="650">
        <v>0</v>
      </c>
      <c r="E932" s="501">
        <v>0</v>
      </c>
      <c r="F932" s="501">
        <v>0</v>
      </c>
      <c r="G932" s="501">
        <v>0</v>
      </c>
      <c r="H932" s="501">
        <v>0</v>
      </c>
      <c r="I932" s="501">
        <v>0</v>
      </c>
      <c r="J932" s="501">
        <v>0</v>
      </c>
      <c r="K932" s="501">
        <v>0</v>
      </c>
      <c r="L932" s="492">
        <v>0</v>
      </c>
      <c r="M932" s="409">
        <v>0</v>
      </c>
      <c r="N932" s="409">
        <v>0</v>
      </c>
      <c r="O932" s="409">
        <v>0</v>
      </c>
      <c r="P932" s="648">
        <v>0</v>
      </c>
      <c r="Q932" s="409">
        <f t="shared" si="43"/>
        <v>0</v>
      </c>
      <c r="R932" s="493">
        <v>0</v>
      </c>
      <c r="S932" s="409">
        <v>0</v>
      </c>
      <c r="T932" s="648">
        <v>0</v>
      </c>
      <c r="U932" s="409">
        <f t="shared" si="44"/>
        <v>0</v>
      </c>
      <c r="V932" s="40"/>
      <c r="W932" s="40"/>
      <c r="X932" s="40"/>
      <c r="Y932" s="52"/>
    </row>
    <row r="933" spans="1:25" ht="21">
      <c r="A933" s="54"/>
      <c r="B933" s="106" t="s">
        <v>325</v>
      </c>
      <c r="C933" s="96">
        <v>0</v>
      </c>
      <c r="D933" s="641">
        <v>0</v>
      </c>
      <c r="E933" s="501">
        <v>0</v>
      </c>
      <c r="F933" s="501">
        <v>0</v>
      </c>
      <c r="G933" s="501">
        <v>0</v>
      </c>
      <c r="H933" s="501">
        <v>0</v>
      </c>
      <c r="I933" s="501">
        <v>0</v>
      </c>
      <c r="J933" s="501">
        <v>0</v>
      </c>
      <c r="K933" s="501">
        <v>0</v>
      </c>
      <c r="L933" s="492">
        <v>0</v>
      </c>
      <c r="M933" s="409">
        <v>0</v>
      </c>
      <c r="N933" s="409">
        <v>0</v>
      </c>
      <c r="O933" s="409">
        <v>0</v>
      </c>
      <c r="P933" s="653">
        <v>0</v>
      </c>
      <c r="Q933" s="409">
        <f t="shared" si="43"/>
        <v>0</v>
      </c>
      <c r="R933" s="493">
        <v>0</v>
      </c>
      <c r="S933" s="409">
        <v>0</v>
      </c>
      <c r="T933" s="653">
        <v>0</v>
      </c>
      <c r="U933" s="409">
        <f t="shared" si="44"/>
        <v>0</v>
      </c>
      <c r="V933" s="40"/>
      <c r="W933" s="40"/>
      <c r="X933" s="40"/>
      <c r="Y933" s="52"/>
    </row>
    <row r="934" spans="1:25" ht="21">
      <c r="A934" s="54">
        <v>238</v>
      </c>
      <c r="B934" s="105" t="s">
        <v>367</v>
      </c>
      <c r="C934" s="72" t="s">
        <v>311</v>
      </c>
      <c r="D934" s="656">
        <v>9095</v>
      </c>
      <c r="E934" s="501">
        <v>0</v>
      </c>
      <c r="F934" s="501">
        <v>0</v>
      </c>
      <c r="G934" s="501">
        <v>0</v>
      </c>
      <c r="H934" s="501">
        <v>0</v>
      </c>
      <c r="I934" s="501">
        <v>0</v>
      </c>
      <c r="J934" s="501">
        <v>0</v>
      </c>
      <c r="K934" s="501">
        <v>0</v>
      </c>
      <c r="L934" s="492">
        <v>0</v>
      </c>
      <c r="M934" s="409">
        <v>0</v>
      </c>
      <c r="N934" s="409">
        <v>0</v>
      </c>
      <c r="O934" s="409">
        <v>0</v>
      </c>
      <c r="P934" s="657">
        <v>1</v>
      </c>
      <c r="Q934" s="409">
        <f t="shared" si="43"/>
        <v>9095</v>
      </c>
      <c r="R934" s="493">
        <v>0</v>
      </c>
      <c r="S934" s="409">
        <v>0</v>
      </c>
      <c r="T934" s="657">
        <v>1</v>
      </c>
      <c r="U934" s="409">
        <f t="shared" si="44"/>
        <v>9095</v>
      </c>
      <c r="V934" s="40"/>
      <c r="W934" s="40"/>
      <c r="X934" s="40"/>
      <c r="Y934" s="52"/>
    </row>
    <row r="935" spans="1:25" ht="21">
      <c r="A935" s="54">
        <v>239</v>
      </c>
      <c r="B935" s="105" t="s">
        <v>368</v>
      </c>
      <c r="C935" s="72" t="s">
        <v>44</v>
      </c>
      <c r="D935" s="656">
        <v>7480</v>
      </c>
      <c r="E935" s="501">
        <v>0</v>
      </c>
      <c r="F935" s="501">
        <v>0</v>
      </c>
      <c r="G935" s="501">
        <v>0</v>
      </c>
      <c r="H935" s="501">
        <v>0</v>
      </c>
      <c r="I935" s="501">
        <v>0</v>
      </c>
      <c r="J935" s="501">
        <v>0</v>
      </c>
      <c r="K935" s="501">
        <v>0</v>
      </c>
      <c r="L935" s="492">
        <v>0</v>
      </c>
      <c r="M935" s="409">
        <v>0</v>
      </c>
      <c r="N935" s="409">
        <v>0</v>
      </c>
      <c r="O935" s="409">
        <v>0</v>
      </c>
      <c r="P935" s="657">
        <v>2</v>
      </c>
      <c r="Q935" s="409">
        <f t="shared" si="43"/>
        <v>14960</v>
      </c>
      <c r="R935" s="493">
        <v>0</v>
      </c>
      <c r="S935" s="409">
        <v>0</v>
      </c>
      <c r="T935" s="657">
        <v>2</v>
      </c>
      <c r="U935" s="409">
        <f t="shared" si="44"/>
        <v>14960</v>
      </c>
      <c r="V935" s="40"/>
      <c r="W935" s="40"/>
      <c r="X935" s="40"/>
      <c r="Y935" s="52"/>
    </row>
    <row r="936" spans="1:25" ht="21">
      <c r="A936" s="54">
        <v>240</v>
      </c>
      <c r="B936" s="105" t="s">
        <v>369</v>
      </c>
      <c r="C936" s="72" t="s">
        <v>44</v>
      </c>
      <c r="D936" s="656">
        <v>3315</v>
      </c>
      <c r="E936" s="501">
        <v>0</v>
      </c>
      <c r="F936" s="501">
        <v>0</v>
      </c>
      <c r="G936" s="501">
        <v>0</v>
      </c>
      <c r="H936" s="501">
        <v>0</v>
      </c>
      <c r="I936" s="501">
        <v>0</v>
      </c>
      <c r="J936" s="501">
        <v>0</v>
      </c>
      <c r="K936" s="501">
        <v>0</v>
      </c>
      <c r="L936" s="492">
        <v>0</v>
      </c>
      <c r="M936" s="409">
        <v>0</v>
      </c>
      <c r="N936" s="409">
        <v>0</v>
      </c>
      <c r="O936" s="409">
        <v>0</v>
      </c>
      <c r="P936" s="657">
        <v>2</v>
      </c>
      <c r="Q936" s="409">
        <f t="shared" si="43"/>
        <v>6630</v>
      </c>
      <c r="R936" s="493">
        <v>0</v>
      </c>
      <c r="S936" s="409">
        <v>0</v>
      </c>
      <c r="T936" s="657">
        <v>2</v>
      </c>
      <c r="U936" s="409">
        <f t="shared" si="44"/>
        <v>6630</v>
      </c>
      <c r="V936" s="40"/>
      <c r="W936" s="40"/>
      <c r="X936" s="40"/>
      <c r="Y936" s="52"/>
    </row>
    <row r="937" spans="1:25" ht="21">
      <c r="A937" s="54">
        <v>241</v>
      </c>
      <c r="B937" s="105" t="s">
        <v>370</v>
      </c>
      <c r="C937" s="72" t="s">
        <v>311</v>
      </c>
      <c r="D937" s="656">
        <v>3995</v>
      </c>
      <c r="E937" s="501">
        <v>0</v>
      </c>
      <c r="F937" s="501">
        <v>0</v>
      </c>
      <c r="G937" s="501">
        <v>0</v>
      </c>
      <c r="H937" s="501">
        <v>0</v>
      </c>
      <c r="I937" s="501">
        <v>0</v>
      </c>
      <c r="J937" s="501">
        <v>0</v>
      </c>
      <c r="K937" s="501">
        <v>0</v>
      </c>
      <c r="L937" s="492">
        <v>0</v>
      </c>
      <c r="M937" s="409">
        <v>0</v>
      </c>
      <c r="N937" s="409">
        <v>0</v>
      </c>
      <c r="O937" s="409">
        <v>0</v>
      </c>
      <c r="P937" s="657">
        <v>1</v>
      </c>
      <c r="Q937" s="409">
        <f t="shared" si="43"/>
        <v>3995</v>
      </c>
      <c r="R937" s="493">
        <v>0</v>
      </c>
      <c r="S937" s="409">
        <v>0</v>
      </c>
      <c r="T937" s="657">
        <v>1</v>
      </c>
      <c r="U937" s="409">
        <f t="shared" si="44"/>
        <v>3995</v>
      </c>
      <c r="V937" s="40"/>
      <c r="W937" s="40"/>
      <c r="X937" s="40"/>
      <c r="Y937" s="52"/>
    </row>
    <row r="938" spans="1:25" ht="21">
      <c r="A938" s="54">
        <v>242</v>
      </c>
      <c r="B938" s="105" t="s">
        <v>309</v>
      </c>
      <c r="C938" s="72" t="s">
        <v>48</v>
      </c>
      <c r="D938" s="656">
        <v>2040</v>
      </c>
      <c r="E938" s="501">
        <v>0</v>
      </c>
      <c r="F938" s="501">
        <v>0</v>
      </c>
      <c r="G938" s="501">
        <v>0</v>
      </c>
      <c r="H938" s="501">
        <v>0</v>
      </c>
      <c r="I938" s="501">
        <v>0</v>
      </c>
      <c r="J938" s="501">
        <v>0</v>
      </c>
      <c r="K938" s="501">
        <v>0</v>
      </c>
      <c r="L938" s="492">
        <v>0</v>
      </c>
      <c r="M938" s="409">
        <v>0</v>
      </c>
      <c r="N938" s="409">
        <v>0</v>
      </c>
      <c r="O938" s="409">
        <v>0</v>
      </c>
      <c r="P938" s="657">
        <v>1</v>
      </c>
      <c r="Q938" s="409">
        <f t="shared" si="43"/>
        <v>2040</v>
      </c>
      <c r="R938" s="493">
        <v>0</v>
      </c>
      <c r="S938" s="409">
        <v>0</v>
      </c>
      <c r="T938" s="657">
        <v>1</v>
      </c>
      <c r="U938" s="409">
        <f t="shared" si="44"/>
        <v>2040</v>
      </c>
      <c r="V938" s="40"/>
      <c r="W938" s="40"/>
      <c r="X938" s="40"/>
      <c r="Y938" s="52"/>
    </row>
    <row r="939" spans="1:25" ht="21">
      <c r="A939" s="54">
        <v>243</v>
      </c>
      <c r="B939" s="105" t="s">
        <v>310</v>
      </c>
      <c r="C939" s="72" t="s">
        <v>311</v>
      </c>
      <c r="D939" s="656">
        <v>28050</v>
      </c>
      <c r="E939" s="501">
        <v>0</v>
      </c>
      <c r="F939" s="501">
        <v>0</v>
      </c>
      <c r="G939" s="501">
        <v>0</v>
      </c>
      <c r="H939" s="501">
        <v>0</v>
      </c>
      <c r="I939" s="501">
        <v>0</v>
      </c>
      <c r="J939" s="501">
        <v>0</v>
      </c>
      <c r="K939" s="501">
        <v>0</v>
      </c>
      <c r="L939" s="492">
        <v>0</v>
      </c>
      <c r="M939" s="409">
        <v>0</v>
      </c>
      <c r="N939" s="409">
        <v>0</v>
      </c>
      <c r="O939" s="409">
        <v>0</v>
      </c>
      <c r="P939" s="657">
        <v>1</v>
      </c>
      <c r="Q939" s="409">
        <f t="shared" si="43"/>
        <v>28050</v>
      </c>
      <c r="R939" s="493">
        <v>0</v>
      </c>
      <c r="S939" s="409">
        <v>0</v>
      </c>
      <c r="T939" s="657">
        <v>1</v>
      </c>
      <c r="U939" s="409">
        <f t="shared" si="44"/>
        <v>28050</v>
      </c>
      <c r="V939" s="40"/>
      <c r="W939" s="40"/>
      <c r="X939" s="40"/>
      <c r="Y939" s="52"/>
    </row>
    <row r="940" spans="1:25" ht="21">
      <c r="A940" s="54">
        <v>244</v>
      </c>
      <c r="B940" s="105" t="s">
        <v>371</v>
      </c>
      <c r="C940" s="72" t="s">
        <v>311</v>
      </c>
      <c r="D940" s="656">
        <v>21250</v>
      </c>
      <c r="E940" s="501">
        <v>0</v>
      </c>
      <c r="F940" s="501">
        <v>0</v>
      </c>
      <c r="G940" s="501">
        <v>0</v>
      </c>
      <c r="H940" s="501">
        <v>0</v>
      </c>
      <c r="I940" s="501">
        <v>0</v>
      </c>
      <c r="J940" s="501">
        <v>0</v>
      </c>
      <c r="K940" s="501">
        <v>0</v>
      </c>
      <c r="L940" s="492">
        <v>0</v>
      </c>
      <c r="M940" s="409">
        <v>0</v>
      </c>
      <c r="N940" s="409">
        <v>0</v>
      </c>
      <c r="O940" s="409">
        <v>0</v>
      </c>
      <c r="P940" s="657">
        <v>1</v>
      </c>
      <c r="Q940" s="409">
        <f t="shared" si="43"/>
        <v>21250</v>
      </c>
      <c r="R940" s="493">
        <v>0</v>
      </c>
      <c r="S940" s="409">
        <v>0</v>
      </c>
      <c r="T940" s="657">
        <v>1</v>
      </c>
      <c r="U940" s="409">
        <f t="shared" si="44"/>
        <v>21250</v>
      </c>
      <c r="V940" s="40"/>
      <c r="W940" s="40"/>
      <c r="X940" s="40"/>
      <c r="Y940" s="52"/>
    </row>
    <row r="941" spans="1:25" ht="21">
      <c r="A941" s="54">
        <v>245</v>
      </c>
      <c r="B941" s="105" t="s">
        <v>372</v>
      </c>
      <c r="C941" s="72" t="s">
        <v>54</v>
      </c>
      <c r="D941" s="656">
        <v>6885</v>
      </c>
      <c r="E941" s="501">
        <v>0</v>
      </c>
      <c r="F941" s="501">
        <v>0</v>
      </c>
      <c r="G941" s="501">
        <v>0</v>
      </c>
      <c r="H941" s="501">
        <v>0</v>
      </c>
      <c r="I941" s="501">
        <v>0</v>
      </c>
      <c r="J941" s="501">
        <v>0</v>
      </c>
      <c r="K941" s="501">
        <v>0</v>
      </c>
      <c r="L941" s="492">
        <v>0</v>
      </c>
      <c r="M941" s="409">
        <v>0</v>
      </c>
      <c r="N941" s="409">
        <v>0</v>
      </c>
      <c r="O941" s="409">
        <v>0</v>
      </c>
      <c r="P941" s="657">
        <v>2</v>
      </c>
      <c r="Q941" s="409">
        <f t="shared" si="43"/>
        <v>13770</v>
      </c>
      <c r="R941" s="493">
        <v>0</v>
      </c>
      <c r="S941" s="409">
        <v>0</v>
      </c>
      <c r="T941" s="657">
        <v>2</v>
      </c>
      <c r="U941" s="409">
        <f t="shared" si="44"/>
        <v>13770</v>
      </c>
      <c r="V941" s="40"/>
      <c r="W941" s="40"/>
      <c r="X941" s="40"/>
      <c r="Y941" s="52"/>
    </row>
    <row r="942" spans="1:25" ht="21">
      <c r="A942" s="54">
        <v>246</v>
      </c>
      <c r="B942" s="105" t="s">
        <v>337</v>
      </c>
      <c r="C942" s="72" t="s">
        <v>54</v>
      </c>
      <c r="D942" s="656">
        <v>17000</v>
      </c>
      <c r="E942" s="501">
        <v>0</v>
      </c>
      <c r="F942" s="501">
        <v>0</v>
      </c>
      <c r="G942" s="501">
        <v>0</v>
      </c>
      <c r="H942" s="501">
        <v>0</v>
      </c>
      <c r="I942" s="501">
        <v>0</v>
      </c>
      <c r="J942" s="501">
        <v>0</v>
      </c>
      <c r="K942" s="501">
        <v>0</v>
      </c>
      <c r="L942" s="492">
        <v>0</v>
      </c>
      <c r="M942" s="409">
        <v>0</v>
      </c>
      <c r="N942" s="409">
        <v>0</v>
      </c>
      <c r="O942" s="409">
        <v>0</v>
      </c>
      <c r="P942" s="657">
        <v>1</v>
      </c>
      <c r="Q942" s="409">
        <f t="shared" si="43"/>
        <v>17000</v>
      </c>
      <c r="R942" s="493">
        <v>0</v>
      </c>
      <c r="S942" s="409">
        <v>0</v>
      </c>
      <c r="T942" s="657">
        <v>1</v>
      </c>
      <c r="U942" s="409">
        <f t="shared" si="44"/>
        <v>17000</v>
      </c>
      <c r="V942" s="40"/>
      <c r="W942" s="40"/>
      <c r="X942" s="40"/>
      <c r="Y942" s="52"/>
    </row>
    <row r="943" spans="1:25" ht="21">
      <c r="A943" s="54"/>
      <c r="B943" s="106" t="s">
        <v>338</v>
      </c>
      <c r="C943" s="96">
        <v>0</v>
      </c>
      <c r="D943" s="641">
        <v>0</v>
      </c>
      <c r="E943" s="501">
        <v>0</v>
      </c>
      <c r="F943" s="501">
        <v>0</v>
      </c>
      <c r="G943" s="501">
        <v>0</v>
      </c>
      <c r="H943" s="501">
        <v>0</v>
      </c>
      <c r="I943" s="501">
        <v>0</v>
      </c>
      <c r="J943" s="501">
        <v>0</v>
      </c>
      <c r="K943" s="501">
        <v>0</v>
      </c>
      <c r="L943" s="492">
        <v>0</v>
      </c>
      <c r="M943" s="409">
        <v>0</v>
      </c>
      <c r="N943" s="409">
        <v>0</v>
      </c>
      <c r="O943" s="409">
        <v>0</v>
      </c>
      <c r="P943" s="653">
        <v>0</v>
      </c>
      <c r="Q943" s="409">
        <f t="shared" si="43"/>
        <v>0</v>
      </c>
      <c r="R943" s="493">
        <v>0</v>
      </c>
      <c r="S943" s="409">
        <v>0</v>
      </c>
      <c r="T943" s="653">
        <v>0</v>
      </c>
      <c r="U943" s="409">
        <f t="shared" si="44"/>
        <v>0</v>
      </c>
      <c r="V943" s="40"/>
      <c r="W943" s="40"/>
      <c r="X943" s="40"/>
      <c r="Y943" s="52"/>
    </row>
    <row r="944" spans="1:25" ht="21">
      <c r="A944" s="54">
        <v>247</v>
      </c>
      <c r="B944" s="105" t="s">
        <v>373</v>
      </c>
      <c r="C944" s="72" t="s">
        <v>311</v>
      </c>
      <c r="D944" s="656">
        <v>32640</v>
      </c>
      <c r="E944" s="501">
        <v>0</v>
      </c>
      <c r="F944" s="501">
        <v>0</v>
      </c>
      <c r="G944" s="501">
        <v>0</v>
      </c>
      <c r="H944" s="501">
        <v>0</v>
      </c>
      <c r="I944" s="501">
        <v>0</v>
      </c>
      <c r="J944" s="501">
        <v>0</v>
      </c>
      <c r="K944" s="501">
        <v>0</v>
      </c>
      <c r="L944" s="492">
        <v>0</v>
      </c>
      <c r="M944" s="409">
        <v>0</v>
      </c>
      <c r="N944" s="409">
        <v>0</v>
      </c>
      <c r="O944" s="409">
        <v>0</v>
      </c>
      <c r="P944" s="657">
        <v>1</v>
      </c>
      <c r="Q944" s="409">
        <f t="shared" si="43"/>
        <v>32640</v>
      </c>
      <c r="R944" s="493">
        <v>0</v>
      </c>
      <c r="S944" s="409">
        <v>0</v>
      </c>
      <c r="T944" s="657">
        <v>1</v>
      </c>
      <c r="U944" s="409">
        <f t="shared" si="44"/>
        <v>32640</v>
      </c>
      <c r="V944" s="40"/>
      <c r="W944" s="40"/>
      <c r="X944" s="40"/>
      <c r="Y944" s="52"/>
    </row>
    <row r="945" spans="1:25" ht="21">
      <c r="A945" s="54">
        <v>248</v>
      </c>
      <c r="B945" s="105" t="s">
        <v>345</v>
      </c>
      <c r="C945" s="72" t="s">
        <v>311</v>
      </c>
      <c r="D945" s="656">
        <v>84150</v>
      </c>
      <c r="E945" s="501">
        <v>0</v>
      </c>
      <c r="F945" s="501">
        <v>0</v>
      </c>
      <c r="G945" s="501">
        <v>0</v>
      </c>
      <c r="H945" s="501">
        <v>0</v>
      </c>
      <c r="I945" s="501">
        <v>0</v>
      </c>
      <c r="J945" s="501">
        <v>0</v>
      </c>
      <c r="K945" s="501">
        <v>0</v>
      </c>
      <c r="L945" s="492">
        <v>0</v>
      </c>
      <c r="M945" s="409">
        <v>0</v>
      </c>
      <c r="N945" s="409">
        <v>0</v>
      </c>
      <c r="O945" s="409">
        <v>0</v>
      </c>
      <c r="P945" s="657">
        <v>1</v>
      </c>
      <c r="Q945" s="409">
        <f t="shared" si="43"/>
        <v>84150</v>
      </c>
      <c r="R945" s="493">
        <v>0</v>
      </c>
      <c r="S945" s="409">
        <v>0</v>
      </c>
      <c r="T945" s="657">
        <v>1</v>
      </c>
      <c r="U945" s="409">
        <f t="shared" si="44"/>
        <v>84150</v>
      </c>
      <c r="V945" s="40"/>
      <c r="W945" s="40"/>
      <c r="X945" s="40"/>
      <c r="Y945" s="52"/>
    </row>
    <row r="946" spans="1:25" ht="21">
      <c r="A946" s="54">
        <v>249</v>
      </c>
      <c r="B946" s="105" t="s">
        <v>374</v>
      </c>
      <c r="C946" s="72" t="s">
        <v>375</v>
      </c>
      <c r="D946" s="656">
        <v>40375</v>
      </c>
      <c r="E946" s="501">
        <v>0</v>
      </c>
      <c r="F946" s="501">
        <v>0</v>
      </c>
      <c r="G946" s="501">
        <v>0</v>
      </c>
      <c r="H946" s="501">
        <v>0</v>
      </c>
      <c r="I946" s="501">
        <v>0</v>
      </c>
      <c r="J946" s="501">
        <v>0</v>
      </c>
      <c r="K946" s="501">
        <v>0</v>
      </c>
      <c r="L946" s="492">
        <v>0</v>
      </c>
      <c r="M946" s="409">
        <v>0</v>
      </c>
      <c r="N946" s="409">
        <v>0</v>
      </c>
      <c r="O946" s="409">
        <v>0</v>
      </c>
      <c r="P946" s="657">
        <v>1</v>
      </c>
      <c r="Q946" s="409">
        <f t="shared" si="43"/>
        <v>40375</v>
      </c>
      <c r="R946" s="493">
        <v>0</v>
      </c>
      <c r="S946" s="409">
        <v>0</v>
      </c>
      <c r="T946" s="657">
        <v>1</v>
      </c>
      <c r="U946" s="409">
        <f t="shared" si="44"/>
        <v>40375</v>
      </c>
      <c r="V946" s="40"/>
      <c r="W946" s="40"/>
      <c r="X946" s="40"/>
      <c r="Y946" s="52"/>
    </row>
    <row r="947" spans="1:25" ht="21">
      <c r="A947" s="54">
        <v>250</v>
      </c>
      <c r="B947" s="105" t="s">
        <v>396</v>
      </c>
      <c r="C947" s="72" t="s">
        <v>319</v>
      </c>
      <c r="D947" s="656">
        <v>11900</v>
      </c>
      <c r="E947" s="501">
        <v>0</v>
      </c>
      <c r="F947" s="501">
        <v>0</v>
      </c>
      <c r="G947" s="501">
        <v>0</v>
      </c>
      <c r="H947" s="501">
        <v>0</v>
      </c>
      <c r="I947" s="501">
        <v>0</v>
      </c>
      <c r="J947" s="501">
        <v>0</v>
      </c>
      <c r="K947" s="501">
        <v>0</v>
      </c>
      <c r="L947" s="492">
        <v>0</v>
      </c>
      <c r="M947" s="409">
        <v>0</v>
      </c>
      <c r="N947" s="409">
        <v>0</v>
      </c>
      <c r="O947" s="409">
        <v>0</v>
      </c>
      <c r="P947" s="657">
        <v>1</v>
      </c>
      <c r="Q947" s="409">
        <f t="shared" si="43"/>
        <v>11900</v>
      </c>
      <c r="R947" s="493">
        <v>0</v>
      </c>
      <c r="S947" s="409">
        <v>0</v>
      </c>
      <c r="T947" s="657">
        <v>1</v>
      </c>
      <c r="U947" s="409">
        <f t="shared" si="44"/>
        <v>11900</v>
      </c>
      <c r="V947" s="40"/>
      <c r="W947" s="40"/>
      <c r="X947" s="40"/>
      <c r="Y947" s="52"/>
    </row>
    <row r="948" spans="1:25" ht="21">
      <c r="A948" s="54">
        <v>251</v>
      </c>
      <c r="B948" s="105" t="s">
        <v>377</v>
      </c>
      <c r="C948" s="86" t="s">
        <v>311</v>
      </c>
      <c r="D948" s="656">
        <v>38250</v>
      </c>
      <c r="E948" s="501">
        <v>0</v>
      </c>
      <c r="F948" s="501">
        <v>0</v>
      </c>
      <c r="G948" s="501">
        <v>0</v>
      </c>
      <c r="H948" s="501">
        <v>0</v>
      </c>
      <c r="I948" s="501">
        <v>0</v>
      </c>
      <c r="J948" s="501">
        <v>0</v>
      </c>
      <c r="K948" s="501">
        <v>0</v>
      </c>
      <c r="L948" s="492">
        <v>0</v>
      </c>
      <c r="M948" s="409">
        <v>0</v>
      </c>
      <c r="N948" s="409">
        <v>0</v>
      </c>
      <c r="O948" s="409">
        <v>0</v>
      </c>
      <c r="P948" s="657">
        <v>1</v>
      </c>
      <c r="Q948" s="409">
        <f t="shared" si="43"/>
        <v>38250</v>
      </c>
      <c r="R948" s="493">
        <v>0</v>
      </c>
      <c r="S948" s="409">
        <v>0</v>
      </c>
      <c r="T948" s="657">
        <v>1</v>
      </c>
      <c r="U948" s="409">
        <f t="shared" si="44"/>
        <v>38250</v>
      </c>
      <c r="V948" s="40"/>
      <c r="W948" s="40"/>
      <c r="X948" s="40"/>
      <c r="Y948" s="52"/>
    </row>
    <row r="949" spans="1:25" ht="21">
      <c r="A949" s="54">
        <v>252</v>
      </c>
      <c r="B949" s="110" t="s">
        <v>378</v>
      </c>
      <c r="C949" s="86" t="s">
        <v>311</v>
      </c>
      <c r="D949" s="656">
        <v>13600</v>
      </c>
      <c r="E949" s="501">
        <v>0</v>
      </c>
      <c r="F949" s="501">
        <v>0</v>
      </c>
      <c r="G949" s="501">
        <v>0</v>
      </c>
      <c r="H949" s="501">
        <v>0</v>
      </c>
      <c r="I949" s="501">
        <v>0</v>
      </c>
      <c r="J949" s="501">
        <v>0</v>
      </c>
      <c r="K949" s="501">
        <v>0</v>
      </c>
      <c r="L949" s="492">
        <v>0</v>
      </c>
      <c r="M949" s="409">
        <v>0</v>
      </c>
      <c r="N949" s="409">
        <v>0</v>
      </c>
      <c r="O949" s="409">
        <v>0</v>
      </c>
      <c r="P949" s="659">
        <v>1</v>
      </c>
      <c r="Q949" s="409">
        <f t="shared" si="43"/>
        <v>13600</v>
      </c>
      <c r="R949" s="493">
        <v>0</v>
      </c>
      <c r="S949" s="409">
        <v>0</v>
      </c>
      <c r="T949" s="659">
        <v>1</v>
      </c>
      <c r="U949" s="409">
        <f t="shared" si="44"/>
        <v>13600</v>
      </c>
      <c r="V949" s="40"/>
      <c r="W949" s="40"/>
      <c r="X949" s="40"/>
      <c r="Y949" s="52"/>
    </row>
    <row r="950" spans="1:25" ht="21">
      <c r="A950" s="54">
        <v>253</v>
      </c>
      <c r="B950" s="105" t="s">
        <v>379</v>
      </c>
      <c r="C950" s="72" t="s">
        <v>311</v>
      </c>
      <c r="D950" s="656">
        <v>15300</v>
      </c>
      <c r="E950" s="501">
        <v>0</v>
      </c>
      <c r="F950" s="501">
        <v>0</v>
      </c>
      <c r="G950" s="501">
        <v>0</v>
      </c>
      <c r="H950" s="501">
        <v>0</v>
      </c>
      <c r="I950" s="501">
        <v>0</v>
      </c>
      <c r="J950" s="501">
        <v>0</v>
      </c>
      <c r="K950" s="501">
        <v>0</v>
      </c>
      <c r="L950" s="492">
        <v>0</v>
      </c>
      <c r="M950" s="409">
        <v>0</v>
      </c>
      <c r="N950" s="409">
        <v>0</v>
      </c>
      <c r="O950" s="409">
        <v>0</v>
      </c>
      <c r="P950" s="657">
        <v>1</v>
      </c>
      <c r="Q950" s="409">
        <f t="shared" si="43"/>
        <v>15300</v>
      </c>
      <c r="R950" s="493">
        <v>0</v>
      </c>
      <c r="S950" s="409">
        <v>0</v>
      </c>
      <c r="T950" s="657">
        <v>1</v>
      </c>
      <c r="U950" s="409">
        <f t="shared" si="44"/>
        <v>15300</v>
      </c>
      <c r="V950" s="40"/>
      <c r="W950" s="40"/>
      <c r="X950" s="40"/>
      <c r="Y950" s="52"/>
    </row>
    <row r="951" spans="1:25" ht="21">
      <c r="A951" s="54">
        <v>254</v>
      </c>
      <c r="B951" s="105" t="s">
        <v>344</v>
      </c>
      <c r="C951" s="72" t="s">
        <v>311</v>
      </c>
      <c r="D951" s="656">
        <v>37400</v>
      </c>
      <c r="E951" s="501">
        <v>0</v>
      </c>
      <c r="F951" s="501">
        <v>0</v>
      </c>
      <c r="G951" s="501">
        <v>0</v>
      </c>
      <c r="H951" s="501">
        <v>0</v>
      </c>
      <c r="I951" s="501">
        <v>0</v>
      </c>
      <c r="J951" s="501">
        <v>0</v>
      </c>
      <c r="K951" s="501">
        <v>0</v>
      </c>
      <c r="L951" s="492">
        <v>0</v>
      </c>
      <c r="M951" s="409">
        <v>0</v>
      </c>
      <c r="N951" s="409">
        <v>0</v>
      </c>
      <c r="O951" s="409">
        <v>0</v>
      </c>
      <c r="P951" s="657">
        <v>1</v>
      </c>
      <c r="Q951" s="409">
        <f t="shared" si="43"/>
        <v>37400</v>
      </c>
      <c r="R951" s="493">
        <v>0</v>
      </c>
      <c r="S951" s="409">
        <v>0</v>
      </c>
      <c r="T951" s="657">
        <v>1</v>
      </c>
      <c r="U951" s="409">
        <f t="shared" si="44"/>
        <v>37400</v>
      </c>
      <c r="V951" s="40"/>
      <c r="W951" s="40"/>
      <c r="X951" s="40"/>
      <c r="Y951" s="52"/>
    </row>
    <row r="952" spans="1:25" ht="21">
      <c r="A952" s="54">
        <v>255</v>
      </c>
      <c r="B952" s="105" t="s">
        <v>382</v>
      </c>
      <c r="C952" s="72" t="s">
        <v>311</v>
      </c>
      <c r="D952" s="656">
        <v>4250</v>
      </c>
      <c r="E952" s="501">
        <v>0</v>
      </c>
      <c r="F952" s="501">
        <v>0</v>
      </c>
      <c r="G952" s="501">
        <v>0</v>
      </c>
      <c r="H952" s="501">
        <v>0</v>
      </c>
      <c r="I952" s="501">
        <v>0</v>
      </c>
      <c r="J952" s="501">
        <v>0</v>
      </c>
      <c r="K952" s="501">
        <v>0</v>
      </c>
      <c r="L952" s="492">
        <v>0</v>
      </c>
      <c r="M952" s="409">
        <v>0</v>
      </c>
      <c r="N952" s="409">
        <v>0</v>
      </c>
      <c r="O952" s="409">
        <v>0</v>
      </c>
      <c r="P952" s="657">
        <v>1</v>
      </c>
      <c r="Q952" s="409">
        <f t="shared" si="43"/>
        <v>4250</v>
      </c>
      <c r="R952" s="493">
        <v>0</v>
      </c>
      <c r="S952" s="409">
        <v>0</v>
      </c>
      <c r="T952" s="657">
        <v>1</v>
      </c>
      <c r="U952" s="409">
        <f t="shared" si="44"/>
        <v>4250</v>
      </c>
      <c r="V952" s="40"/>
      <c r="W952" s="40"/>
      <c r="X952" s="40"/>
      <c r="Y952" s="52"/>
    </row>
    <row r="953" spans="1:25" ht="21">
      <c r="A953" s="54">
        <v>256</v>
      </c>
      <c r="B953" s="105" t="s">
        <v>383</v>
      </c>
      <c r="C953" s="72" t="s">
        <v>311</v>
      </c>
      <c r="D953" s="656">
        <v>5100</v>
      </c>
      <c r="E953" s="501">
        <v>0</v>
      </c>
      <c r="F953" s="501">
        <v>0</v>
      </c>
      <c r="G953" s="501">
        <v>0</v>
      </c>
      <c r="H953" s="501">
        <v>0</v>
      </c>
      <c r="I953" s="501">
        <v>0</v>
      </c>
      <c r="J953" s="501">
        <v>0</v>
      </c>
      <c r="K953" s="501">
        <v>0</v>
      </c>
      <c r="L953" s="492">
        <v>0</v>
      </c>
      <c r="M953" s="409">
        <v>0</v>
      </c>
      <c r="N953" s="409">
        <v>0</v>
      </c>
      <c r="O953" s="409">
        <v>0</v>
      </c>
      <c r="P953" s="657">
        <v>1</v>
      </c>
      <c r="Q953" s="409">
        <f t="shared" si="43"/>
        <v>5100</v>
      </c>
      <c r="R953" s="493">
        <v>0</v>
      </c>
      <c r="S953" s="409">
        <v>0</v>
      </c>
      <c r="T953" s="657">
        <v>1</v>
      </c>
      <c r="U953" s="409">
        <f t="shared" si="44"/>
        <v>5100</v>
      </c>
      <c r="V953" s="40"/>
      <c r="W953" s="40"/>
      <c r="X953" s="40"/>
      <c r="Y953" s="52"/>
    </row>
    <row r="954" spans="1:25" ht="21">
      <c r="A954" s="54"/>
      <c r="B954" s="106" t="s">
        <v>349</v>
      </c>
      <c r="C954" s="96">
        <v>0</v>
      </c>
      <c r="D954" s="641">
        <v>0</v>
      </c>
      <c r="E954" s="501">
        <v>0</v>
      </c>
      <c r="F954" s="501">
        <v>0</v>
      </c>
      <c r="G954" s="501">
        <v>0</v>
      </c>
      <c r="H954" s="501">
        <v>0</v>
      </c>
      <c r="I954" s="501">
        <v>0</v>
      </c>
      <c r="J954" s="501">
        <v>0</v>
      </c>
      <c r="K954" s="501">
        <v>0</v>
      </c>
      <c r="L954" s="492">
        <v>0</v>
      </c>
      <c r="M954" s="409">
        <v>0</v>
      </c>
      <c r="N954" s="409">
        <v>0</v>
      </c>
      <c r="O954" s="409">
        <v>0</v>
      </c>
      <c r="P954" s="653">
        <v>0</v>
      </c>
      <c r="Q954" s="409">
        <f t="shared" si="43"/>
        <v>0</v>
      </c>
      <c r="R954" s="493">
        <v>0</v>
      </c>
      <c r="S954" s="409">
        <v>0</v>
      </c>
      <c r="T954" s="653">
        <v>0</v>
      </c>
      <c r="U954" s="409">
        <f t="shared" si="44"/>
        <v>0</v>
      </c>
      <c r="V954" s="40"/>
      <c r="W954" s="40"/>
      <c r="X954" s="40"/>
      <c r="Y954" s="52"/>
    </row>
    <row r="955" spans="1:25" ht="21">
      <c r="A955" s="54">
        <v>257</v>
      </c>
      <c r="B955" s="111" t="s">
        <v>322</v>
      </c>
      <c r="C955" s="72" t="s">
        <v>311</v>
      </c>
      <c r="D955" s="656">
        <v>23000</v>
      </c>
      <c r="E955" s="501">
        <v>0</v>
      </c>
      <c r="F955" s="501">
        <v>0</v>
      </c>
      <c r="G955" s="501">
        <v>0</v>
      </c>
      <c r="H955" s="501">
        <v>0</v>
      </c>
      <c r="I955" s="501">
        <v>0</v>
      </c>
      <c r="J955" s="501">
        <v>0</v>
      </c>
      <c r="K955" s="501">
        <v>0</v>
      </c>
      <c r="L955" s="492">
        <v>0</v>
      </c>
      <c r="M955" s="409">
        <v>0</v>
      </c>
      <c r="N955" s="409">
        <v>0</v>
      </c>
      <c r="O955" s="409">
        <v>0</v>
      </c>
      <c r="P955" s="657">
        <v>1</v>
      </c>
      <c r="Q955" s="409">
        <f t="shared" si="43"/>
        <v>23000</v>
      </c>
      <c r="R955" s="493">
        <v>0</v>
      </c>
      <c r="S955" s="409">
        <v>0</v>
      </c>
      <c r="T955" s="657">
        <v>1</v>
      </c>
      <c r="U955" s="409">
        <f t="shared" si="44"/>
        <v>23000</v>
      </c>
      <c r="V955" s="40"/>
      <c r="W955" s="40"/>
      <c r="X955" s="40"/>
      <c r="Y955" s="52"/>
    </row>
    <row r="956" spans="1:25" ht="42">
      <c r="A956" s="54">
        <v>258</v>
      </c>
      <c r="B956" s="107" t="s">
        <v>323</v>
      </c>
      <c r="C956" s="108" t="s">
        <v>294</v>
      </c>
      <c r="D956" s="660">
        <v>50530</v>
      </c>
      <c r="E956" s="501">
        <v>0</v>
      </c>
      <c r="F956" s="501">
        <v>0</v>
      </c>
      <c r="G956" s="501">
        <v>0</v>
      </c>
      <c r="H956" s="501">
        <v>0</v>
      </c>
      <c r="I956" s="501">
        <v>0</v>
      </c>
      <c r="J956" s="501">
        <v>0</v>
      </c>
      <c r="K956" s="501">
        <v>0</v>
      </c>
      <c r="L956" s="492">
        <v>0</v>
      </c>
      <c r="M956" s="409">
        <v>0</v>
      </c>
      <c r="N956" s="409">
        <v>0</v>
      </c>
      <c r="O956" s="409">
        <v>0</v>
      </c>
      <c r="P956" s="658">
        <v>1</v>
      </c>
      <c r="Q956" s="409">
        <f t="shared" si="43"/>
        <v>50530</v>
      </c>
      <c r="R956" s="493">
        <v>0</v>
      </c>
      <c r="S956" s="409">
        <v>0</v>
      </c>
      <c r="T956" s="658">
        <v>1</v>
      </c>
      <c r="U956" s="409">
        <f t="shared" si="44"/>
        <v>50530</v>
      </c>
      <c r="V956" s="40"/>
      <c r="W956" s="40"/>
      <c r="X956" s="40"/>
      <c r="Y956" s="52"/>
    </row>
    <row r="957" spans="1:25" ht="42">
      <c r="A957" s="54"/>
      <c r="B957" s="113" t="s">
        <v>416</v>
      </c>
      <c r="C957" s="104" t="s">
        <v>48</v>
      </c>
      <c r="D957" s="650">
        <v>0</v>
      </c>
      <c r="E957" s="501">
        <v>0</v>
      </c>
      <c r="F957" s="501">
        <v>0</v>
      </c>
      <c r="G957" s="501">
        <v>0</v>
      </c>
      <c r="H957" s="501">
        <v>0</v>
      </c>
      <c r="I957" s="501">
        <v>0</v>
      </c>
      <c r="J957" s="501">
        <v>0</v>
      </c>
      <c r="K957" s="501">
        <v>0</v>
      </c>
      <c r="L957" s="492">
        <v>0</v>
      </c>
      <c r="M957" s="409">
        <v>0</v>
      </c>
      <c r="N957" s="409">
        <v>0</v>
      </c>
      <c r="O957" s="409">
        <v>0</v>
      </c>
      <c r="P957" s="874">
        <v>2</v>
      </c>
      <c r="Q957" s="409">
        <f t="shared" si="43"/>
        <v>0</v>
      </c>
      <c r="R957" s="493">
        <v>0</v>
      </c>
      <c r="S957" s="409">
        <v>0</v>
      </c>
      <c r="T957" s="874">
        <v>2</v>
      </c>
      <c r="U957" s="409">
        <f t="shared" si="44"/>
        <v>0</v>
      </c>
      <c r="V957" s="40"/>
      <c r="W957" s="40"/>
      <c r="X957" s="40"/>
      <c r="Y957" s="52"/>
    </row>
    <row r="958" spans="1:25" ht="42">
      <c r="A958" s="54"/>
      <c r="B958" s="116" t="s">
        <v>417</v>
      </c>
      <c r="C958" s="551">
        <v>0</v>
      </c>
      <c r="D958" s="662">
        <v>0</v>
      </c>
      <c r="E958" s="501">
        <v>0</v>
      </c>
      <c r="F958" s="501">
        <v>0</v>
      </c>
      <c r="G958" s="501">
        <v>0</v>
      </c>
      <c r="H958" s="501">
        <v>0</v>
      </c>
      <c r="I958" s="501">
        <v>0</v>
      </c>
      <c r="J958" s="501">
        <v>0</v>
      </c>
      <c r="K958" s="501">
        <v>0</v>
      </c>
      <c r="L958" s="492">
        <v>0</v>
      </c>
      <c r="M958" s="409">
        <v>0</v>
      </c>
      <c r="N958" s="409">
        <v>0</v>
      </c>
      <c r="O958" s="409">
        <v>0</v>
      </c>
      <c r="P958" s="648">
        <v>0</v>
      </c>
      <c r="Q958" s="409">
        <f t="shared" si="43"/>
        <v>0</v>
      </c>
      <c r="R958" s="493">
        <v>0</v>
      </c>
      <c r="S958" s="409">
        <v>0</v>
      </c>
      <c r="T958" s="648">
        <v>0</v>
      </c>
      <c r="U958" s="409">
        <f t="shared" si="44"/>
        <v>0</v>
      </c>
      <c r="V958" s="40"/>
      <c r="W958" s="40"/>
      <c r="X958" s="40"/>
      <c r="Y958" s="52"/>
    </row>
    <row r="959" spans="1:25" ht="21">
      <c r="A959" s="54"/>
      <c r="B959" s="106" t="s">
        <v>325</v>
      </c>
      <c r="C959" s="96">
        <v>0</v>
      </c>
      <c r="D959" s="641">
        <v>0</v>
      </c>
      <c r="E959" s="501">
        <v>0</v>
      </c>
      <c r="F959" s="501">
        <v>0</v>
      </c>
      <c r="G959" s="501">
        <v>0</v>
      </c>
      <c r="H959" s="501">
        <v>0</v>
      </c>
      <c r="I959" s="501">
        <v>0</v>
      </c>
      <c r="J959" s="501">
        <v>0</v>
      </c>
      <c r="K959" s="501">
        <v>0</v>
      </c>
      <c r="L959" s="492">
        <v>0</v>
      </c>
      <c r="M959" s="409">
        <v>0</v>
      </c>
      <c r="N959" s="409">
        <v>0</v>
      </c>
      <c r="O959" s="409">
        <v>0</v>
      </c>
      <c r="P959" s="653">
        <v>0</v>
      </c>
      <c r="Q959" s="409">
        <f t="shared" si="43"/>
        <v>0</v>
      </c>
      <c r="R959" s="493">
        <v>0</v>
      </c>
      <c r="S959" s="409">
        <v>0</v>
      </c>
      <c r="T959" s="653">
        <v>0</v>
      </c>
      <c r="U959" s="409">
        <f t="shared" si="44"/>
        <v>0</v>
      </c>
      <c r="V959" s="40"/>
      <c r="W959" s="40"/>
      <c r="X959" s="40"/>
      <c r="Y959" s="52"/>
    </row>
    <row r="960" spans="1:25" ht="21">
      <c r="A960" s="54">
        <v>259</v>
      </c>
      <c r="B960" s="105" t="s">
        <v>367</v>
      </c>
      <c r="C960" s="72" t="s">
        <v>311</v>
      </c>
      <c r="D960" s="656">
        <v>9095</v>
      </c>
      <c r="E960" s="501">
        <v>0</v>
      </c>
      <c r="F960" s="501">
        <v>0</v>
      </c>
      <c r="G960" s="501">
        <v>0</v>
      </c>
      <c r="H960" s="501">
        <v>0</v>
      </c>
      <c r="I960" s="501">
        <v>0</v>
      </c>
      <c r="J960" s="501">
        <v>0</v>
      </c>
      <c r="K960" s="501">
        <v>0</v>
      </c>
      <c r="L960" s="492">
        <v>0</v>
      </c>
      <c r="M960" s="409">
        <v>0</v>
      </c>
      <c r="N960" s="409">
        <v>0</v>
      </c>
      <c r="O960" s="409">
        <v>0</v>
      </c>
      <c r="P960" s="657">
        <v>1</v>
      </c>
      <c r="Q960" s="409">
        <f t="shared" si="43"/>
        <v>9095</v>
      </c>
      <c r="R960" s="493">
        <v>0</v>
      </c>
      <c r="S960" s="409">
        <v>0</v>
      </c>
      <c r="T960" s="657">
        <v>1</v>
      </c>
      <c r="U960" s="409">
        <f t="shared" si="44"/>
        <v>9095</v>
      </c>
      <c r="V960" s="40"/>
      <c r="W960" s="40"/>
      <c r="X960" s="40"/>
      <c r="Y960" s="52"/>
    </row>
    <row r="961" spans="1:25" ht="21">
      <c r="A961" s="54">
        <v>260</v>
      </c>
      <c r="B961" s="105" t="s">
        <v>368</v>
      </c>
      <c r="C961" s="72" t="s">
        <v>44</v>
      </c>
      <c r="D961" s="656">
        <v>7480</v>
      </c>
      <c r="E961" s="501">
        <v>0</v>
      </c>
      <c r="F961" s="501">
        <v>0</v>
      </c>
      <c r="G961" s="501">
        <v>0</v>
      </c>
      <c r="H961" s="501">
        <v>0</v>
      </c>
      <c r="I961" s="501">
        <v>0</v>
      </c>
      <c r="J961" s="501">
        <v>0</v>
      </c>
      <c r="K961" s="501">
        <v>0</v>
      </c>
      <c r="L961" s="492">
        <v>0</v>
      </c>
      <c r="M961" s="409">
        <v>0</v>
      </c>
      <c r="N961" s="409">
        <v>0</v>
      </c>
      <c r="O961" s="409">
        <v>0</v>
      </c>
      <c r="P961" s="657">
        <v>2</v>
      </c>
      <c r="Q961" s="409">
        <f t="shared" si="43"/>
        <v>14960</v>
      </c>
      <c r="R961" s="493">
        <v>0</v>
      </c>
      <c r="S961" s="409">
        <v>0</v>
      </c>
      <c r="T961" s="657">
        <v>2</v>
      </c>
      <c r="U961" s="409">
        <f t="shared" si="44"/>
        <v>14960</v>
      </c>
      <c r="V961" s="40"/>
      <c r="W961" s="40"/>
      <c r="X961" s="40"/>
      <c r="Y961" s="52"/>
    </row>
    <row r="962" spans="1:25" ht="21">
      <c r="A962" s="54">
        <v>261</v>
      </c>
      <c r="B962" s="105" t="s">
        <v>369</v>
      </c>
      <c r="C962" s="72" t="s">
        <v>44</v>
      </c>
      <c r="D962" s="656">
        <v>3315</v>
      </c>
      <c r="E962" s="501">
        <v>0</v>
      </c>
      <c r="F962" s="501">
        <v>0</v>
      </c>
      <c r="G962" s="501">
        <v>0</v>
      </c>
      <c r="H962" s="501">
        <v>0</v>
      </c>
      <c r="I962" s="501">
        <v>0</v>
      </c>
      <c r="J962" s="501">
        <v>0</v>
      </c>
      <c r="K962" s="501">
        <v>0</v>
      </c>
      <c r="L962" s="492">
        <v>0</v>
      </c>
      <c r="M962" s="409">
        <v>0</v>
      </c>
      <c r="N962" s="409">
        <v>0</v>
      </c>
      <c r="O962" s="409">
        <v>0</v>
      </c>
      <c r="P962" s="657">
        <v>2</v>
      </c>
      <c r="Q962" s="409">
        <f t="shared" si="43"/>
        <v>6630</v>
      </c>
      <c r="R962" s="493">
        <v>0</v>
      </c>
      <c r="S962" s="409">
        <v>0</v>
      </c>
      <c r="T962" s="657">
        <v>2</v>
      </c>
      <c r="U962" s="409">
        <f t="shared" si="44"/>
        <v>6630</v>
      </c>
      <c r="V962" s="40"/>
      <c r="W962" s="40"/>
      <c r="X962" s="40"/>
      <c r="Y962" s="52"/>
    </row>
    <row r="963" spans="1:25" ht="21">
      <c r="A963" s="54">
        <v>262</v>
      </c>
      <c r="B963" s="105" t="s">
        <v>370</v>
      </c>
      <c r="C963" s="72" t="s">
        <v>311</v>
      </c>
      <c r="D963" s="656">
        <v>3995</v>
      </c>
      <c r="E963" s="501">
        <v>0</v>
      </c>
      <c r="F963" s="501">
        <v>0</v>
      </c>
      <c r="G963" s="501">
        <v>0</v>
      </c>
      <c r="H963" s="501">
        <v>0</v>
      </c>
      <c r="I963" s="501">
        <v>0</v>
      </c>
      <c r="J963" s="501">
        <v>0</v>
      </c>
      <c r="K963" s="501">
        <v>0</v>
      </c>
      <c r="L963" s="492">
        <v>0</v>
      </c>
      <c r="M963" s="409">
        <v>0</v>
      </c>
      <c r="N963" s="409">
        <v>0</v>
      </c>
      <c r="O963" s="409">
        <v>0</v>
      </c>
      <c r="P963" s="657">
        <v>1</v>
      </c>
      <c r="Q963" s="409">
        <f t="shared" si="43"/>
        <v>3995</v>
      </c>
      <c r="R963" s="493">
        <v>0</v>
      </c>
      <c r="S963" s="409">
        <v>0</v>
      </c>
      <c r="T963" s="657">
        <v>1</v>
      </c>
      <c r="U963" s="409">
        <f t="shared" si="44"/>
        <v>3995</v>
      </c>
      <c r="V963" s="40"/>
      <c r="W963" s="40"/>
      <c r="X963" s="40"/>
      <c r="Y963" s="52"/>
    </row>
    <row r="964" spans="1:25" ht="21">
      <c r="A964" s="54">
        <v>263</v>
      </c>
      <c r="B964" s="105" t="s">
        <v>310</v>
      </c>
      <c r="C964" s="72" t="s">
        <v>311</v>
      </c>
      <c r="D964" s="656">
        <v>28050</v>
      </c>
      <c r="E964" s="501">
        <v>0</v>
      </c>
      <c r="F964" s="501">
        <v>0</v>
      </c>
      <c r="G964" s="501">
        <v>0</v>
      </c>
      <c r="H964" s="501">
        <v>0</v>
      </c>
      <c r="I964" s="501">
        <v>0</v>
      </c>
      <c r="J964" s="501">
        <v>0</v>
      </c>
      <c r="K964" s="501">
        <v>0</v>
      </c>
      <c r="L964" s="492">
        <v>0</v>
      </c>
      <c r="M964" s="409">
        <v>0</v>
      </c>
      <c r="N964" s="409">
        <v>0</v>
      </c>
      <c r="O964" s="409">
        <v>0</v>
      </c>
      <c r="P964" s="657">
        <v>1</v>
      </c>
      <c r="Q964" s="409">
        <f t="shared" si="43"/>
        <v>28050</v>
      </c>
      <c r="R964" s="493">
        <v>0</v>
      </c>
      <c r="S964" s="409">
        <v>0</v>
      </c>
      <c r="T964" s="657">
        <v>1</v>
      </c>
      <c r="U964" s="409">
        <f t="shared" si="44"/>
        <v>28050</v>
      </c>
      <c r="V964" s="40"/>
      <c r="W964" s="40"/>
      <c r="X964" s="40"/>
      <c r="Y964" s="52"/>
    </row>
    <row r="965" spans="1:25" ht="21">
      <c r="A965" s="54">
        <v>264</v>
      </c>
      <c r="B965" s="105" t="s">
        <v>371</v>
      </c>
      <c r="C965" s="72" t="s">
        <v>311</v>
      </c>
      <c r="D965" s="656">
        <v>21250</v>
      </c>
      <c r="E965" s="501">
        <v>0</v>
      </c>
      <c r="F965" s="501">
        <v>0</v>
      </c>
      <c r="G965" s="501">
        <v>0</v>
      </c>
      <c r="H965" s="501">
        <v>0</v>
      </c>
      <c r="I965" s="501">
        <v>0</v>
      </c>
      <c r="J965" s="501">
        <v>0</v>
      </c>
      <c r="K965" s="501">
        <v>0</v>
      </c>
      <c r="L965" s="492">
        <v>0</v>
      </c>
      <c r="M965" s="409">
        <v>0</v>
      </c>
      <c r="N965" s="409">
        <v>0</v>
      </c>
      <c r="O965" s="409">
        <v>0</v>
      </c>
      <c r="P965" s="657">
        <v>1</v>
      </c>
      <c r="Q965" s="409">
        <f t="shared" si="43"/>
        <v>21250</v>
      </c>
      <c r="R965" s="493">
        <v>0</v>
      </c>
      <c r="S965" s="409">
        <v>0</v>
      </c>
      <c r="T965" s="657">
        <v>1</v>
      </c>
      <c r="U965" s="409">
        <f t="shared" si="44"/>
        <v>21250</v>
      </c>
      <c r="V965" s="40"/>
      <c r="W965" s="40"/>
      <c r="X965" s="40"/>
      <c r="Y965" s="52"/>
    </row>
    <row r="966" spans="1:25" ht="21">
      <c r="A966" s="54">
        <v>265</v>
      </c>
      <c r="B966" s="105" t="s">
        <v>372</v>
      </c>
      <c r="C966" s="72" t="s">
        <v>54</v>
      </c>
      <c r="D966" s="656">
        <v>6885</v>
      </c>
      <c r="E966" s="501">
        <v>0</v>
      </c>
      <c r="F966" s="501">
        <v>0</v>
      </c>
      <c r="G966" s="501">
        <v>0</v>
      </c>
      <c r="H966" s="501">
        <v>0</v>
      </c>
      <c r="I966" s="501">
        <v>0</v>
      </c>
      <c r="J966" s="501">
        <v>0</v>
      </c>
      <c r="K966" s="501">
        <v>0</v>
      </c>
      <c r="L966" s="492">
        <v>0</v>
      </c>
      <c r="M966" s="409">
        <v>0</v>
      </c>
      <c r="N966" s="409">
        <v>0</v>
      </c>
      <c r="O966" s="409">
        <v>0</v>
      </c>
      <c r="P966" s="657">
        <v>2</v>
      </c>
      <c r="Q966" s="409">
        <f t="shared" si="43"/>
        <v>13770</v>
      </c>
      <c r="R966" s="493">
        <v>0</v>
      </c>
      <c r="S966" s="409">
        <v>0</v>
      </c>
      <c r="T966" s="657">
        <v>2</v>
      </c>
      <c r="U966" s="409">
        <f t="shared" si="44"/>
        <v>13770</v>
      </c>
      <c r="V966" s="40"/>
      <c r="W966" s="40"/>
      <c r="X966" s="40"/>
      <c r="Y966" s="52"/>
    </row>
    <row r="967" spans="1:25" ht="21">
      <c r="A967" s="54">
        <v>266</v>
      </c>
      <c r="B967" s="105" t="s">
        <v>337</v>
      </c>
      <c r="C967" s="72" t="s">
        <v>54</v>
      </c>
      <c r="D967" s="656">
        <v>17000</v>
      </c>
      <c r="E967" s="501">
        <v>0</v>
      </c>
      <c r="F967" s="501">
        <v>0</v>
      </c>
      <c r="G967" s="501">
        <v>0</v>
      </c>
      <c r="H967" s="501">
        <v>0</v>
      </c>
      <c r="I967" s="501">
        <v>0</v>
      </c>
      <c r="J967" s="501">
        <v>0</v>
      </c>
      <c r="K967" s="501">
        <v>0</v>
      </c>
      <c r="L967" s="492">
        <v>0</v>
      </c>
      <c r="M967" s="409">
        <v>0</v>
      </c>
      <c r="N967" s="409">
        <v>0</v>
      </c>
      <c r="O967" s="409">
        <v>0</v>
      </c>
      <c r="P967" s="657">
        <v>1</v>
      </c>
      <c r="Q967" s="409">
        <f t="shared" si="43"/>
        <v>17000</v>
      </c>
      <c r="R967" s="493">
        <v>0</v>
      </c>
      <c r="S967" s="409">
        <v>0</v>
      </c>
      <c r="T967" s="657">
        <v>1</v>
      </c>
      <c r="U967" s="409">
        <f t="shared" si="44"/>
        <v>17000</v>
      </c>
      <c r="V967" s="40"/>
      <c r="W967" s="40"/>
      <c r="X967" s="40"/>
      <c r="Y967" s="52"/>
    </row>
    <row r="968" spans="1:25" ht="21">
      <c r="A968" s="54"/>
      <c r="B968" s="106" t="s">
        <v>338</v>
      </c>
      <c r="C968" s="96">
        <v>0</v>
      </c>
      <c r="D968" s="641">
        <v>0</v>
      </c>
      <c r="E968" s="501">
        <v>0</v>
      </c>
      <c r="F968" s="501">
        <v>0</v>
      </c>
      <c r="G968" s="501">
        <v>0</v>
      </c>
      <c r="H968" s="501">
        <v>0</v>
      </c>
      <c r="I968" s="501">
        <v>0</v>
      </c>
      <c r="J968" s="501">
        <v>0</v>
      </c>
      <c r="K968" s="501">
        <v>0</v>
      </c>
      <c r="L968" s="492">
        <v>0</v>
      </c>
      <c r="M968" s="409">
        <v>0</v>
      </c>
      <c r="N968" s="409">
        <v>0</v>
      </c>
      <c r="O968" s="409">
        <v>0</v>
      </c>
      <c r="P968" s="653">
        <v>0</v>
      </c>
      <c r="Q968" s="409">
        <f t="shared" si="43"/>
        <v>0</v>
      </c>
      <c r="R968" s="493">
        <v>0</v>
      </c>
      <c r="S968" s="409">
        <v>0</v>
      </c>
      <c r="T968" s="653">
        <v>0</v>
      </c>
      <c r="U968" s="409">
        <f t="shared" si="44"/>
        <v>0</v>
      </c>
      <c r="V968" s="40"/>
      <c r="W968" s="40"/>
      <c r="X968" s="40"/>
      <c r="Y968" s="52"/>
    </row>
    <row r="969" spans="1:25" ht="21">
      <c r="A969" s="54">
        <v>267</v>
      </c>
      <c r="B969" s="105" t="s">
        <v>377</v>
      </c>
      <c r="C969" s="72" t="s">
        <v>311</v>
      </c>
      <c r="D969" s="656">
        <v>38250</v>
      </c>
      <c r="E969" s="501">
        <v>0</v>
      </c>
      <c r="F969" s="501">
        <v>0</v>
      </c>
      <c r="G969" s="501">
        <v>0</v>
      </c>
      <c r="H969" s="501">
        <v>0</v>
      </c>
      <c r="I969" s="501">
        <v>0</v>
      </c>
      <c r="J969" s="501">
        <v>0</v>
      </c>
      <c r="K969" s="501">
        <v>0</v>
      </c>
      <c r="L969" s="492">
        <v>0</v>
      </c>
      <c r="M969" s="409">
        <v>0</v>
      </c>
      <c r="N969" s="409">
        <v>0</v>
      </c>
      <c r="O969" s="409">
        <v>0</v>
      </c>
      <c r="P969" s="657">
        <v>1</v>
      </c>
      <c r="Q969" s="409">
        <f t="shared" ref="Q969:Q1032" si="45">D969*P969</f>
        <v>38250</v>
      </c>
      <c r="R969" s="493">
        <v>0</v>
      </c>
      <c r="S969" s="409">
        <v>0</v>
      </c>
      <c r="T969" s="657">
        <v>1</v>
      </c>
      <c r="U969" s="409">
        <f t="shared" ref="U969:U1032" si="46">Q969</f>
        <v>38250</v>
      </c>
      <c r="V969" s="40"/>
      <c r="W969" s="40"/>
      <c r="X969" s="40"/>
      <c r="Y969" s="52"/>
    </row>
    <row r="970" spans="1:25" ht="21">
      <c r="A970" s="54">
        <v>268</v>
      </c>
      <c r="B970" s="105" t="s">
        <v>379</v>
      </c>
      <c r="C970" s="72" t="s">
        <v>311</v>
      </c>
      <c r="D970" s="656">
        <v>15300</v>
      </c>
      <c r="E970" s="501">
        <v>0</v>
      </c>
      <c r="F970" s="501">
        <v>0</v>
      </c>
      <c r="G970" s="501">
        <v>0</v>
      </c>
      <c r="H970" s="501">
        <v>0</v>
      </c>
      <c r="I970" s="501">
        <v>0</v>
      </c>
      <c r="J970" s="501">
        <v>0</v>
      </c>
      <c r="K970" s="501">
        <v>0</v>
      </c>
      <c r="L970" s="492">
        <v>0</v>
      </c>
      <c r="M970" s="409">
        <v>0</v>
      </c>
      <c r="N970" s="409">
        <v>0</v>
      </c>
      <c r="O970" s="409">
        <v>0</v>
      </c>
      <c r="P970" s="657">
        <v>1</v>
      </c>
      <c r="Q970" s="409">
        <f t="shared" si="45"/>
        <v>15300</v>
      </c>
      <c r="R970" s="493">
        <v>0</v>
      </c>
      <c r="S970" s="409">
        <v>0</v>
      </c>
      <c r="T970" s="657">
        <v>1</v>
      </c>
      <c r="U970" s="409">
        <f t="shared" si="46"/>
        <v>15300</v>
      </c>
      <c r="V970" s="40"/>
      <c r="W970" s="40"/>
      <c r="X970" s="40"/>
      <c r="Y970" s="52"/>
    </row>
    <row r="971" spans="1:25" ht="21">
      <c r="A971" s="54">
        <v>269</v>
      </c>
      <c r="B971" s="105" t="s">
        <v>374</v>
      </c>
      <c r="C971" s="72" t="s">
        <v>375</v>
      </c>
      <c r="D971" s="656">
        <v>40375</v>
      </c>
      <c r="E971" s="501">
        <v>0</v>
      </c>
      <c r="F971" s="501">
        <v>0</v>
      </c>
      <c r="G971" s="501">
        <v>0</v>
      </c>
      <c r="H971" s="501">
        <v>0</v>
      </c>
      <c r="I971" s="501">
        <v>0</v>
      </c>
      <c r="J971" s="501">
        <v>0</v>
      </c>
      <c r="K971" s="501">
        <v>0</v>
      </c>
      <c r="L971" s="492">
        <v>0</v>
      </c>
      <c r="M971" s="409">
        <v>0</v>
      </c>
      <c r="N971" s="409">
        <v>0</v>
      </c>
      <c r="O971" s="409">
        <v>0</v>
      </c>
      <c r="P971" s="657">
        <v>1</v>
      </c>
      <c r="Q971" s="409">
        <f t="shared" si="45"/>
        <v>40375</v>
      </c>
      <c r="R971" s="493">
        <v>0</v>
      </c>
      <c r="S971" s="409">
        <v>0</v>
      </c>
      <c r="T971" s="657">
        <v>1</v>
      </c>
      <c r="U971" s="409">
        <f t="shared" si="46"/>
        <v>40375</v>
      </c>
      <c r="V971" s="40"/>
      <c r="W971" s="40"/>
      <c r="X971" s="40"/>
      <c r="Y971" s="52"/>
    </row>
    <row r="972" spans="1:25" ht="21">
      <c r="A972" s="54">
        <v>270</v>
      </c>
      <c r="B972" s="105" t="s">
        <v>396</v>
      </c>
      <c r="C972" s="72" t="s">
        <v>319</v>
      </c>
      <c r="D972" s="656">
        <v>11900</v>
      </c>
      <c r="E972" s="501">
        <v>0</v>
      </c>
      <c r="F972" s="501">
        <v>0</v>
      </c>
      <c r="G972" s="501">
        <v>0</v>
      </c>
      <c r="H972" s="501">
        <v>0</v>
      </c>
      <c r="I972" s="501">
        <v>0</v>
      </c>
      <c r="J972" s="501">
        <v>0</v>
      </c>
      <c r="K972" s="501">
        <v>0</v>
      </c>
      <c r="L972" s="492">
        <v>0</v>
      </c>
      <c r="M972" s="409">
        <v>0</v>
      </c>
      <c r="N972" s="409">
        <v>0</v>
      </c>
      <c r="O972" s="409">
        <v>0</v>
      </c>
      <c r="P972" s="657">
        <v>1</v>
      </c>
      <c r="Q972" s="409">
        <f t="shared" si="45"/>
        <v>11900</v>
      </c>
      <c r="R972" s="493">
        <v>0</v>
      </c>
      <c r="S972" s="409">
        <v>0</v>
      </c>
      <c r="T972" s="657">
        <v>1</v>
      </c>
      <c r="U972" s="409">
        <f t="shared" si="46"/>
        <v>11900</v>
      </c>
      <c r="V972" s="40"/>
      <c r="W972" s="40"/>
      <c r="X972" s="40"/>
      <c r="Y972" s="52"/>
    </row>
    <row r="973" spans="1:25" ht="21">
      <c r="A973" s="54"/>
      <c r="B973" s="106" t="s">
        <v>349</v>
      </c>
      <c r="C973" s="96">
        <v>0</v>
      </c>
      <c r="D973" s="641">
        <v>0</v>
      </c>
      <c r="E973" s="501">
        <v>0</v>
      </c>
      <c r="F973" s="501">
        <v>0</v>
      </c>
      <c r="G973" s="501">
        <v>0</v>
      </c>
      <c r="H973" s="501">
        <v>0</v>
      </c>
      <c r="I973" s="501">
        <v>0</v>
      </c>
      <c r="J973" s="501">
        <v>0</v>
      </c>
      <c r="K973" s="501">
        <v>0</v>
      </c>
      <c r="L973" s="492">
        <v>0</v>
      </c>
      <c r="M973" s="409">
        <v>0</v>
      </c>
      <c r="N973" s="409">
        <v>0</v>
      </c>
      <c r="O973" s="409">
        <v>0</v>
      </c>
      <c r="P973" s="653">
        <v>0</v>
      </c>
      <c r="Q973" s="409">
        <f t="shared" si="45"/>
        <v>0</v>
      </c>
      <c r="R973" s="493">
        <v>0</v>
      </c>
      <c r="S973" s="409">
        <v>0</v>
      </c>
      <c r="T973" s="653">
        <v>0</v>
      </c>
      <c r="U973" s="409">
        <f t="shared" si="46"/>
        <v>0</v>
      </c>
      <c r="V973" s="40"/>
      <c r="W973" s="40"/>
      <c r="X973" s="40"/>
      <c r="Y973" s="52"/>
    </row>
    <row r="974" spans="1:25" ht="21">
      <c r="A974" s="54">
        <v>271</v>
      </c>
      <c r="B974" s="105" t="s">
        <v>409</v>
      </c>
      <c r="C974" s="96">
        <v>0</v>
      </c>
      <c r="D974" s="641">
        <v>0</v>
      </c>
      <c r="E974" s="501">
        <v>0</v>
      </c>
      <c r="F974" s="501">
        <v>0</v>
      </c>
      <c r="G974" s="501">
        <v>0</v>
      </c>
      <c r="H974" s="501">
        <v>0</v>
      </c>
      <c r="I974" s="501">
        <v>0</v>
      </c>
      <c r="J974" s="501">
        <v>0</v>
      </c>
      <c r="K974" s="501">
        <v>0</v>
      </c>
      <c r="L974" s="492">
        <v>0</v>
      </c>
      <c r="M974" s="409">
        <v>0</v>
      </c>
      <c r="N974" s="409">
        <v>0</v>
      </c>
      <c r="O974" s="409">
        <v>0</v>
      </c>
      <c r="P974" s="653">
        <v>0</v>
      </c>
      <c r="Q974" s="409">
        <f t="shared" si="45"/>
        <v>0</v>
      </c>
      <c r="R974" s="493">
        <v>0</v>
      </c>
      <c r="S974" s="409">
        <v>0</v>
      </c>
      <c r="T974" s="653">
        <v>0</v>
      </c>
      <c r="U974" s="409">
        <f t="shared" si="46"/>
        <v>0</v>
      </c>
      <c r="V974" s="40"/>
      <c r="W974" s="40"/>
      <c r="X974" s="40"/>
      <c r="Y974" s="52"/>
    </row>
    <row r="975" spans="1:25" ht="21">
      <c r="A975" s="54">
        <v>272</v>
      </c>
      <c r="B975" s="105" t="s">
        <v>322</v>
      </c>
      <c r="C975" s="72" t="s">
        <v>311</v>
      </c>
      <c r="D975" s="657">
        <v>29750</v>
      </c>
      <c r="E975" s="501">
        <v>0</v>
      </c>
      <c r="F975" s="501">
        <v>0</v>
      </c>
      <c r="G975" s="501">
        <v>0</v>
      </c>
      <c r="H975" s="501">
        <v>0</v>
      </c>
      <c r="I975" s="501">
        <v>0</v>
      </c>
      <c r="J975" s="501">
        <v>0</v>
      </c>
      <c r="K975" s="501">
        <v>0</v>
      </c>
      <c r="L975" s="492">
        <v>0</v>
      </c>
      <c r="M975" s="409">
        <v>0</v>
      </c>
      <c r="N975" s="409">
        <v>0</v>
      </c>
      <c r="O975" s="409">
        <v>0</v>
      </c>
      <c r="P975" s="657">
        <v>26</v>
      </c>
      <c r="Q975" s="409">
        <f>D975*P975</f>
        <v>773500</v>
      </c>
      <c r="R975" s="493">
        <v>0</v>
      </c>
      <c r="S975" s="409">
        <v>0</v>
      </c>
      <c r="T975" s="657">
        <v>26</v>
      </c>
      <c r="U975" s="409">
        <f t="shared" si="46"/>
        <v>773500</v>
      </c>
      <c r="V975" s="40"/>
      <c r="W975" s="40"/>
      <c r="X975" s="40"/>
      <c r="Y975" s="52"/>
    </row>
    <row r="976" spans="1:25" ht="21">
      <c r="A976" s="54">
        <v>273</v>
      </c>
      <c r="B976" s="105" t="s">
        <v>410</v>
      </c>
      <c r="C976" s="86" t="s">
        <v>48</v>
      </c>
      <c r="D976" s="656">
        <v>2805</v>
      </c>
      <c r="E976" s="501">
        <v>0</v>
      </c>
      <c r="F976" s="501">
        <v>0</v>
      </c>
      <c r="G976" s="501">
        <v>0</v>
      </c>
      <c r="H976" s="501">
        <v>0</v>
      </c>
      <c r="I976" s="501">
        <v>0</v>
      </c>
      <c r="J976" s="501">
        <v>0</v>
      </c>
      <c r="K976" s="501">
        <v>0</v>
      </c>
      <c r="L976" s="492">
        <v>0</v>
      </c>
      <c r="M976" s="409">
        <v>0</v>
      </c>
      <c r="N976" s="409">
        <v>0</v>
      </c>
      <c r="O976" s="409">
        <v>0</v>
      </c>
      <c r="P976" s="657">
        <v>26</v>
      </c>
      <c r="Q976" s="409">
        <f t="shared" si="45"/>
        <v>72930</v>
      </c>
      <c r="R976" s="493">
        <v>0</v>
      </c>
      <c r="S976" s="409">
        <v>0</v>
      </c>
      <c r="T976" s="657">
        <v>26</v>
      </c>
      <c r="U976" s="409">
        <f t="shared" si="46"/>
        <v>72930</v>
      </c>
      <c r="V976" s="40"/>
      <c r="W976" s="40"/>
      <c r="X976" s="40"/>
      <c r="Y976" s="52"/>
    </row>
    <row r="977" spans="1:25" ht="42">
      <c r="A977" s="54">
        <v>274</v>
      </c>
      <c r="B977" s="107" t="s">
        <v>323</v>
      </c>
      <c r="C977" s="108" t="s">
        <v>294</v>
      </c>
      <c r="D977" s="660">
        <v>1408500</v>
      </c>
      <c r="E977" s="501">
        <v>0</v>
      </c>
      <c r="F977" s="501">
        <v>0</v>
      </c>
      <c r="G977" s="501">
        <v>0</v>
      </c>
      <c r="H977" s="501">
        <v>0</v>
      </c>
      <c r="I977" s="501">
        <v>0</v>
      </c>
      <c r="J977" s="501">
        <v>0</v>
      </c>
      <c r="K977" s="501">
        <v>0</v>
      </c>
      <c r="L977" s="492">
        <v>0</v>
      </c>
      <c r="M977" s="409">
        <v>0</v>
      </c>
      <c r="N977" s="409">
        <v>0</v>
      </c>
      <c r="O977" s="409">
        <v>0</v>
      </c>
      <c r="P977" s="658">
        <v>1</v>
      </c>
      <c r="Q977" s="409">
        <f t="shared" si="45"/>
        <v>1408500</v>
      </c>
      <c r="R977" s="493">
        <v>0</v>
      </c>
      <c r="S977" s="409">
        <v>0</v>
      </c>
      <c r="T977" s="658">
        <v>1</v>
      </c>
      <c r="U977" s="409">
        <f t="shared" si="46"/>
        <v>1408500</v>
      </c>
      <c r="V977" s="40"/>
      <c r="W977" s="40"/>
      <c r="X977" s="40"/>
      <c r="Y977" s="52"/>
    </row>
    <row r="978" spans="1:25" ht="42">
      <c r="A978" s="54"/>
      <c r="B978" s="113" t="s">
        <v>418</v>
      </c>
      <c r="C978" s="104" t="s">
        <v>48</v>
      </c>
      <c r="D978" s="650">
        <v>0</v>
      </c>
      <c r="E978" s="501">
        <v>0</v>
      </c>
      <c r="F978" s="501">
        <v>0</v>
      </c>
      <c r="G978" s="501">
        <v>0</v>
      </c>
      <c r="H978" s="501">
        <v>0</v>
      </c>
      <c r="I978" s="501">
        <v>0</v>
      </c>
      <c r="J978" s="501">
        <v>0</v>
      </c>
      <c r="K978" s="501">
        <v>0</v>
      </c>
      <c r="L978" s="492">
        <v>0</v>
      </c>
      <c r="M978" s="409">
        <v>0</v>
      </c>
      <c r="N978" s="409">
        <v>0</v>
      </c>
      <c r="O978" s="409">
        <v>0</v>
      </c>
      <c r="P978" s="874">
        <v>3</v>
      </c>
      <c r="Q978" s="409">
        <f t="shared" si="45"/>
        <v>0</v>
      </c>
      <c r="R978" s="493">
        <v>0</v>
      </c>
      <c r="S978" s="409">
        <v>0</v>
      </c>
      <c r="T978" s="874">
        <v>3</v>
      </c>
      <c r="U978" s="409">
        <f t="shared" si="46"/>
        <v>0</v>
      </c>
      <c r="V978" s="40"/>
      <c r="W978" s="40"/>
      <c r="X978" s="40"/>
      <c r="Y978" s="52"/>
    </row>
    <row r="979" spans="1:25" ht="42">
      <c r="A979" s="54"/>
      <c r="B979" s="116" t="s">
        <v>419</v>
      </c>
      <c r="C979" s="551">
        <v>0</v>
      </c>
      <c r="D979" s="662">
        <v>0</v>
      </c>
      <c r="E979" s="501">
        <v>0</v>
      </c>
      <c r="F979" s="501">
        <v>0</v>
      </c>
      <c r="G979" s="501">
        <v>0</v>
      </c>
      <c r="H979" s="501">
        <v>0</v>
      </c>
      <c r="I979" s="501">
        <v>0</v>
      </c>
      <c r="J979" s="501">
        <v>0</v>
      </c>
      <c r="K979" s="501">
        <v>0</v>
      </c>
      <c r="L979" s="492">
        <v>0</v>
      </c>
      <c r="M979" s="409">
        <v>0</v>
      </c>
      <c r="N979" s="409">
        <v>0</v>
      </c>
      <c r="O979" s="409">
        <v>0</v>
      </c>
      <c r="P979" s="648">
        <v>0</v>
      </c>
      <c r="Q979" s="409">
        <f t="shared" si="45"/>
        <v>0</v>
      </c>
      <c r="R979" s="493">
        <v>0</v>
      </c>
      <c r="S979" s="409">
        <v>0</v>
      </c>
      <c r="T979" s="648">
        <v>0</v>
      </c>
      <c r="U979" s="409">
        <f t="shared" si="46"/>
        <v>0</v>
      </c>
      <c r="V979" s="40"/>
      <c r="W979" s="40"/>
      <c r="X979" s="40"/>
      <c r="Y979" s="52"/>
    </row>
    <row r="980" spans="1:25" ht="21">
      <c r="A980" s="54"/>
      <c r="B980" s="106" t="s">
        <v>325</v>
      </c>
      <c r="C980" s="96">
        <v>0</v>
      </c>
      <c r="D980" s="641">
        <v>0</v>
      </c>
      <c r="E980" s="501">
        <v>0</v>
      </c>
      <c r="F980" s="501">
        <v>0</v>
      </c>
      <c r="G980" s="501">
        <v>0</v>
      </c>
      <c r="H980" s="501">
        <v>0</v>
      </c>
      <c r="I980" s="501">
        <v>0</v>
      </c>
      <c r="J980" s="501">
        <v>0</v>
      </c>
      <c r="K980" s="501">
        <v>0</v>
      </c>
      <c r="L980" s="492">
        <v>0</v>
      </c>
      <c r="M980" s="409">
        <v>0</v>
      </c>
      <c r="N980" s="409">
        <v>0</v>
      </c>
      <c r="O980" s="409">
        <v>0</v>
      </c>
      <c r="P980" s="653">
        <v>0</v>
      </c>
      <c r="Q980" s="409">
        <f t="shared" si="45"/>
        <v>0</v>
      </c>
      <c r="R980" s="493">
        <v>0</v>
      </c>
      <c r="S980" s="409">
        <v>0</v>
      </c>
      <c r="T980" s="653">
        <v>0</v>
      </c>
      <c r="U980" s="409">
        <f t="shared" si="46"/>
        <v>0</v>
      </c>
      <c r="V980" s="40"/>
      <c r="W980" s="40"/>
      <c r="X980" s="40"/>
      <c r="Y980" s="52"/>
    </row>
    <row r="981" spans="1:25" ht="21">
      <c r="A981" s="54">
        <v>275</v>
      </c>
      <c r="B981" s="105" t="s">
        <v>367</v>
      </c>
      <c r="C981" s="72" t="s">
        <v>311</v>
      </c>
      <c r="D981" s="656">
        <v>9095</v>
      </c>
      <c r="E981" s="501">
        <v>0</v>
      </c>
      <c r="F981" s="501">
        <v>0</v>
      </c>
      <c r="G981" s="501">
        <v>0</v>
      </c>
      <c r="H981" s="501">
        <v>0</v>
      </c>
      <c r="I981" s="501">
        <v>0</v>
      </c>
      <c r="J981" s="501">
        <v>0</v>
      </c>
      <c r="K981" s="501">
        <v>0</v>
      </c>
      <c r="L981" s="492">
        <v>0</v>
      </c>
      <c r="M981" s="409">
        <v>0</v>
      </c>
      <c r="N981" s="409">
        <v>0</v>
      </c>
      <c r="O981" s="409">
        <v>0</v>
      </c>
      <c r="P981" s="657">
        <v>1</v>
      </c>
      <c r="Q981" s="409">
        <f t="shared" si="45"/>
        <v>9095</v>
      </c>
      <c r="R981" s="493">
        <v>0</v>
      </c>
      <c r="S981" s="409">
        <v>0</v>
      </c>
      <c r="T981" s="657">
        <v>1</v>
      </c>
      <c r="U981" s="409">
        <f t="shared" si="46"/>
        <v>9095</v>
      </c>
      <c r="V981" s="40"/>
      <c r="W981" s="40"/>
      <c r="X981" s="40"/>
      <c r="Y981" s="52"/>
    </row>
    <row r="982" spans="1:25" ht="21">
      <c r="A982" s="54">
        <v>276</v>
      </c>
      <c r="B982" s="105" t="s">
        <v>368</v>
      </c>
      <c r="C982" s="72" t="s">
        <v>44</v>
      </c>
      <c r="D982" s="656">
        <v>7480</v>
      </c>
      <c r="E982" s="501">
        <v>0</v>
      </c>
      <c r="F982" s="501">
        <v>0</v>
      </c>
      <c r="G982" s="501">
        <v>0</v>
      </c>
      <c r="H982" s="501">
        <v>0</v>
      </c>
      <c r="I982" s="501">
        <v>0</v>
      </c>
      <c r="J982" s="501">
        <v>0</v>
      </c>
      <c r="K982" s="501">
        <v>0</v>
      </c>
      <c r="L982" s="492">
        <v>0</v>
      </c>
      <c r="M982" s="409">
        <v>0</v>
      </c>
      <c r="N982" s="409">
        <v>0</v>
      </c>
      <c r="O982" s="409">
        <v>0</v>
      </c>
      <c r="P982" s="657">
        <v>2</v>
      </c>
      <c r="Q982" s="409">
        <f t="shared" si="45"/>
        <v>14960</v>
      </c>
      <c r="R982" s="493">
        <v>0</v>
      </c>
      <c r="S982" s="409">
        <v>0</v>
      </c>
      <c r="T982" s="657">
        <v>2</v>
      </c>
      <c r="U982" s="409">
        <f t="shared" si="46"/>
        <v>14960</v>
      </c>
      <c r="V982" s="40"/>
      <c r="W982" s="40"/>
      <c r="X982" s="40"/>
      <c r="Y982" s="52"/>
    </row>
    <row r="983" spans="1:25" ht="21">
      <c r="A983" s="54">
        <v>277</v>
      </c>
      <c r="B983" s="105" t="s">
        <v>369</v>
      </c>
      <c r="C983" s="72" t="s">
        <v>44</v>
      </c>
      <c r="D983" s="656">
        <v>3315</v>
      </c>
      <c r="E983" s="501">
        <v>0</v>
      </c>
      <c r="F983" s="501">
        <v>0</v>
      </c>
      <c r="G983" s="501">
        <v>0</v>
      </c>
      <c r="H983" s="501">
        <v>0</v>
      </c>
      <c r="I983" s="501">
        <v>0</v>
      </c>
      <c r="J983" s="501">
        <v>0</v>
      </c>
      <c r="K983" s="501">
        <v>0</v>
      </c>
      <c r="L983" s="492">
        <v>0</v>
      </c>
      <c r="M983" s="409">
        <v>0</v>
      </c>
      <c r="N983" s="409">
        <v>0</v>
      </c>
      <c r="O983" s="409">
        <v>0</v>
      </c>
      <c r="P983" s="657">
        <v>2</v>
      </c>
      <c r="Q983" s="409">
        <f t="shared" si="45"/>
        <v>6630</v>
      </c>
      <c r="R983" s="493">
        <v>0</v>
      </c>
      <c r="S983" s="409">
        <v>0</v>
      </c>
      <c r="T983" s="657">
        <v>2</v>
      </c>
      <c r="U983" s="409">
        <f t="shared" si="46"/>
        <v>6630</v>
      </c>
      <c r="V983" s="40"/>
      <c r="W983" s="40"/>
      <c r="X983" s="40"/>
      <c r="Y983" s="52"/>
    </row>
    <row r="984" spans="1:25" ht="21">
      <c r="A984" s="54">
        <v>278</v>
      </c>
      <c r="B984" s="105" t="s">
        <v>370</v>
      </c>
      <c r="C984" s="72" t="s">
        <v>311</v>
      </c>
      <c r="D984" s="656">
        <v>3995</v>
      </c>
      <c r="E984" s="501">
        <v>0</v>
      </c>
      <c r="F984" s="501">
        <v>0</v>
      </c>
      <c r="G984" s="501">
        <v>0</v>
      </c>
      <c r="H984" s="501">
        <v>0</v>
      </c>
      <c r="I984" s="501">
        <v>0</v>
      </c>
      <c r="J984" s="501">
        <v>0</v>
      </c>
      <c r="K984" s="501">
        <v>0</v>
      </c>
      <c r="L984" s="492">
        <v>0</v>
      </c>
      <c r="M984" s="409">
        <v>0</v>
      </c>
      <c r="N984" s="409">
        <v>0</v>
      </c>
      <c r="O984" s="409">
        <v>0</v>
      </c>
      <c r="P984" s="657">
        <v>1</v>
      </c>
      <c r="Q984" s="409">
        <f t="shared" si="45"/>
        <v>3995</v>
      </c>
      <c r="R984" s="493">
        <v>0</v>
      </c>
      <c r="S984" s="409">
        <v>0</v>
      </c>
      <c r="T984" s="657">
        <v>1</v>
      </c>
      <c r="U984" s="409">
        <f t="shared" si="46"/>
        <v>3995</v>
      </c>
      <c r="V984" s="40"/>
      <c r="W984" s="40"/>
      <c r="X984" s="40"/>
      <c r="Y984" s="52"/>
    </row>
    <row r="985" spans="1:25" ht="21">
      <c r="A985" s="54">
        <v>279</v>
      </c>
      <c r="B985" s="105" t="s">
        <v>310</v>
      </c>
      <c r="C985" s="72" t="s">
        <v>311</v>
      </c>
      <c r="D985" s="656">
        <v>28050</v>
      </c>
      <c r="E985" s="501">
        <v>0</v>
      </c>
      <c r="F985" s="501">
        <v>0</v>
      </c>
      <c r="G985" s="501">
        <v>0</v>
      </c>
      <c r="H985" s="501">
        <v>0</v>
      </c>
      <c r="I985" s="501">
        <v>0</v>
      </c>
      <c r="J985" s="501">
        <v>0</v>
      </c>
      <c r="K985" s="501">
        <v>0</v>
      </c>
      <c r="L985" s="492">
        <v>0</v>
      </c>
      <c r="M985" s="409">
        <v>0</v>
      </c>
      <c r="N985" s="409">
        <v>0</v>
      </c>
      <c r="O985" s="409">
        <v>0</v>
      </c>
      <c r="P985" s="657">
        <v>1</v>
      </c>
      <c r="Q985" s="409">
        <f t="shared" si="45"/>
        <v>28050</v>
      </c>
      <c r="R985" s="493">
        <v>0</v>
      </c>
      <c r="S985" s="409">
        <v>0</v>
      </c>
      <c r="T985" s="657">
        <v>1</v>
      </c>
      <c r="U985" s="409">
        <f t="shared" si="46"/>
        <v>28050</v>
      </c>
      <c r="V985" s="40"/>
      <c r="W985" s="40"/>
      <c r="X985" s="40"/>
      <c r="Y985" s="52"/>
    </row>
    <row r="986" spans="1:25" ht="21">
      <c r="A986" s="54">
        <v>280</v>
      </c>
      <c r="B986" s="105" t="s">
        <v>371</v>
      </c>
      <c r="C986" s="72" t="s">
        <v>311</v>
      </c>
      <c r="D986" s="656">
        <v>21250</v>
      </c>
      <c r="E986" s="501">
        <v>0</v>
      </c>
      <c r="F986" s="501">
        <v>0</v>
      </c>
      <c r="G986" s="501">
        <v>0</v>
      </c>
      <c r="H986" s="501">
        <v>0</v>
      </c>
      <c r="I986" s="501">
        <v>0</v>
      </c>
      <c r="J986" s="501">
        <v>0</v>
      </c>
      <c r="K986" s="501">
        <v>0</v>
      </c>
      <c r="L986" s="492">
        <v>0</v>
      </c>
      <c r="M986" s="409">
        <v>0</v>
      </c>
      <c r="N986" s="409">
        <v>0</v>
      </c>
      <c r="O986" s="409">
        <v>0</v>
      </c>
      <c r="P986" s="657">
        <v>1</v>
      </c>
      <c r="Q986" s="409">
        <f t="shared" si="45"/>
        <v>21250</v>
      </c>
      <c r="R986" s="493">
        <v>0</v>
      </c>
      <c r="S986" s="409">
        <v>0</v>
      </c>
      <c r="T986" s="657">
        <v>1</v>
      </c>
      <c r="U986" s="409">
        <f t="shared" si="46"/>
        <v>21250</v>
      </c>
      <c r="V986" s="40"/>
      <c r="W986" s="40"/>
      <c r="X986" s="40"/>
      <c r="Y986" s="52"/>
    </row>
    <row r="987" spans="1:25" ht="21">
      <c r="A987" s="54">
        <v>281</v>
      </c>
      <c r="B987" s="105" t="s">
        <v>372</v>
      </c>
      <c r="C987" s="72" t="s">
        <v>54</v>
      </c>
      <c r="D987" s="656">
        <v>6885</v>
      </c>
      <c r="E987" s="501">
        <v>0</v>
      </c>
      <c r="F987" s="501">
        <v>0</v>
      </c>
      <c r="G987" s="501">
        <v>0</v>
      </c>
      <c r="H987" s="501">
        <v>0</v>
      </c>
      <c r="I987" s="501">
        <v>0</v>
      </c>
      <c r="J987" s="501">
        <v>0</v>
      </c>
      <c r="K987" s="501">
        <v>0</v>
      </c>
      <c r="L987" s="492">
        <v>0</v>
      </c>
      <c r="M987" s="409">
        <v>0</v>
      </c>
      <c r="N987" s="409">
        <v>0</v>
      </c>
      <c r="O987" s="409">
        <v>0</v>
      </c>
      <c r="P987" s="657">
        <v>4</v>
      </c>
      <c r="Q987" s="409">
        <f t="shared" si="45"/>
        <v>27540</v>
      </c>
      <c r="R987" s="493">
        <v>0</v>
      </c>
      <c r="S987" s="409">
        <v>0</v>
      </c>
      <c r="T987" s="657">
        <v>4</v>
      </c>
      <c r="U987" s="409">
        <f t="shared" si="46"/>
        <v>27540</v>
      </c>
      <c r="V987" s="40"/>
      <c r="W987" s="40"/>
      <c r="X987" s="40"/>
      <c r="Y987" s="52"/>
    </row>
    <row r="988" spans="1:25" ht="21">
      <c r="A988" s="54">
        <v>282</v>
      </c>
      <c r="B988" s="105" t="s">
        <v>337</v>
      </c>
      <c r="C988" s="72" t="s">
        <v>54</v>
      </c>
      <c r="D988" s="656">
        <v>17000</v>
      </c>
      <c r="E988" s="501">
        <v>0</v>
      </c>
      <c r="F988" s="501">
        <v>0</v>
      </c>
      <c r="G988" s="501">
        <v>0</v>
      </c>
      <c r="H988" s="501">
        <v>0</v>
      </c>
      <c r="I988" s="501">
        <v>0</v>
      </c>
      <c r="J988" s="501">
        <v>0</v>
      </c>
      <c r="K988" s="501">
        <v>0</v>
      </c>
      <c r="L988" s="492">
        <v>0</v>
      </c>
      <c r="M988" s="409">
        <v>0</v>
      </c>
      <c r="N988" s="409">
        <v>0</v>
      </c>
      <c r="O988" s="409">
        <v>0</v>
      </c>
      <c r="P988" s="657">
        <v>1</v>
      </c>
      <c r="Q988" s="409">
        <f t="shared" si="45"/>
        <v>17000</v>
      </c>
      <c r="R988" s="493">
        <v>0</v>
      </c>
      <c r="S988" s="409">
        <v>0</v>
      </c>
      <c r="T988" s="657">
        <v>1</v>
      </c>
      <c r="U988" s="409">
        <f t="shared" si="46"/>
        <v>17000</v>
      </c>
      <c r="V988" s="40"/>
      <c r="W988" s="40"/>
      <c r="X988" s="40"/>
      <c r="Y988" s="52"/>
    </row>
    <row r="989" spans="1:25" ht="21">
      <c r="A989" s="54"/>
      <c r="B989" s="106" t="s">
        <v>338</v>
      </c>
      <c r="C989" s="96">
        <v>0</v>
      </c>
      <c r="D989" s="641">
        <v>0</v>
      </c>
      <c r="E989" s="501">
        <v>0</v>
      </c>
      <c r="F989" s="501">
        <v>0</v>
      </c>
      <c r="G989" s="501">
        <v>0</v>
      </c>
      <c r="H989" s="501">
        <v>0</v>
      </c>
      <c r="I989" s="501">
        <v>0</v>
      </c>
      <c r="J989" s="501">
        <v>0</v>
      </c>
      <c r="K989" s="501">
        <v>0</v>
      </c>
      <c r="L989" s="492">
        <v>0</v>
      </c>
      <c r="M989" s="409">
        <v>0</v>
      </c>
      <c r="N989" s="409">
        <v>0</v>
      </c>
      <c r="O989" s="409">
        <v>0</v>
      </c>
      <c r="P989" s="653">
        <v>0</v>
      </c>
      <c r="Q989" s="409">
        <f t="shared" si="45"/>
        <v>0</v>
      </c>
      <c r="R989" s="493">
        <v>0</v>
      </c>
      <c r="S989" s="409">
        <v>0</v>
      </c>
      <c r="T989" s="653">
        <v>0</v>
      </c>
      <c r="U989" s="409">
        <f t="shared" si="46"/>
        <v>0</v>
      </c>
      <c r="V989" s="40"/>
      <c r="W989" s="40"/>
      <c r="X989" s="40"/>
      <c r="Y989" s="52"/>
    </row>
    <row r="990" spans="1:25" ht="21">
      <c r="A990" s="54">
        <v>283</v>
      </c>
      <c r="B990" s="105" t="s">
        <v>377</v>
      </c>
      <c r="C990" s="72" t="s">
        <v>311</v>
      </c>
      <c r="D990" s="656">
        <v>37400</v>
      </c>
      <c r="E990" s="501">
        <v>0</v>
      </c>
      <c r="F990" s="501">
        <v>0</v>
      </c>
      <c r="G990" s="501">
        <v>0</v>
      </c>
      <c r="H990" s="501">
        <v>0</v>
      </c>
      <c r="I990" s="501">
        <v>0</v>
      </c>
      <c r="J990" s="501">
        <v>0</v>
      </c>
      <c r="K990" s="501">
        <v>0</v>
      </c>
      <c r="L990" s="492">
        <v>0</v>
      </c>
      <c r="M990" s="409">
        <v>0</v>
      </c>
      <c r="N990" s="409">
        <v>0</v>
      </c>
      <c r="O990" s="409">
        <v>0</v>
      </c>
      <c r="P990" s="657">
        <v>1</v>
      </c>
      <c r="Q990" s="409">
        <f t="shared" si="45"/>
        <v>37400</v>
      </c>
      <c r="R990" s="493">
        <v>0</v>
      </c>
      <c r="S990" s="409">
        <v>0</v>
      </c>
      <c r="T990" s="657">
        <v>1</v>
      </c>
      <c r="U990" s="409">
        <f t="shared" si="46"/>
        <v>37400</v>
      </c>
      <c r="V990" s="40"/>
      <c r="W990" s="40"/>
      <c r="X990" s="40"/>
      <c r="Y990" s="52"/>
    </row>
    <row r="991" spans="1:25" ht="21">
      <c r="A991" s="54">
        <v>284</v>
      </c>
      <c r="B991" s="105" t="s">
        <v>379</v>
      </c>
      <c r="C991" s="72" t="s">
        <v>311</v>
      </c>
      <c r="D991" s="656">
        <v>38250</v>
      </c>
      <c r="E991" s="501">
        <v>0</v>
      </c>
      <c r="F991" s="501">
        <v>0</v>
      </c>
      <c r="G991" s="501">
        <v>0</v>
      </c>
      <c r="H991" s="501">
        <v>0</v>
      </c>
      <c r="I991" s="501">
        <v>0</v>
      </c>
      <c r="J991" s="501">
        <v>0</v>
      </c>
      <c r="K991" s="501">
        <v>0</v>
      </c>
      <c r="L991" s="492">
        <v>0</v>
      </c>
      <c r="M991" s="409">
        <v>0</v>
      </c>
      <c r="N991" s="409">
        <v>0</v>
      </c>
      <c r="O991" s="409">
        <v>0</v>
      </c>
      <c r="P991" s="657">
        <v>1</v>
      </c>
      <c r="Q991" s="409">
        <f t="shared" si="45"/>
        <v>38250</v>
      </c>
      <c r="R991" s="493">
        <v>0</v>
      </c>
      <c r="S991" s="409">
        <v>0</v>
      </c>
      <c r="T991" s="657">
        <v>1</v>
      </c>
      <c r="U991" s="409">
        <f t="shared" si="46"/>
        <v>38250</v>
      </c>
      <c r="V991" s="40"/>
      <c r="W991" s="40"/>
      <c r="X991" s="40"/>
      <c r="Y991" s="52"/>
    </row>
    <row r="992" spans="1:25" ht="21">
      <c r="A992" s="54">
        <v>285</v>
      </c>
      <c r="B992" s="105" t="s">
        <v>374</v>
      </c>
      <c r="C992" s="72" t="s">
        <v>375</v>
      </c>
      <c r="D992" s="656">
        <v>15300</v>
      </c>
      <c r="E992" s="501">
        <v>0</v>
      </c>
      <c r="F992" s="501">
        <v>0</v>
      </c>
      <c r="G992" s="501">
        <v>0</v>
      </c>
      <c r="H992" s="501">
        <v>0</v>
      </c>
      <c r="I992" s="501">
        <v>0</v>
      </c>
      <c r="J992" s="501">
        <v>0</v>
      </c>
      <c r="K992" s="501">
        <v>0</v>
      </c>
      <c r="L992" s="492">
        <v>0</v>
      </c>
      <c r="M992" s="409">
        <v>0</v>
      </c>
      <c r="N992" s="409">
        <v>0</v>
      </c>
      <c r="O992" s="409">
        <v>0</v>
      </c>
      <c r="P992" s="657">
        <v>1</v>
      </c>
      <c r="Q992" s="409">
        <f t="shared" si="45"/>
        <v>15300</v>
      </c>
      <c r="R992" s="493">
        <v>0</v>
      </c>
      <c r="S992" s="409">
        <v>0</v>
      </c>
      <c r="T992" s="657">
        <v>1</v>
      </c>
      <c r="U992" s="409">
        <f t="shared" si="46"/>
        <v>15300</v>
      </c>
      <c r="V992" s="40"/>
      <c r="W992" s="40"/>
      <c r="X992" s="40"/>
      <c r="Y992" s="52"/>
    </row>
    <row r="993" spans="1:25" ht="21">
      <c r="A993" s="54">
        <v>286</v>
      </c>
      <c r="B993" s="105" t="s">
        <v>396</v>
      </c>
      <c r="C993" s="72" t="s">
        <v>319</v>
      </c>
      <c r="D993" s="656">
        <v>40375</v>
      </c>
      <c r="E993" s="501">
        <v>0</v>
      </c>
      <c r="F993" s="501">
        <v>0</v>
      </c>
      <c r="G993" s="501">
        <v>0</v>
      </c>
      <c r="H993" s="501">
        <v>0</v>
      </c>
      <c r="I993" s="501">
        <v>0</v>
      </c>
      <c r="J993" s="501">
        <v>0</v>
      </c>
      <c r="K993" s="501">
        <v>0</v>
      </c>
      <c r="L993" s="492">
        <v>0</v>
      </c>
      <c r="M993" s="409">
        <v>0</v>
      </c>
      <c r="N993" s="409">
        <v>0</v>
      </c>
      <c r="O993" s="409">
        <v>0</v>
      </c>
      <c r="P993" s="657">
        <v>1</v>
      </c>
      <c r="Q993" s="409">
        <f t="shared" si="45"/>
        <v>40375</v>
      </c>
      <c r="R993" s="493">
        <v>0</v>
      </c>
      <c r="S993" s="409">
        <v>0</v>
      </c>
      <c r="T993" s="657">
        <v>1</v>
      </c>
      <c r="U993" s="409">
        <f t="shared" si="46"/>
        <v>40375</v>
      </c>
      <c r="V993" s="40"/>
      <c r="W993" s="40"/>
      <c r="X993" s="40"/>
      <c r="Y993" s="52"/>
    </row>
    <row r="994" spans="1:25" ht="21">
      <c r="A994" s="54"/>
      <c r="B994" s="106" t="s">
        <v>349</v>
      </c>
      <c r="C994" s="96">
        <v>0</v>
      </c>
      <c r="D994" s="641">
        <v>0</v>
      </c>
      <c r="E994" s="501">
        <v>0</v>
      </c>
      <c r="F994" s="501">
        <v>0</v>
      </c>
      <c r="G994" s="501">
        <v>0</v>
      </c>
      <c r="H994" s="501">
        <v>0</v>
      </c>
      <c r="I994" s="501">
        <v>0</v>
      </c>
      <c r="J994" s="501">
        <v>0</v>
      </c>
      <c r="K994" s="501">
        <v>0</v>
      </c>
      <c r="L994" s="492">
        <v>0</v>
      </c>
      <c r="M994" s="409">
        <v>0</v>
      </c>
      <c r="N994" s="409">
        <v>0</v>
      </c>
      <c r="O994" s="409">
        <v>0</v>
      </c>
      <c r="P994" s="653">
        <v>0</v>
      </c>
      <c r="Q994" s="409">
        <f t="shared" si="45"/>
        <v>0</v>
      </c>
      <c r="R994" s="493">
        <v>0</v>
      </c>
      <c r="S994" s="409">
        <v>0</v>
      </c>
      <c r="T994" s="653">
        <v>0</v>
      </c>
      <c r="U994" s="409">
        <f t="shared" si="46"/>
        <v>0</v>
      </c>
      <c r="V994" s="40"/>
      <c r="W994" s="40"/>
      <c r="X994" s="40"/>
      <c r="Y994" s="52"/>
    </row>
    <row r="995" spans="1:25" ht="21">
      <c r="A995" s="54">
        <v>287</v>
      </c>
      <c r="B995" s="111" t="s">
        <v>322</v>
      </c>
      <c r="C995" s="72" t="s">
        <v>311</v>
      </c>
      <c r="D995" s="656">
        <v>23000</v>
      </c>
      <c r="E995" s="501">
        <v>0</v>
      </c>
      <c r="F995" s="501">
        <v>0</v>
      </c>
      <c r="G995" s="501">
        <v>0</v>
      </c>
      <c r="H995" s="501">
        <v>0</v>
      </c>
      <c r="I995" s="501">
        <v>0</v>
      </c>
      <c r="J995" s="501">
        <v>0</v>
      </c>
      <c r="K995" s="501">
        <v>0</v>
      </c>
      <c r="L995" s="492">
        <v>0</v>
      </c>
      <c r="M995" s="409">
        <v>0</v>
      </c>
      <c r="N995" s="409">
        <v>0</v>
      </c>
      <c r="O995" s="409">
        <v>0</v>
      </c>
      <c r="P995" s="657">
        <v>1</v>
      </c>
      <c r="Q995" s="409">
        <f t="shared" si="45"/>
        <v>23000</v>
      </c>
      <c r="R995" s="493">
        <v>0</v>
      </c>
      <c r="S995" s="409">
        <v>0</v>
      </c>
      <c r="T995" s="657">
        <v>1</v>
      </c>
      <c r="U995" s="409">
        <f t="shared" si="46"/>
        <v>23000</v>
      </c>
      <c r="V995" s="40"/>
      <c r="W995" s="40"/>
      <c r="X995" s="40"/>
      <c r="Y995" s="52"/>
    </row>
    <row r="996" spans="1:25" ht="42">
      <c r="A996" s="54">
        <v>288</v>
      </c>
      <c r="B996" s="107" t="s">
        <v>323</v>
      </c>
      <c r="C996" s="108" t="s">
        <v>294</v>
      </c>
      <c r="D996" s="660">
        <v>35470</v>
      </c>
      <c r="E996" s="501">
        <v>0</v>
      </c>
      <c r="F996" s="501">
        <v>0</v>
      </c>
      <c r="G996" s="501">
        <v>0</v>
      </c>
      <c r="H996" s="501">
        <v>0</v>
      </c>
      <c r="I996" s="501">
        <v>0</v>
      </c>
      <c r="J996" s="501">
        <v>0</v>
      </c>
      <c r="K996" s="501">
        <v>0</v>
      </c>
      <c r="L996" s="492">
        <v>0</v>
      </c>
      <c r="M996" s="409">
        <v>0</v>
      </c>
      <c r="N996" s="409">
        <v>0</v>
      </c>
      <c r="O996" s="409">
        <v>0</v>
      </c>
      <c r="P996" s="658">
        <v>1</v>
      </c>
      <c r="Q996" s="409">
        <f t="shared" si="45"/>
        <v>35470</v>
      </c>
      <c r="R996" s="493">
        <v>0</v>
      </c>
      <c r="S996" s="409">
        <v>0</v>
      </c>
      <c r="T996" s="658">
        <v>1</v>
      </c>
      <c r="U996" s="409">
        <f t="shared" si="46"/>
        <v>35470</v>
      </c>
      <c r="V996" s="40"/>
      <c r="W996" s="40"/>
      <c r="X996" s="40"/>
      <c r="Y996" s="52"/>
    </row>
    <row r="997" spans="1:25" ht="42">
      <c r="A997" s="54"/>
      <c r="B997" s="113" t="s">
        <v>420</v>
      </c>
      <c r="C997" s="104" t="s">
        <v>48</v>
      </c>
      <c r="D997" s="650">
        <v>0</v>
      </c>
      <c r="E997" s="501">
        <v>0</v>
      </c>
      <c r="F997" s="501">
        <v>0</v>
      </c>
      <c r="G997" s="501">
        <v>0</v>
      </c>
      <c r="H997" s="501">
        <v>0</v>
      </c>
      <c r="I997" s="501">
        <v>0</v>
      </c>
      <c r="J997" s="501">
        <v>0</v>
      </c>
      <c r="K997" s="501">
        <v>0</v>
      </c>
      <c r="L997" s="492">
        <v>0</v>
      </c>
      <c r="M997" s="409">
        <v>0</v>
      </c>
      <c r="N997" s="409">
        <v>0</v>
      </c>
      <c r="O997" s="409">
        <v>0</v>
      </c>
      <c r="P997" s="874">
        <v>5</v>
      </c>
      <c r="Q997" s="409">
        <f t="shared" si="45"/>
        <v>0</v>
      </c>
      <c r="R997" s="493">
        <v>0</v>
      </c>
      <c r="S997" s="409">
        <v>0</v>
      </c>
      <c r="T997" s="874">
        <v>5</v>
      </c>
      <c r="U997" s="409">
        <f t="shared" si="46"/>
        <v>0</v>
      </c>
      <c r="V997" s="40"/>
      <c r="W997" s="40"/>
      <c r="X997" s="40"/>
      <c r="Y997" s="52"/>
    </row>
    <row r="998" spans="1:25" ht="42">
      <c r="A998" s="54"/>
      <c r="B998" s="116" t="s">
        <v>421</v>
      </c>
      <c r="C998" s="551">
        <v>0</v>
      </c>
      <c r="D998" s="662">
        <v>0</v>
      </c>
      <c r="E998" s="501">
        <v>0</v>
      </c>
      <c r="F998" s="501">
        <v>0</v>
      </c>
      <c r="G998" s="501">
        <v>0</v>
      </c>
      <c r="H998" s="501">
        <v>0</v>
      </c>
      <c r="I998" s="501">
        <v>0</v>
      </c>
      <c r="J998" s="501">
        <v>0</v>
      </c>
      <c r="K998" s="501">
        <v>0</v>
      </c>
      <c r="L998" s="492">
        <v>0</v>
      </c>
      <c r="M998" s="409">
        <v>0</v>
      </c>
      <c r="N998" s="409">
        <v>0</v>
      </c>
      <c r="O998" s="409">
        <v>0</v>
      </c>
      <c r="P998" s="648">
        <v>0</v>
      </c>
      <c r="Q998" s="409">
        <f t="shared" si="45"/>
        <v>0</v>
      </c>
      <c r="R998" s="493">
        <v>0</v>
      </c>
      <c r="S998" s="409">
        <v>0</v>
      </c>
      <c r="T998" s="648">
        <v>0</v>
      </c>
      <c r="U998" s="409">
        <f t="shared" si="46"/>
        <v>0</v>
      </c>
      <c r="V998" s="40"/>
      <c r="W998" s="40"/>
      <c r="X998" s="40"/>
      <c r="Y998" s="52"/>
    </row>
    <row r="999" spans="1:25" ht="21">
      <c r="A999" s="54"/>
      <c r="B999" s="106" t="s">
        <v>325</v>
      </c>
      <c r="C999" s="96">
        <v>0</v>
      </c>
      <c r="D999" s="641">
        <v>0</v>
      </c>
      <c r="E999" s="501">
        <v>0</v>
      </c>
      <c r="F999" s="501">
        <v>0</v>
      </c>
      <c r="G999" s="501">
        <v>0</v>
      </c>
      <c r="H999" s="501">
        <v>0</v>
      </c>
      <c r="I999" s="501">
        <v>0</v>
      </c>
      <c r="J999" s="501">
        <v>0</v>
      </c>
      <c r="K999" s="501">
        <v>0</v>
      </c>
      <c r="L999" s="492">
        <v>0</v>
      </c>
      <c r="M999" s="409">
        <v>0</v>
      </c>
      <c r="N999" s="409">
        <v>0</v>
      </c>
      <c r="O999" s="409">
        <v>0</v>
      </c>
      <c r="P999" s="653">
        <v>0</v>
      </c>
      <c r="Q999" s="409">
        <f t="shared" si="45"/>
        <v>0</v>
      </c>
      <c r="R999" s="493">
        <v>0</v>
      </c>
      <c r="S999" s="409">
        <v>0</v>
      </c>
      <c r="T999" s="653">
        <v>0</v>
      </c>
      <c r="U999" s="409">
        <f t="shared" si="46"/>
        <v>0</v>
      </c>
      <c r="V999" s="40"/>
      <c r="W999" s="40"/>
      <c r="X999" s="40"/>
      <c r="Y999" s="52"/>
    </row>
    <row r="1000" spans="1:25" ht="21">
      <c r="A1000" s="54">
        <v>289</v>
      </c>
      <c r="B1000" s="105" t="s">
        <v>367</v>
      </c>
      <c r="C1000" s="72" t="s">
        <v>311</v>
      </c>
      <c r="D1000" s="656">
        <v>9095</v>
      </c>
      <c r="E1000" s="501">
        <v>0</v>
      </c>
      <c r="F1000" s="501">
        <v>0</v>
      </c>
      <c r="G1000" s="501">
        <v>0</v>
      </c>
      <c r="H1000" s="501">
        <v>0</v>
      </c>
      <c r="I1000" s="501">
        <v>0</v>
      </c>
      <c r="J1000" s="501">
        <v>0</v>
      </c>
      <c r="K1000" s="501">
        <v>0</v>
      </c>
      <c r="L1000" s="492">
        <v>0</v>
      </c>
      <c r="M1000" s="409">
        <v>0</v>
      </c>
      <c r="N1000" s="409">
        <v>0</v>
      </c>
      <c r="O1000" s="409">
        <v>0</v>
      </c>
      <c r="P1000" s="657">
        <v>1</v>
      </c>
      <c r="Q1000" s="409">
        <f t="shared" si="45"/>
        <v>9095</v>
      </c>
      <c r="R1000" s="493">
        <v>0</v>
      </c>
      <c r="S1000" s="409">
        <v>0</v>
      </c>
      <c r="T1000" s="657">
        <v>1</v>
      </c>
      <c r="U1000" s="409">
        <f t="shared" si="46"/>
        <v>9095</v>
      </c>
      <c r="V1000" s="40"/>
      <c r="W1000" s="40"/>
      <c r="X1000" s="40"/>
      <c r="Y1000" s="52"/>
    </row>
    <row r="1001" spans="1:25" ht="21">
      <c r="A1001" s="54">
        <v>290</v>
      </c>
      <c r="B1001" s="105" t="s">
        <v>368</v>
      </c>
      <c r="C1001" s="72" t="s">
        <v>44</v>
      </c>
      <c r="D1001" s="656">
        <v>7480</v>
      </c>
      <c r="E1001" s="501">
        <v>0</v>
      </c>
      <c r="F1001" s="501">
        <v>0</v>
      </c>
      <c r="G1001" s="501">
        <v>0</v>
      </c>
      <c r="H1001" s="501">
        <v>0</v>
      </c>
      <c r="I1001" s="501">
        <v>0</v>
      </c>
      <c r="J1001" s="501">
        <v>0</v>
      </c>
      <c r="K1001" s="501">
        <v>0</v>
      </c>
      <c r="L1001" s="492">
        <v>0</v>
      </c>
      <c r="M1001" s="409">
        <v>0</v>
      </c>
      <c r="N1001" s="409">
        <v>0</v>
      </c>
      <c r="O1001" s="409">
        <v>0</v>
      </c>
      <c r="P1001" s="657">
        <v>2</v>
      </c>
      <c r="Q1001" s="409">
        <f t="shared" si="45"/>
        <v>14960</v>
      </c>
      <c r="R1001" s="493">
        <v>0</v>
      </c>
      <c r="S1001" s="409">
        <v>0</v>
      </c>
      <c r="T1001" s="657">
        <v>2</v>
      </c>
      <c r="U1001" s="409">
        <f t="shared" si="46"/>
        <v>14960</v>
      </c>
      <c r="V1001" s="40"/>
      <c r="W1001" s="40"/>
      <c r="X1001" s="40"/>
      <c r="Y1001" s="52"/>
    </row>
    <row r="1002" spans="1:25" ht="21">
      <c r="A1002" s="54">
        <v>291</v>
      </c>
      <c r="B1002" s="105" t="s">
        <v>369</v>
      </c>
      <c r="C1002" s="72" t="s">
        <v>44</v>
      </c>
      <c r="D1002" s="656">
        <v>3315</v>
      </c>
      <c r="E1002" s="501">
        <v>0</v>
      </c>
      <c r="F1002" s="501">
        <v>0</v>
      </c>
      <c r="G1002" s="501">
        <v>0</v>
      </c>
      <c r="H1002" s="501">
        <v>0</v>
      </c>
      <c r="I1002" s="501">
        <v>0</v>
      </c>
      <c r="J1002" s="501">
        <v>0</v>
      </c>
      <c r="K1002" s="501">
        <v>0</v>
      </c>
      <c r="L1002" s="492">
        <v>0</v>
      </c>
      <c r="M1002" s="409">
        <v>0</v>
      </c>
      <c r="N1002" s="409">
        <v>0</v>
      </c>
      <c r="O1002" s="409">
        <v>0</v>
      </c>
      <c r="P1002" s="657">
        <v>2</v>
      </c>
      <c r="Q1002" s="409">
        <f t="shared" si="45"/>
        <v>6630</v>
      </c>
      <c r="R1002" s="493">
        <v>0</v>
      </c>
      <c r="S1002" s="409">
        <v>0</v>
      </c>
      <c r="T1002" s="657">
        <v>2</v>
      </c>
      <c r="U1002" s="409">
        <f t="shared" si="46"/>
        <v>6630</v>
      </c>
      <c r="V1002" s="40"/>
      <c r="W1002" s="40"/>
      <c r="X1002" s="40"/>
      <c r="Y1002" s="52"/>
    </row>
    <row r="1003" spans="1:25" ht="21">
      <c r="A1003" s="54">
        <v>292</v>
      </c>
      <c r="B1003" s="105" t="s">
        <v>370</v>
      </c>
      <c r="C1003" s="72" t="s">
        <v>311</v>
      </c>
      <c r="D1003" s="656">
        <v>3995</v>
      </c>
      <c r="E1003" s="501">
        <v>0</v>
      </c>
      <c r="F1003" s="501">
        <v>0</v>
      </c>
      <c r="G1003" s="501">
        <v>0</v>
      </c>
      <c r="H1003" s="501">
        <v>0</v>
      </c>
      <c r="I1003" s="501">
        <v>0</v>
      </c>
      <c r="J1003" s="501">
        <v>0</v>
      </c>
      <c r="K1003" s="501">
        <v>0</v>
      </c>
      <c r="L1003" s="492">
        <v>0</v>
      </c>
      <c r="M1003" s="409">
        <v>0</v>
      </c>
      <c r="N1003" s="409">
        <v>0</v>
      </c>
      <c r="O1003" s="409">
        <v>0</v>
      </c>
      <c r="P1003" s="657">
        <v>1</v>
      </c>
      <c r="Q1003" s="409">
        <f t="shared" si="45"/>
        <v>3995</v>
      </c>
      <c r="R1003" s="493">
        <v>0</v>
      </c>
      <c r="S1003" s="409">
        <v>0</v>
      </c>
      <c r="T1003" s="657">
        <v>1</v>
      </c>
      <c r="U1003" s="409">
        <f t="shared" si="46"/>
        <v>3995</v>
      </c>
      <c r="V1003" s="40"/>
      <c r="W1003" s="40"/>
      <c r="X1003" s="40"/>
      <c r="Y1003" s="52"/>
    </row>
    <row r="1004" spans="1:25" ht="21">
      <c r="A1004" s="54">
        <v>293</v>
      </c>
      <c r="B1004" s="105" t="s">
        <v>309</v>
      </c>
      <c r="C1004" s="72" t="s">
        <v>48</v>
      </c>
      <c r="D1004" s="656">
        <v>2040</v>
      </c>
      <c r="E1004" s="501">
        <v>0</v>
      </c>
      <c r="F1004" s="501">
        <v>0</v>
      </c>
      <c r="G1004" s="501">
        <v>0</v>
      </c>
      <c r="H1004" s="501">
        <v>0</v>
      </c>
      <c r="I1004" s="501">
        <v>0</v>
      </c>
      <c r="J1004" s="501">
        <v>0</v>
      </c>
      <c r="K1004" s="501">
        <v>0</v>
      </c>
      <c r="L1004" s="492">
        <v>0</v>
      </c>
      <c r="M1004" s="409">
        <v>0</v>
      </c>
      <c r="N1004" s="409">
        <v>0</v>
      </c>
      <c r="O1004" s="409">
        <v>0</v>
      </c>
      <c r="P1004" s="657">
        <v>1</v>
      </c>
      <c r="Q1004" s="409">
        <f t="shared" si="45"/>
        <v>2040</v>
      </c>
      <c r="R1004" s="493">
        <v>0</v>
      </c>
      <c r="S1004" s="409">
        <v>0</v>
      </c>
      <c r="T1004" s="657">
        <v>1</v>
      </c>
      <c r="U1004" s="409">
        <f t="shared" si="46"/>
        <v>2040</v>
      </c>
      <c r="V1004" s="40"/>
      <c r="W1004" s="40"/>
      <c r="X1004" s="40"/>
      <c r="Y1004" s="52"/>
    </row>
    <row r="1005" spans="1:25" ht="21">
      <c r="A1005" s="54">
        <v>294</v>
      </c>
      <c r="B1005" s="105" t="s">
        <v>310</v>
      </c>
      <c r="C1005" s="72" t="s">
        <v>311</v>
      </c>
      <c r="D1005" s="656">
        <v>28050</v>
      </c>
      <c r="E1005" s="501">
        <v>0</v>
      </c>
      <c r="F1005" s="501">
        <v>0</v>
      </c>
      <c r="G1005" s="501">
        <v>0</v>
      </c>
      <c r="H1005" s="501">
        <v>0</v>
      </c>
      <c r="I1005" s="501">
        <v>0</v>
      </c>
      <c r="J1005" s="501">
        <v>0</v>
      </c>
      <c r="K1005" s="501">
        <v>0</v>
      </c>
      <c r="L1005" s="492">
        <v>0</v>
      </c>
      <c r="M1005" s="409">
        <v>0</v>
      </c>
      <c r="N1005" s="409">
        <v>0</v>
      </c>
      <c r="O1005" s="409">
        <v>0</v>
      </c>
      <c r="P1005" s="657">
        <v>1</v>
      </c>
      <c r="Q1005" s="409">
        <f t="shared" si="45"/>
        <v>28050</v>
      </c>
      <c r="R1005" s="493">
        <v>0</v>
      </c>
      <c r="S1005" s="409">
        <v>0</v>
      </c>
      <c r="T1005" s="657">
        <v>1</v>
      </c>
      <c r="U1005" s="409">
        <f t="shared" si="46"/>
        <v>28050</v>
      </c>
      <c r="V1005" s="40"/>
      <c r="W1005" s="40"/>
      <c r="X1005" s="40"/>
      <c r="Y1005" s="52"/>
    </row>
    <row r="1006" spans="1:25" ht="21">
      <c r="A1006" s="54">
        <v>295</v>
      </c>
      <c r="B1006" s="105" t="s">
        <v>371</v>
      </c>
      <c r="C1006" s="72" t="s">
        <v>311</v>
      </c>
      <c r="D1006" s="656">
        <v>21250</v>
      </c>
      <c r="E1006" s="501">
        <v>0</v>
      </c>
      <c r="F1006" s="501">
        <v>0</v>
      </c>
      <c r="G1006" s="501">
        <v>0</v>
      </c>
      <c r="H1006" s="501">
        <v>0</v>
      </c>
      <c r="I1006" s="501">
        <v>0</v>
      </c>
      <c r="J1006" s="501">
        <v>0</v>
      </c>
      <c r="K1006" s="501">
        <v>0</v>
      </c>
      <c r="L1006" s="492">
        <v>0</v>
      </c>
      <c r="M1006" s="409">
        <v>0</v>
      </c>
      <c r="N1006" s="409">
        <v>0</v>
      </c>
      <c r="O1006" s="409">
        <v>0</v>
      </c>
      <c r="P1006" s="657">
        <v>1</v>
      </c>
      <c r="Q1006" s="409">
        <f t="shared" si="45"/>
        <v>21250</v>
      </c>
      <c r="R1006" s="493">
        <v>0</v>
      </c>
      <c r="S1006" s="409">
        <v>0</v>
      </c>
      <c r="T1006" s="657">
        <v>1</v>
      </c>
      <c r="U1006" s="409">
        <f t="shared" si="46"/>
        <v>21250</v>
      </c>
      <c r="V1006" s="40"/>
      <c r="W1006" s="40"/>
      <c r="X1006" s="40"/>
      <c r="Y1006" s="52"/>
    </row>
    <row r="1007" spans="1:25" ht="21">
      <c r="A1007" s="54">
        <v>296</v>
      </c>
      <c r="B1007" s="105" t="s">
        <v>372</v>
      </c>
      <c r="C1007" s="72" t="s">
        <v>54</v>
      </c>
      <c r="D1007" s="656">
        <v>6885</v>
      </c>
      <c r="E1007" s="501">
        <v>0</v>
      </c>
      <c r="F1007" s="501">
        <v>0</v>
      </c>
      <c r="G1007" s="501">
        <v>0</v>
      </c>
      <c r="H1007" s="501">
        <v>0</v>
      </c>
      <c r="I1007" s="501">
        <v>0</v>
      </c>
      <c r="J1007" s="501">
        <v>0</v>
      </c>
      <c r="K1007" s="501">
        <v>0</v>
      </c>
      <c r="L1007" s="492">
        <v>0</v>
      </c>
      <c r="M1007" s="409">
        <v>0</v>
      </c>
      <c r="N1007" s="409">
        <v>0</v>
      </c>
      <c r="O1007" s="409">
        <v>0</v>
      </c>
      <c r="P1007" s="657">
        <v>2</v>
      </c>
      <c r="Q1007" s="409">
        <f t="shared" si="45"/>
        <v>13770</v>
      </c>
      <c r="R1007" s="493">
        <v>0</v>
      </c>
      <c r="S1007" s="409">
        <v>0</v>
      </c>
      <c r="T1007" s="657">
        <v>2</v>
      </c>
      <c r="U1007" s="409">
        <f t="shared" si="46"/>
        <v>13770</v>
      </c>
      <c r="V1007" s="40"/>
      <c r="W1007" s="40"/>
      <c r="X1007" s="40"/>
      <c r="Y1007" s="52"/>
    </row>
    <row r="1008" spans="1:25" ht="21">
      <c r="A1008" s="54">
        <v>297</v>
      </c>
      <c r="B1008" s="105" t="s">
        <v>337</v>
      </c>
      <c r="C1008" s="72" t="s">
        <v>54</v>
      </c>
      <c r="D1008" s="656">
        <v>17000</v>
      </c>
      <c r="E1008" s="501">
        <v>0</v>
      </c>
      <c r="F1008" s="501">
        <v>0</v>
      </c>
      <c r="G1008" s="501">
        <v>0</v>
      </c>
      <c r="H1008" s="501">
        <v>0</v>
      </c>
      <c r="I1008" s="501">
        <v>0</v>
      </c>
      <c r="J1008" s="501">
        <v>0</v>
      </c>
      <c r="K1008" s="501">
        <v>0</v>
      </c>
      <c r="L1008" s="492">
        <v>0</v>
      </c>
      <c r="M1008" s="409">
        <v>0</v>
      </c>
      <c r="N1008" s="409">
        <v>0</v>
      </c>
      <c r="O1008" s="409">
        <v>0</v>
      </c>
      <c r="P1008" s="657">
        <v>1</v>
      </c>
      <c r="Q1008" s="409">
        <f t="shared" si="45"/>
        <v>17000</v>
      </c>
      <c r="R1008" s="493">
        <v>0</v>
      </c>
      <c r="S1008" s="409">
        <v>0</v>
      </c>
      <c r="T1008" s="657">
        <v>1</v>
      </c>
      <c r="U1008" s="409">
        <f t="shared" si="46"/>
        <v>17000</v>
      </c>
      <c r="V1008" s="40"/>
      <c r="W1008" s="40"/>
      <c r="X1008" s="40"/>
      <c r="Y1008" s="52"/>
    </row>
    <row r="1009" spans="1:25" ht="21">
      <c r="A1009" s="54"/>
      <c r="B1009" s="106" t="s">
        <v>338</v>
      </c>
      <c r="C1009" s="96">
        <v>0</v>
      </c>
      <c r="D1009" s="641">
        <v>0</v>
      </c>
      <c r="E1009" s="501">
        <v>0</v>
      </c>
      <c r="F1009" s="501">
        <v>0</v>
      </c>
      <c r="G1009" s="501">
        <v>0</v>
      </c>
      <c r="H1009" s="501">
        <v>0</v>
      </c>
      <c r="I1009" s="501">
        <v>0</v>
      </c>
      <c r="J1009" s="501">
        <v>0</v>
      </c>
      <c r="K1009" s="501">
        <v>0</v>
      </c>
      <c r="L1009" s="492">
        <v>0</v>
      </c>
      <c r="M1009" s="409">
        <v>0</v>
      </c>
      <c r="N1009" s="409">
        <v>0</v>
      </c>
      <c r="O1009" s="409">
        <v>0</v>
      </c>
      <c r="P1009" s="653">
        <v>0</v>
      </c>
      <c r="Q1009" s="409">
        <f t="shared" si="45"/>
        <v>0</v>
      </c>
      <c r="R1009" s="493">
        <v>0</v>
      </c>
      <c r="S1009" s="409">
        <v>0</v>
      </c>
      <c r="T1009" s="653">
        <v>0</v>
      </c>
      <c r="U1009" s="409">
        <f t="shared" si="46"/>
        <v>0</v>
      </c>
      <c r="V1009" s="40"/>
      <c r="W1009" s="40"/>
      <c r="X1009" s="40"/>
      <c r="Y1009" s="52"/>
    </row>
    <row r="1010" spans="1:25" ht="21">
      <c r="A1010" s="54">
        <v>298</v>
      </c>
      <c r="B1010" s="105" t="s">
        <v>373</v>
      </c>
      <c r="C1010" s="72" t="s">
        <v>311</v>
      </c>
      <c r="D1010" s="656">
        <v>32640</v>
      </c>
      <c r="E1010" s="501">
        <v>0</v>
      </c>
      <c r="F1010" s="501">
        <v>0</v>
      </c>
      <c r="G1010" s="501">
        <v>0</v>
      </c>
      <c r="H1010" s="501">
        <v>0</v>
      </c>
      <c r="I1010" s="501">
        <v>0</v>
      </c>
      <c r="J1010" s="501">
        <v>0</v>
      </c>
      <c r="K1010" s="501">
        <v>0</v>
      </c>
      <c r="L1010" s="492">
        <v>0</v>
      </c>
      <c r="M1010" s="409">
        <v>0</v>
      </c>
      <c r="N1010" s="409">
        <v>0</v>
      </c>
      <c r="O1010" s="409">
        <v>0</v>
      </c>
      <c r="P1010" s="657">
        <v>1</v>
      </c>
      <c r="Q1010" s="409">
        <f t="shared" si="45"/>
        <v>32640</v>
      </c>
      <c r="R1010" s="493">
        <v>0</v>
      </c>
      <c r="S1010" s="409">
        <v>0</v>
      </c>
      <c r="T1010" s="657">
        <v>1</v>
      </c>
      <c r="U1010" s="409">
        <f t="shared" si="46"/>
        <v>32640</v>
      </c>
      <c r="V1010" s="40"/>
      <c r="W1010" s="40"/>
      <c r="X1010" s="40"/>
      <c r="Y1010" s="52"/>
    </row>
    <row r="1011" spans="1:25" ht="21">
      <c r="A1011" s="54">
        <v>299</v>
      </c>
      <c r="B1011" s="105" t="s">
        <v>345</v>
      </c>
      <c r="C1011" s="72" t="s">
        <v>311</v>
      </c>
      <c r="D1011" s="656">
        <v>123250</v>
      </c>
      <c r="E1011" s="501">
        <v>0</v>
      </c>
      <c r="F1011" s="501">
        <v>0</v>
      </c>
      <c r="G1011" s="501">
        <v>0</v>
      </c>
      <c r="H1011" s="501">
        <v>0</v>
      </c>
      <c r="I1011" s="501">
        <v>0</v>
      </c>
      <c r="J1011" s="501">
        <v>0</v>
      </c>
      <c r="K1011" s="501">
        <v>0</v>
      </c>
      <c r="L1011" s="492">
        <v>0</v>
      </c>
      <c r="M1011" s="409">
        <v>0</v>
      </c>
      <c r="N1011" s="409">
        <v>0</v>
      </c>
      <c r="O1011" s="409">
        <v>0</v>
      </c>
      <c r="P1011" s="657">
        <v>1</v>
      </c>
      <c r="Q1011" s="409">
        <f t="shared" si="45"/>
        <v>123250</v>
      </c>
      <c r="R1011" s="493">
        <v>0</v>
      </c>
      <c r="S1011" s="409">
        <v>0</v>
      </c>
      <c r="T1011" s="657">
        <v>1</v>
      </c>
      <c r="U1011" s="409">
        <f t="shared" si="46"/>
        <v>123250</v>
      </c>
      <c r="V1011" s="40"/>
      <c r="W1011" s="40"/>
      <c r="X1011" s="40"/>
      <c r="Y1011" s="52"/>
    </row>
    <row r="1012" spans="1:25" ht="21">
      <c r="A1012" s="54">
        <v>300</v>
      </c>
      <c r="B1012" s="105" t="s">
        <v>422</v>
      </c>
      <c r="C1012" s="72" t="s">
        <v>375</v>
      </c>
      <c r="D1012" s="656">
        <v>73015</v>
      </c>
      <c r="E1012" s="501">
        <v>0</v>
      </c>
      <c r="F1012" s="501">
        <v>0</v>
      </c>
      <c r="G1012" s="501">
        <v>0</v>
      </c>
      <c r="H1012" s="501">
        <v>0</v>
      </c>
      <c r="I1012" s="501">
        <v>0</v>
      </c>
      <c r="J1012" s="501">
        <v>0</v>
      </c>
      <c r="K1012" s="501">
        <v>0</v>
      </c>
      <c r="L1012" s="492">
        <v>0</v>
      </c>
      <c r="M1012" s="409">
        <v>0</v>
      </c>
      <c r="N1012" s="409">
        <v>0</v>
      </c>
      <c r="O1012" s="409">
        <v>0</v>
      </c>
      <c r="P1012" s="657">
        <v>1</v>
      </c>
      <c r="Q1012" s="409">
        <f t="shared" si="45"/>
        <v>73015</v>
      </c>
      <c r="R1012" s="493">
        <v>0</v>
      </c>
      <c r="S1012" s="409">
        <v>0</v>
      </c>
      <c r="T1012" s="657">
        <v>1</v>
      </c>
      <c r="U1012" s="409">
        <f t="shared" si="46"/>
        <v>73015</v>
      </c>
      <c r="V1012" s="40"/>
      <c r="W1012" s="40"/>
      <c r="X1012" s="40"/>
      <c r="Y1012" s="52"/>
    </row>
    <row r="1013" spans="1:25" ht="21">
      <c r="A1013" s="54">
        <v>301</v>
      </c>
      <c r="B1013" s="105" t="s">
        <v>396</v>
      </c>
      <c r="C1013" s="72" t="s">
        <v>319</v>
      </c>
      <c r="D1013" s="656">
        <v>11900</v>
      </c>
      <c r="E1013" s="501">
        <v>0</v>
      </c>
      <c r="F1013" s="501">
        <v>0</v>
      </c>
      <c r="G1013" s="501">
        <v>0</v>
      </c>
      <c r="H1013" s="501">
        <v>0</v>
      </c>
      <c r="I1013" s="501">
        <v>0</v>
      </c>
      <c r="J1013" s="501">
        <v>0</v>
      </c>
      <c r="K1013" s="501">
        <v>0</v>
      </c>
      <c r="L1013" s="492">
        <v>0</v>
      </c>
      <c r="M1013" s="409">
        <v>0</v>
      </c>
      <c r="N1013" s="409">
        <v>0</v>
      </c>
      <c r="O1013" s="409">
        <v>0</v>
      </c>
      <c r="P1013" s="657">
        <v>1</v>
      </c>
      <c r="Q1013" s="409">
        <f t="shared" si="45"/>
        <v>11900</v>
      </c>
      <c r="R1013" s="493">
        <v>0</v>
      </c>
      <c r="S1013" s="409">
        <v>0</v>
      </c>
      <c r="T1013" s="657">
        <v>1</v>
      </c>
      <c r="U1013" s="409">
        <f t="shared" si="46"/>
        <v>11900</v>
      </c>
      <c r="V1013" s="40"/>
      <c r="W1013" s="40"/>
      <c r="X1013" s="40"/>
      <c r="Y1013" s="52"/>
    </row>
    <row r="1014" spans="1:25" ht="21">
      <c r="A1014" s="54">
        <v>302</v>
      </c>
      <c r="B1014" s="105" t="s">
        <v>423</v>
      </c>
      <c r="C1014" s="86" t="s">
        <v>311</v>
      </c>
      <c r="D1014" s="656">
        <v>107950</v>
      </c>
      <c r="E1014" s="501">
        <v>0</v>
      </c>
      <c r="F1014" s="501">
        <v>0</v>
      </c>
      <c r="G1014" s="501">
        <v>0</v>
      </c>
      <c r="H1014" s="501">
        <v>0</v>
      </c>
      <c r="I1014" s="501">
        <v>0</v>
      </c>
      <c r="J1014" s="501">
        <v>0</v>
      </c>
      <c r="K1014" s="501">
        <v>0</v>
      </c>
      <c r="L1014" s="492">
        <v>0</v>
      </c>
      <c r="M1014" s="409">
        <v>0</v>
      </c>
      <c r="N1014" s="409">
        <v>0</v>
      </c>
      <c r="O1014" s="409">
        <v>0</v>
      </c>
      <c r="P1014" s="657">
        <v>1</v>
      </c>
      <c r="Q1014" s="409">
        <f t="shared" si="45"/>
        <v>107950</v>
      </c>
      <c r="R1014" s="493">
        <v>0</v>
      </c>
      <c r="S1014" s="409">
        <v>0</v>
      </c>
      <c r="T1014" s="657">
        <v>1</v>
      </c>
      <c r="U1014" s="409">
        <f t="shared" si="46"/>
        <v>107950</v>
      </c>
      <c r="V1014" s="40"/>
      <c r="W1014" s="40"/>
      <c r="X1014" s="40"/>
      <c r="Y1014" s="52"/>
    </row>
    <row r="1015" spans="1:25" ht="21">
      <c r="A1015" s="54">
        <v>303</v>
      </c>
      <c r="B1015" s="110" t="s">
        <v>378</v>
      </c>
      <c r="C1015" s="86" t="s">
        <v>311</v>
      </c>
      <c r="D1015" s="656">
        <v>13600</v>
      </c>
      <c r="E1015" s="501">
        <v>0</v>
      </c>
      <c r="F1015" s="501">
        <v>0</v>
      </c>
      <c r="G1015" s="501">
        <v>0</v>
      </c>
      <c r="H1015" s="501">
        <v>0</v>
      </c>
      <c r="I1015" s="501">
        <v>0</v>
      </c>
      <c r="J1015" s="501">
        <v>0</v>
      </c>
      <c r="K1015" s="501">
        <v>0</v>
      </c>
      <c r="L1015" s="492">
        <v>0</v>
      </c>
      <c r="M1015" s="409">
        <v>0</v>
      </c>
      <c r="N1015" s="409">
        <v>0</v>
      </c>
      <c r="O1015" s="409">
        <v>0</v>
      </c>
      <c r="P1015" s="659">
        <v>1</v>
      </c>
      <c r="Q1015" s="409">
        <f t="shared" si="45"/>
        <v>13600</v>
      </c>
      <c r="R1015" s="493">
        <v>0</v>
      </c>
      <c r="S1015" s="409">
        <v>0</v>
      </c>
      <c r="T1015" s="659">
        <v>1</v>
      </c>
      <c r="U1015" s="409">
        <f t="shared" si="46"/>
        <v>13600</v>
      </c>
      <c r="V1015" s="40"/>
      <c r="W1015" s="40"/>
      <c r="X1015" s="40"/>
      <c r="Y1015" s="52"/>
    </row>
    <row r="1016" spans="1:25" ht="21">
      <c r="A1016" s="54">
        <v>304</v>
      </c>
      <c r="B1016" s="105" t="s">
        <v>424</v>
      </c>
      <c r="C1016" s="72" t="s">
        <v>311</v>
      </c>
      <c r="D1016" s="656">
        <v>28900</v>
      </c>
      <c r="E1016" s="501">
        <v>0</v>
      </c>
      <c r="F1016" s="501">
        <v>0</v>
      </c>
      <c r="G1016" s="501">
        <v>0</v>
      </c>
      <c r="H1016" s="501">
        <v>0</v>
      </c>
      <c r="I1016" s="501">
        <v>0</v>
      </c>
      <c r="J1016" s="501">
        <v>0</v>
      </c>
      <c r="K1016" s="501">
        <v>0</v>
      </c>
      <c r="L1016" s="492">
        <v>0</v>
      </c>
      <c r="M1016" s="409">
        <v>0</v>
      </c>
      <c r="N1016" s="409">
        <v>0</v>
      </c>
      <c r="O1016" s="409">
        <v>0</v>
      </c>
      <c r="P1016" s="657">
        <v>1</v>
      </c>
      <c r="Q1016" s="409">
        <f t="shared" si="45"/>
        <v>28900</v>
      </c>
      <c r="R1016" s="493">
        <v>0</v>
      </c>
      <c r="S1016" s="409">
        <v>0</v>
      </c>
      <c r="T1016" s="657">
        <v>1</v>
      </c>
      <c r="U1016" s="409">
        <f t="shared" si="46"/>
        <v>28900</v>
      </c>
      <c r="V1016" s="40"/>
      <c r="W1016" s="40"/>
      <c r="X1016" s="40"/>
      <c r="Y1016" s="52"/>
    </row>
    <row r="1017" spans="1:25" ht="21">
      <c r="A1017" s="54">
        <v>305</v>
      </c>
      <c r="B1017" s="105" t="s">
        <v>382</v>
      </c>
      <c r="C1017" s="72" t="s">
        <v>311</v>
      </c>
      <c r="D1017" s="656">
        <v>12750</v>
      </c>
      <c r="E1017" s="501">
        <v>0</v>
      </c>
      <c r="F1017" s="501">
        <v>0</v>
      </c>
      <c r="G1017" s="501">
        <v>0</v>
      </c>
      <c r="H1017" s="501">
        <v>0</v>
      </c>
      <c r="I1017" s="501">
        <v>0</v>
      </c>
      <c r="J1017" s="501">
        <v>0</v>
      </c>
      <c r="K1017" s="501">
        <v>0</v>
      </c>
      <c r="L1017" s="492">
        <v>0</v>
      </c>
      <c r="M1017" s="409">
        <v>0</v>
      </c>
      <c r="N1017" s="409">
        <v>0</v>
      </c>
      <c r="O1017" s="409">
        <v>0</v>
      </c>
      <c r="P1017" s="657">
        <v>1</v>
      </c>
      <c r="Q1017" s="409">
        <f t="shared" si="45"/>
        <v>12750</v>
      </c>
      <c r="R1017" s="493">
        <v>0</v>
      </c>
      <c r="S1017" s="409">
        <v>0</v>
      </c>
      <c r="T1017" s="657">
        <v>1</v>
      </c>
      <c r="U1017" s="409">
        <f t="shared" si="46"/>
        <v>12750</v>
      </c>
      <c r="V1017" s="40"/>
      <c r="W1017" s="40"/>
      <c r="X1017" s="40"/>
      <c r="Y1017" s="52"/>
    </row>
    <row r="1018" spans="1:25" ht="21">
      <c r="A1018" s="54">
        <v>306</v>
      </c>
      <c r="B1018" s="105" t="s">
        <v>383</v>
      </c>
      <c r="C1018" s="72" t="s">
        <v>311</v>
      </c>
      <c r="D1018" s="656">
        <v>30600</v>
      </c>
      <c r="E1018" s="501">
        <v>0</v>
      </c>
      <c r="F1018" s="501">
        <v>0</v>
      </c>
      <c r="G1018" s="501">
        <v>0</v>
      </c>
      <c r="H1018" s="501">
        <v>0</v>
      </c>
      <c r="I1018" s="501">
        <v>0</v>
      </c>
      <c r="J1018" s="501">
        <v>0</v>
      </c>
      <c r="K1018" s="501">
        <v>0</v>
      </c>
      <c r="L1018" s="492">
        <v>0</v>
      </c>
      <c r="M1018" s="409">
        <v>0</v>
      </c>
      <c r="N1018" s="409">
        <v>0</v>
      </c>
      <c r="O1018" s="409">
        <v>0</v>
      </c>
      <c r="P1018" s="657">
        <v>1</v>
      </c>
      <c r="Q1018" s="409">
        <f t="shared" si="45"/>
        <v>30600</v>
      </c>
      <c r="R1018" s="493">
        <v>0</v>
      </c>
      <c r="S1018" s="409">
        <v>0</v>
      </c>
      <c r="T1018" s="657">
        <v>1</v>
      </c>
      <c r="U1018" s="409">
        <f t="shared" si="46"/>
        <v>30600</v>
      </c>
      <c r="V1018" s="40"/>
      <c r="W1018" s="40"/>
      <c r="X1018" s="40"/>
      <c r="Y1018" s="52"/>
    </row>
    <row r="1019" spans="1:25" ht="21">
      <c r="A1019" s="54"/>
      <c r="B1019" s="106" t="s">
        <v>349</v>
      </c>
      <c r="C1019" s="96">
        <v>0</v>
      </c>
      <c r="D1019" s="641">
        <v>0</v>
      </c>
      <c r="E1019" s="501">
        <v>0</v>
      </c>
      <c r="F1019" s="501">
        <v>0</v>
      </c>
      <c r="G1019" s="501">
        <v>0</v>
      </c>
      <c r="H1019" s="501">
        <v>0</v>
      </c>
      <c r="I1019" s="501">
        <v>0</v>
      </c>
      <c r="J1019" s="501">
        <v>0</v>
      </c>
      <c r="K1019" s="501">
        <v>0</v>
      </c>
      <c r="L1019" s="492">
        <v>0</v>
      </c>
      <c r="M1019" s="409">
        <v>0</v>
      </c>
      <c r="N1019" s="409">
        <v>0</v>
      </c>
      <c r="O1019" s="409">
        <v>0</v>
      </c>
      <c r="P1019" s="653">
        <v>0</v>
      </c>
      <c r="Q1019" s="409">
        <f t="shared" si="45"/>
        <v>0</v>
      </c>
      <c r="R1019" s="493">
        <v>0</v>
      </c>
      <c r="S1019" s="409">
        <v>0</v>
      </c>
      <c r="T1019" s="653">
        <v>0</v>
      </c>
      <c r="U1019" s="409">
        <f t="shared" si="46"/>
        <v>0</v>
      </c>
      <c r="V1019" s="40"/>
      <c r="W1019" s="40"/>
      <c r="X1019" s="40"/>
      <c r="Y1019" s="52"/>
    </row>
    <row r="1020" spans="1:25" ht="21">
      <c r="A1020" s="54">
        <v>307</v>
      </c>
      <c r="B1020" s="111" t="s">
        <v>322</v>
      </c>
      <c r="C1020" s="72" t="s">
        <v>311</v>
      </c>
      <c r="D1020" s="656">
        <v>23000</v>
      </c>
      <c r="E1020" s="501">
        <v>0</v>
      </c>
      <c r="F1020" s="501">
        <v>0</v>
      </c>
      <c r="G1020" s="501">
        <v>0</v>
      </c>
      <c r="H1020" s="501">
        <v>0</v>
      </c>
      <c r="I1020" s="501">
        <v>0</v>
      </c>
      <c r="J1020" s="501">
        <v>0</v>
      </c>
      <c r="K1020" s="501">
        <v>0</v>
      </c>
      <c r="L1020" s="492">
        <v>0</v>
      </c>
      <c r="M1020" s="409">
        <v>0</v>
      </c>
      <c r="N1020" s="409">
        <v>0</v>
      </c>
      <c r="O1020" s="409">
        <v>0</v>
      </c>
      <c r="P1020" s="657">
        <v>1</v>
      </c>
      <c r="Q1020" s="409">
        <f t="shared" si="45"/>
        <v>23000</v>
      </c>
      <c r="R1020" s="493">
        <v>0</v>
      </c>
      <c r="S1020" s="409">
        <v>0</v>
      </c>
      <c r="T1020" s="657">
        <v>1</v>
      </c>
      <c r="U1020" s="409">
        <f t="shared" si="46"/>
        <v>23000</v>
      </c>
      <c r="V1020" s="40"/>
      <c r="W1020" s="40"/>
      <c r="X1020" s="40"/>
      <c r="Y1020" s="52"/>
    </row>
    <row r="1021" spans="1:25" ht="42">
      <c r="A1021" s="54">
        <v>308</v>
      </c>
      <c r="B1021" s="107" t="s">
        <v>323</v>
      </c>
      <c r="C1021" s="108" t="s">
        <v>294</v>
      </c>
      <c r="D1021" s="660">
        <v>68370</v>
      </c>
      <c r="E1021" s="501">
        <v>0</v>
      </c>
      <c r="F1021" s="501">
        <v>0</v>
      </c>
      <c r="G1021" s="501">
        <v>0</v>
      </c>
      <c r="H1021" s="501">
        <v>0</v>
      </c>
      <c r="I1021" s="501">
        <v>0</v>
      </c>
      <c r="J1021" s="501">
        <v>0</v>
      </c>
      <c r="K1021" s="501">
        <v>0</v>
      </c>
      <c r="L1021" s="492">
        <v>0</v>
      </c>
      <c r="M1021" s="409">
        <v>0</v>
      </c>
      <c r="N1021" s="409">
        <v>0</v>
      </c>
      <c r="O1021" s="409">
        <v>0</v>
      </c>
      <c r="P1021" s="658">
        <v>1</v>
      </c>
      <c r="Q1021" s="409">
        <f t="shared" si="45"/>
        <v>68370</v>
      </c>
      <c r="R1021" s="493">
        <v>0</v>
      </c>
      <c r="S1021" s="409">
        <v>0</v>
      </c>
      <c r="T1021" s="658">
        <v>1</v>
      </c>
      <c r="U1021" s="409">
        <f t="shared" si="46"/>
        <v>68370</v>
      </c>
      <c r="V1021" s="40"/>
      <c r="W1021" s="40"/>
      <c r="X1021" s="40"/>
      <c r="Y1021" s="52"/>
    </row>
    <row r="1022" spans="1:25" ht="21">
      <c r="A1022" s="54"/>
      <c r="B1022" s="113" t="s">
        <v>425</v>
      </c>
      <c r="C1022" s="549"/>
      <c r="D1022" s="650">
        <v>0</v>
      </c>
      <c r="E1022" s="501">
        <v>0</v>
      </c>
      <c r="F1022" s="501">
        <v>0</v>
      </c>
      <c r="G1022" s="501">
        <v>0</v>
      </c>
      <c r="H1022" s="501">
        <v>0</v>
      </c>
      <c r="I1022" s="501">
        <v>0</v>
      </c>
      <c r="J1022" s="501">
        <v>0</v>
      </c>
      <c r="K1022" s="501">
        <v>0</v>
      </c>
      <c r="L1022" s="492">
        <v>0</v>
      </c>
      <c r="M1022" s="409">
        <v>0</v>
      </c>
      <c r="N1022" s="409">
        <v>0</v>
      </c>
      <c r="O1022" s="409">
        <v>0</v>
      </c>
      <c r="P1022" s="648">
        <v>0</v>
      </c>
      <c r="Q1022" s="409">
        <f t="shared" si="45"/>
        <v>0</v>
      </c>
      <c r="R1022" s="493">
        <v>0</v>
      </c>
      <c r="S1022" s="409">
        <v>0</v>
      </c>
      <c r="T1022" s="648">
        <v>0</v>
      </c>
      <c r="U1022" s="409">
        <f t="shared" si="46"/>
        <v>0</v>
      </c>
      <c r="V1022" s="40"/>
      <c r="W1022" s="40"/>
      <c r="X1022" s="40"/>
      <c r="Y1022" s="52"/>
    </row>
    <row r="1023" spans="1:25" ht="21">
      <c r="A1023" s="54"/>
      <c r="B1023" s="106" t="s">
        <v>325</v>
      </c>
      <c r="C1023" s="96">
        <v>0</v>
      </c>
      <c r="D1023" s="641">
        <v>0</v>
      </c>
      <c r="E1023" s="501">
        <v>0</v>
      </c>
      <c r="F1023" s="501">
        <v>0</v>
      </c>
      <c r="G1023" s="501">
        <v>0</v>
      </c>
      <c r="H1023" s="501">
        <v>0</v>
      </c>
      <c r="I1023" s="501">
        <v>0</v>
      </c>
      <c r="J1023" s="501">
        <v>0</v>
      </c>
      <c r="K1023" s="501">
        <v>0</v>
      </c>
      <c r="L1023" s="492">
        <v>0</v>
      </c>
      <c r="M1023" s="409">
        <v>0</v>
      </c>
      <c r="N1023" s="409">
        <v>0</v>
      </c>
      <c r="O1023" s="409">
        <v>0</v>
      </c>
      <c r="P1023" s="653">
        <v>0</v>
      </c>
      <c r="Q1023" s="409">
        <f t="shared" si="45"/>
        <v>0</v>
      </c>
      <c r="R1023" s="493">
        <v>0</v>
      </c>
      <c r="S1023" s="409">
        <v>0</v>
      </c>
      <c r="T1023" s="653">
        <v>0</v>
      </c>
      <c r="U1023" s="409">
        <f t="shared" si="46"/>
        <v>0</v>
      </c>
      <c r="V1023" s="40"/>
      <c r="W1023" s="40"/>
      <c r="X1023" s="40"/>
      <c r="Y1023" s="52"/>
    </row>
    <row r="1024" spans="1:25" ht="21">
      <c r="A1024" s="54">
        <v>309</v>
      </c>
      <c r="B1024" s="105" t="s">
        <v>367</v>
      </c>
      <c r="C1024" s="72" t="s">
        <v>311</v>
      </c>
      <c r="D1024" s="656">
        <v>9095</v>
      </c>
      <c r="E1024" s="501">
        <v>0</v>
      </c>
      <c r="F1024" s="501">
        <v>0</v>
      </c>
      <c r="G1024" s="501">
        <v>0</v>
      </c>
      <c r="H1024" s="501">
        <v>0</v>
      </c>
      <c r="I1024" s="501">
        <v>0</v>
      </c>
      <c r="J1024" s="501">
        <v>0</v>
      </c>
      <c r="K1024" s="501">
        <v>0</v>
      </c>
      <c r="L1024" s="492">
        <v>0</v>
      </c>
      <c r="M1024" s="409">
        <v>0</v>
      </c>
      <c r="N1024" s="409">
        <v>0</v>
      </c>
      <c r="O1024" s="409">
        <v>0</v>
      </c>
      <c r="P1024" s="657">
        <v>1</v>
      </c>
      <c r="Q1024" s="409">
        <f t="shared" si="45"/>
        <v>9095</v>
      </c>
      <c r="R1024" s="493">
        <v>0</v>
      </c>
      <c r="S1024" s="409">
        <v>0</v>
      </c>
      <c r="T1024" s="657">
        <v>1</v>
      </c>
      <c r="U1024" s="409">
        <f t="shared" si="46"/>
        <v>9095</v>
      </c>
      <c r="V1024" s="40"/>
      <c r="W1024" s="40"/>
      <c r="X1024" s="40"/>
      <c r="Y1024" s="52"/>
    </row>
    <row r="1025" spans="1:25" ht="21">
      <c r="A1025" s="54">
        <v>310</v>
      </c>
      <c r="B1025" s="105" t="s">
        <v>368</v>
      </c>
      <c r="C1025" s="72" t="s">
        <v>44</v>
      </c>
      <c r="D1025" s="656">
        <v>7480</v>
      </c>
      <c r="E1025" s="501">
        <v>0</v>
      </c>
      <c r="F1025" s="501">
        <v>0</v>
      </c>
      <c r="G1025" s="501">
        <v>0</v>
      </c>
      <c r="H1025" s="501">
        <v>0</v>
      </c>
      <c r="I1025" s="501">
        <v>0</v>
      </c>
      <c r="J1025" s="501">
        <v>0</v>
      </c>
      <c r="K1025" s="501">
        <v>0</v>
      </c>
      <c r="L1025" s="492">
        <v>0</v>
      </c>
      <c r="M1025" s="409">
        <v>0</v>
      </c>
      <c r="N1025" s="409">
        <v>0</v>
      </c>
      <c r="O1025" s="409">
        <v>0</v>
      </c>
      <c r="P1025" s="657">
        <v>2</v>
      </c>
      <c r="Q1025" s="409">
        <f t="shared" si="45"/>
        <v>14960</v>
      </c>
      <c r="R1025" s="493">
        <v>0</v>
      </c>
      <c r="S1025" s="409">
        <v>0</v>
      </c>
      <c r="T1025" s="657">
        <v>2</v>
      </c>
      <c r="U1025" s="409">
        <f t="shared" si="46"/>
        <v>14960</v>
      </c>
      <c r="V1025" s="40"/>
      <c r="W1025" s="40"/>
      <c r="X1025" s="40"/>
      <c r="Y1025" s="52"/>
    </row>
    <row r="1026" spans="1:25" ht="21">
      <c r="A1026" s="54">
        <v>311</v>
      </c>
      <c r="B1026" s="105" t="s">
        <v>369</v>
      </c>
      <c r="C1026" s="72" t="s">
        <v>44</v>
      </c>
      <c r="D1026" s="656">
        <v>3315</v>
      </c>
      <c r="E1026" s="501">
        <v>0</v>
      </c>
      <c r="F1026" s="501">
        <v>0</v>
      </c>
      <c r="G1026" s="501">
        <v>0</v>
      </c>
      <c r="H1026" s="501">
        <v>0</v>
      </c>
      <c r="I1026" s="501">
        <v>0</v>
      </c>
      <c r="J1026" s="501">
        <v>0</v>
      </c>
      <c r="K1026" s="501">
        <v>0</v>
      </c>
      <c r="L1026" s="492">
        <v>0</v>
      </c>
      <c r="M1026" s="409">
        <v>0</v>
      </c>
      <c r="N1026" s="409">
        <v>0</v>
      </c>
      <c r="O1026" s="409">
        <v>0</v>
      </c>
      <c r="P1026" s="657">
        <v>2</v>
      </c>
      <c r="Q1026" s="409">
        <f t="shared" si="45"/>
        <v>6630</v>
      </c>
      <c r="R1026" s="493">
        <v>0</v>
      </c>
      <c r="S1026" s="409">
        <v>0</v>
      </c>
      <c r="T1026" s="657">
        <v>2</v>
      </c>
      <c r="U1026" s="409">
        <f t="shared" si="46"/>
        <v>6630</v>
      </c>
      <c r="V1026" s="40"/>
      <c r="W1026" s="40"/>
      <c r="X1026" s="40"/>
      <c r="Y1026" s="52"/>
    </row>
    <row r="1027" spans="1:25" ht="21">
      <c r="A1027" s="54">
        <v>312</v>
      </c>
      <c r="B1027" s="105" t="s">
        <v>370</v>
      </c>
      <c r="C1027" s="72" t="s">
        <v>311</v>
      </c>
      <c r="D1027" s="656">
        <v>3995</v>
      </c>
      <c r="E1027" s="501">
        <v>0</v>
      </c>
      <c r="F1027" s="501">
        <v>0</v>
      </c>
      <c r="G1027" s="501">
        <v>0</v>
      </c>
      <c r="H1027" s="501">
        <v>0</v>
      </c>
      <c r="I1027" s="501">
        <v>0</v>
      </c>
      <c r="J1027" s="501">
        <v>0</v>
      </c>
      <c r="K1027" s="501">
        <v>0</v>
      </c>
      <c r="L1027" s="492">
        <v>0</v>
      </c>
      <c r="M1027" s="409">
        <v>0</v>
      </c>
      <c r="N1027" s="409">
        <v>0</v>
      </c>
      <c r="O1027" s="409">
        <v>0</v>
      </c>
      <c r="P1027" s="657">
        <v>1</v>
      </c>
      <c r="Q1027" s="409">
        <f t="shared" si="45"/>
        <v>3995</v>
      </c>
      <c r="R1027" s="493">
        <v>0</v>
      </c>
      <c r="S1027" s="409">
        <v>0</v>
      </c>
      <c r="T1027" s="657">
        <v>1</v>
      </c>
      <c r="U1027" s="409">
        <f t="shared" si="46"/>
        <v>3995</v>
      </c>
      <c r="V1027" s="40"/>
      <c r="W1027" s="40"/>
      <c r="X1027" s="40"/>
      <c r="Y1027" s="52"/>
    </row>
    <row r="1028" spans="1:25" ht="21">
      <c r="A1028" s="54">
        <v>313</v>
      </c>
      <c r="B1028" s="105" t="s">
        <v>309</v>
      </c>
      <c r="C1028" s="72" t="s">
        <v>48</v>
      </c>
      <c r="D1028" s="656">
        <v>2040</v>
      </c>
      <c r="E1028" s="501">
        <v>0</v>
      </c>
      <c r="F1028" s="501">
        <v>0</v>
      </c>
      <c r="G1028" s="501">
        <v>0</v>
      </c>
      <c r="H1028" s="501">
        <v>0</v>
      </c>
      <c r="I1028" s="501">
        <v>0</v>
      </c>
      <c r="J1028" s="501">
        <v>0</v>
      </c>
      <c r="K1028" s="501">
        <v>0</v>
      </c>
      <c r="L1028" s="492">
        <v>0</v>
      </c>
      <c r="M1028" s="409">
        <v>0</v>
      </c>
      <c r="N1028" s="409">
        <v>0</v>
      </c>
      <c r="O1028" s="409">
        <v>0</v>
      </c>
      <c r="P1028" s="657">
        <v>1</v>
      </c>
      <c r="Q1028" s="409">
        <f t="shared" si="45"/>
        <v>2040</v>
      </c>
      <c r="R1028" s="493">
        <v>0</v>
      </c>
      <c r="S1028" s="409">
        <v>0</v>
      </c>
      <c r="T1028" s="657">
        <v>1</v>
      </c>
      <c r="U1028" s="409">
        <f t="shared" si="46"/>
        <v>2040</v>
      </c>
      <c r="V1028" s="40"/>
      <c r="W1028" s="40"/>
      <c r="X1028" s="40"/>
      <c r="Y1028" s="52"/>
    </row>
    <row r="1029" spans="1:25" ht="21">
      <c r="A1029" s="54">
        <v>314</v>
      </c>
      <c r="B1029" s="105" t="s">
        <v>310</v>
      </c>
      <c r="C1029" s="72" t="s">
        <v>311</v>
      </c>
      <c r="D1029" s="656">
        <v>28050</v>
      </c>
      <c r="E1029" s="501">
        <v>0</v>
      </c>
      <c r="F1029" s="501">
        <v>0</v>
      </c>
      <c r="G1029" s="501">
        <v>0</v>
      </c>
      <c r="H1029" s="501">
        <v>0</v>
      </c>
      <c r="I1029" s="501">
        <v>0</v>
      </c>
      <c r="J1029" s="501">
        <v>0</v>
      </c>
      <c r="K1029" s="501">
        <v>0</v>
      </c>
      <c r="L1029" s="492">
        <v>0</v>
      </c>
      <c r="M1029" s="409">
        <v>0</v>
      </c>
      <c r="N1029" s="409">
        <v>0</v>
      </c>
      <c r="O1029" s="409">
        <v>0</v>
      </c>
      <c r="P1029" s="657">
        <v>1</v>
      </c>
      <c r="Q1029" s="409">
        <f t="shared" si="45"/>
        <v>28050</v>
      </c>
      <c r="R1029" s="493">
        <v>0</v>
      </c>
      <c r="S1029" s="409">
        <v>0</v>
      </c>
      <c r="T1029" s="657">
        <v>1</v>
      </c>
      <c r="U1029" s="409">
        <f t="shared" si="46"/>
        <v>28050</v>
      </c>
      <c r="V1029" s="40"/>
      <c r="W1029" s="40"/>
      <c r="X1029" s="40"/>
      <c r="Y1029" s="52"/>
    </row>
    <row r="1030" spans="1:25" ht="21">
      <c r="A1030" s="54">
        <v>315</v>
      </c>
      <c r="B1030" s="105" t="s">
        <v>371</v>
      </c>
      <c r="C1030" s="72" t="s">
        <v>311</v>
      </c>
      <c r="D1030" s="656">
        <v>21250</v>
      </c>
      <c r="E1030" s="501">
        <v>0</v>
      </c>
      <c r="F1030" s="501">
        <v>0</v>
      </c>
      <c r="G1030" s="501">
        <v>0</v>
      </c>
      <c r="H1030" s="501">
        <v>0</v>
      </c>
      <c r="I1030" s="501">
        <v>0</v>
      </c>
      <c r="J1030" s="501">
        <v>0</v>
      </c>
      <c r="K1030" s="501">
        <v>0</v>
      </c>
      <c r="L1030" s="492">
        <v>0</v>
      </c>
      <c r="M1030" s="409">
        <v>0</v>
      </c>
      <c r="N1030" s="409">
        <v>0</v>
      </c>
      <c r="O1030" s="409">
        <v>0</v>
      </c>
      <c r="P1030" s="657">
        <v>1</v>
      </c>
      <c r="Q1030" s="409">
        <f t="shared" si="45"/>
        <v>21250</v>
      </c>
      <c r="R1030" s="493">
        <v>0</v>
      </c>
      <c r="S1030" s="409">
        <v>0</v>
      </c>
      <c r="T1030" s="657">
        <v>1</v>
      </c>
      <c r="U1030" s="409">
        <f t="shared" si="46"/>
        <v>21250</v>
      </c>
      <c r="V1030" s="40"/>
      <c r="W1030" s="40"/>
      <c r="X1030" s="40"/>
      <c r="Y1030" s="52"/>
    </row>
    <row r="1031" spans="1:25" ht="21">
      <c r="A1031" s="54">
        <v>316</v>
      </c>
      <c r="B1031" s="105" t="s">
        <v>372</v>
      </c>
      <c r="C1031" s="72" t="s">
        <v>54</v>
      </c>
      <c r="D1031" s="656">
        <v>6885</v>
      </c>
      <c r="E1031" s="501">
        <v>0</v>
      </c>
      <c r="F1031" s="501">
        <v>0</v>
      </c>
      <c r="G1031" s="501">
        <v>0</v>
      </c>
      <c r="H1031" s="501">
        <v>0</v>
      </c>
      <c r="I1031" s="501">
        <v>0</v>
      </c>
      <c r="J1031" s="501">
        <v>0</v>
      </c>
      <c r="K1031" s="501">
        <v>0</v>
      </c>
      <c r="L1031" s="492">
        <v>0</v>
      </c>
      <c r="M1031" s="409">
        <v>0</v>
      </c>
      <c r="N1031" s="409">
        <v>0</v>
      </c>
      <c r="O1031" s="409">
        <v>0</v>
      </c>
      <c r="P1031" s="657">
        <v>2</v>
      </c>
      <c r="Q1031" s="409">
        <f t="shared" si="45"/>
        <v>13770</v>
      </c>
      <c r="R1031" s="493">
        <v>0</v>
      </c>
      <c r="S1031" s="409">
        <v>0</v>
      </c>
      <c r="T1031" s="657">
        <v>2</v>
      </c>
      <c r="U1031" s="409">
        <f t="shared" si="46"/>
        <v>13770</v>
      </c>
      <c r="V1031" s="40"/>
      <c r="W1031" s="40"/>
      <c r="X1031" s="40"/>
      <c r="Y1031" s="52"/>
    </row>
    <row r="1032" spans="1:25" ht="21">
      <c r="A1032" s="54">
        <v>317</v>
      </c>
      <c r="B1032" s="105" t="s">
        <v>337</v>
      </c>
      <c r="C1032" s="72" t="s">
        <v>54</v>
      </c>
      <c r="D1032" s="656">
        <v>17000</v>
      </c>
      <c r="E1032" s="501">
        <v>0</v>
      </c>
      <c r="F1032" s="501">
        <v>0</v>
      </c>
      <c r="G1032" s="501">
        <v>0</v>
      </c>
      <c r="H1032" s="501">
        <v>0</v>
      </c>
      <c r="I1032" s="501">
        <v>0</v>
      </c>
      <c r="J1032" s="501">
        <v>0</v>
      </c>
      <c r="K1032" s="501">
        <v>0</v>
      </c>
      <c r="L1032" s="492">
        <v>0</v>
      </c>
      <c r="M1032" s="409">
        <v>0</v>
      </c>
      <c r="N1032" s="409">
        <v>0</v>
      </c>
      <c r="O1032" s="409">
        <v>0</v>
      </c>
      <c r="P1032" s="657">
        <v>1</v>
      </c>
      <c r="Q1032" s="409">
        <f t="shared" si="45"/>
        <v>17000</v>
      </c>
      <c r="R1032" s="493">
        <v>0</v>
      </c>
      <c r="S1032" s="409">
        <v>0</v>
      </c>
      <c r="T1032" s="657">
        <v>1</v>
      </c>
      <c r="U1032" s="409">
        <f t="shared" si="46"/>
        <v>17000</v>
      </c>
      <c r="V1032" s="40"/>
      <c r="W1032" s="40"/>
      <c r="X1032" s="40"/>
      <c r="Y1032" s="52"/>
    </row>
    <row r="1033" spans="1:25" ht="21">
      <c r="A1033" s="54"/>
      <c r="B1033" s="106" t="s">
        <v>338</v>
      </c>
      <c r="C1033" s="96">
        <v>0</v>
      </c>
      <c r="D1033" s="641">
        <v>0</v>
      </c>
      <c r="E1033" s="501">
        <v>0</v>
      </c>
      <c r="F1033" s="501">
        <v>0</v>
      </c>
      <c r="G1033" s="501">
        <v>0</v>
      </c>
      <c r="H1033" s="501">
        <v>0</v>
      </c>
      <c r="I1033" s="501">
        <v>0</v>
      </c>
      <c r="J1033" s="501">
        <v>0</v>
      </c>
      <c r="K1033" s="501">
        <v>0</v>
      </c>
      <c r="L1033" s="492">
        <v>0</v>
      </c>
      <c r="M1033" s="409">
        <v>0</v>
      </c>
      <c r="N1033" s="409">
        <v>0</v>
      </c>
      <c r="O1033" s="409">
        <v>0</v>
      </c>
      <c r="P1033" s="653">
        <v>0</v>
      </c>
      <c r="Q1033" s="409">
        <f t="shared" ref="Q1033:Q1096" si="47">D1033*P1033</f>
        <v>0</v>
      </c>
      <c r="R1033" s="493">
        <v>0</v>
      </c>
      <c r="S1033" s="409">
        <v>0</v>
      </c>
      <c r="T1033" s="653">
        <v>0</v>
      </c>
      <c r="U1033" s="409">
        <f t="shared" ref="U1033:U1096" si="48">Q1033</f>
        <v>0</v>
      </c>
      <c r="V1033" s="40"/>
      <c r="W1033" s="40"/>
      <c r="X1033" s="40"/>
      <c r="Y1033" s="52"/>
    </row>
    <row r="1034" spans="1:25" ht="21">
      <c r="A1034" s="54">
        <v>318</v>
      </c>
      <c r="B1034" s="105" t="s">
        <v>373</v>
      </c>
      <c r="C1034" s="72" t="s">
        <v>311</v>
      </c>
      <c r="D1034" s="656">
        <v>32640</v>
      </c>
      <c r="E1034" s="501">
        <v>0</v>
      </c>
      <c r="F1034" s="501">
        <v>0</v>
      </c>
      <c r="G1034" s="501">
        <v>0</v>
      </c>
      <c r="H1034" s="501">
        <v>0</v>
      </c>
      <c r="I1034" s="501">
        <v>0</v>
      </c>
      <c r="J1034" s="501">
        <v>0</v>
      </c>
      <c r="K1034" s="501">
        <v>0</v>
      </c>
      <c r="L1034" s="492">
        <v>0</v>
      </c>
      <c r="M1034" s="409">
        <v>0</v>
      </c>
      <c r="N1034" s="409">
        <v>0</v>
      </c>
      <c r="O1034" s="409">
        <v>0</v>
      </c>
      <c r="P1034" s="657">
        <v>1</v>
      </c>
      <c r="Q1034" s="409">
        <f t="shared" si="47"/>
        <v>32640</v>
      </c>
      <c r="R1034" s="493">
        <v>0</v>
      </c>
      <c r="S1034" s="409">
        <v>0</v>
      </c>
      <c r="T1034" s="657">
        <v>1</v>
      </c>
      <c r="U1034" s="409">
        <f t="shared" si="48"/>
        <v>32640</v>
      </c>
      <c r="V1034" s="40"/>
      <c r="W1034" s="40"/>
      <c r="X1034" s="40"/>
      <c r="Y1034" s="52"/>
    </row>
    <row r="1035" spans="1:25" ht="21">
      <c r="A1035" s="54">
        <v>319</v>
      </c>
      <c r="B1035" s="105" t="s">
        <v>426</v>
      </c>
      <c r="C1035" s="72" t="s">
        <v>311</v>
      </c>
      <c r="D1035" s="656">
        <v>20910</v>
      </c>
      <c r="E1035" s="501">
        <v>0</v>
      </c>
      <c r="F1035" s="501">
        <v>0</v>
      </c>
      <c r="G1035" s="501">
        <v>0</v>
      </c>
      <c r="H1035" s="501">
        <v>0</v>
      </c>
      <c r="I1035" s="501">
        <v>0</v>
      </c>
      <c r="J1035" s="501">
        <v>0</v>
      </c>
      <c r="K1035" s="501">
        <v>0</v>
      </c>
      <c r="L1035" s="492">
        <v>0</v>
      </c>
      <c r="M1035" s="409">
        <v>0</v>
      </c>
      <c r="N1035" s="409">
        <v>0</v>
      </c>
      <c r="O1035" s="409">
        <v>0</v>
      </c>
      <c r="P1035" s="657">
        <v>1</v>
      </c>
      <c r="Q1035" s="409">
        <f t="shared" si="47"/>
        <v>20910</v>
      </c>
      <c r="R1035" s="493">
        <v>0</v>
      </c>
      <c r="S1035" s="409">
        <v>0</v>
      </c>
      <c r="T1035" s="657">
        <v>1</v>
      </c>
      <c r="U1035" s="409">
        <f t="shared" si="48"/>
        <v>20910</v>
      </c>
      <c r="V1035" s="40"/>
      <c r="W1035" s="40"/>
      <c r="X1035" s="40"/>
      <c r="Y1035" s="52"/>
    </row>
    <row r="1036" spans="1:25" ht="21">
      <c r="A1036" s="54">
        <v>320</v>
      </c>
      <c r="B1036" s="105" t="s">
        <v>427</v>
      </c>
      <c r="C1036" s="72" t="s">
        <v>375</v>
      </c>
      <c r="D1036" s="656">
        <v>29750</v>
      </c>
      <c r="E1036" s="501">
        <v>0</v>
      </c>
      <c r="F1036" s="501">
        <v>0</v>
      </c>
      <c r="G1036" s="501">
        <v>0</v>
      </c>
      <c r="H1036" s="501">
        <v>0</v>
      </c>
      <c r="I1036" s="501">
        <v>0</v>
      </c>
      <c r="J1036" s="501">
        <v>0</v>
      </c>
      <c r="K1036" s="501">
        <v>0</v>
      </c>
      <c r="L1036" s="492">
        <v>0</v>
      </c>
      <c r="M1036" s="409">
        <v>0</v>
      </c>
      <c r="N1036" s="409">
        <v>0</v>
      </c>
      <c r="O1036" s="409">
        <v>0</v>
      </c>
      <c r="P1036" s="657">
        <v>1</v>
      </c>
      <c r="Q1036" s="409">
        <f t="shared" si="47"/>
        <v>29750</v>
      </c>
      <c r="R1036" s="493">
        <v>0</v>
      </c>
      <c r="S1036" s="409">
        <v>0</v>
      </c>
      <c r="T1036" s="657">
        <v>1</v>
      </c>
      <c r="U1036" s="409">
        <f t="shared" si="48"/>
        <v>29750</v>
      </c>
      <c r="V1036" s="40"/>
      <c r="W1036" s="40"/>
      <c r="X1036" s="40"/>
      <c r="Y1036" s="52"/>
    </row>
    <row r="1037" spans="1:25" ht="21">
      <c r="A1037" s="54">
        <v>321</v>
      </c>
      <c r="B1037" s="105" t="s">
        <v>379</v>
      </c>
      <c r="C1037" s="72" t="s">
        <v>319</v>
      </c>
      <c r="D1037" s="656">
        <v>15300</v>
      </c>
      <c r="E1037" s="501">
        <v>0</v>
      </c>
      <c r="F1037" s="501">
        <v>0</v>
      </c>
      <c r="G1037" s="501">
        <v>0</v>
      </c>
      <c r="H1037" s="501">
        <v>0</v>
      </c>
      <c r="I1037" s="501">
        <v>0</v>
      </c>
      <c r="J1037" s="501">
        <v>0</v>
      </c>
      <c r="K1037" s="501">
        <v>0</v>
      </c>
      <c r="L1037" s="492">
        <v>0</v>
      </c>
      <c r="M1037" s="409">
        <v>0</v>
      </c>
      <c r="N1037" s="409">
        <v>0</v>
      </c>
      <c r="O1037" s="409">
        <v>0</v>
      </c>
      <c r="P1037" s="657">
        <v>3</v>
      </c>
      <c r="Q1037" s="409">
        <f t="shared" si="47"/>
        <v>45900</v>
      </c>
      <c r="R1037" s="493">
        <v>0</v>
      </c>
      <c r="S1037" s="409">
        <v>0</v>
      </c>
      <c r="T1037" s="657">
        <v>3</v>
      </c>
      <c r="U1037" s="409">
        <f t="shared" si="48"/>
        <v>45900</v>
      </c>
      <c r="V1037" s="40"/>
      <c r="W1037" s="40"/>
      <c r="X1037" s="40"/>
      <c r="Y1037" s="52"/>
    </row>
    <row r="1038" spans="1:25" ht="21">
      <c r="A1038" s="54">
        <v>322</v>
      </c>
      <c r="B1038" s="105" t="s">
        <v>374</v>
      </c>
      <c r="C1038" s="86" t="s">
        <v>311</v>
      </c>
      <c r="D1038" s="656">
        <v>40375</v>
      </c>
      <c r="E1038" s="501">
        <v>0</v>
      </c>
      <c r="F1038" s="501">
        <v>0</v>
      </c>
      <c r="G1038" s="501">
        <v>0</v>
      </c>
      <c r="H1038" s="501">
        <v>0</v>
      </c>
      <c r="I1038" s="501">
        <v>0</v>
      </c>
      <c r="J1038" s="501">
        <v>0</v>
      </c>
      <c r="K1038" s="501">
        <v>0</v>
      </c>
      <c r="L1038" s="492">
        <v>0</v>
      </c>
      <c r="M1038" s="409">
        <v>0</v>
      </c>
      <c r="N1038" s="409">
        <v>0</v>
      </c>
      <c r="O1038" s="409">
        <v>0</v>
      </c>
      <c r="P1038" s="657">
        <v>1</v>
      </c>
      <c r="Q1038" s="409">
        <f t="shared" si="47"/>
        <v>40375</v>
      </c>
      <c r="R1038" s="493">
        <v>0</v>
      </c>
      <c r="S1038" s="409">
        <v>0</v>
      </c>
      <c r="T1038" s="657">
        <v>1</v>
      </c>
      <c r="U1038" s="409">
        <f t="shared" si="48"/>
        <v>40375</v>
      </c>
      <c r="V1038" s="40"/>
      <c r="W1038" s="40"/>
      <c r="X1038" s="40"/>
      <c r="Y1038" s="52"/>
    </row>
    <row r="1039" spans="1:25" ht="21">
      <c r="A1039" s="54">
        <v>323</v>
      </c>
      <c r="B1039" s="110" t="s">
        <v>396</v>
      </c>
      <c r="C1039" s="86" t="s">
        <v>311</v>
      </c>
      <c r="D1039" s="656">
        <v>11900</v>
      </c>
      <c r="E1039" s="501">
        <v>0</v>
      </c>
      <c r="F1039" s="501">
        <v>0</v>
      </c>
      <c r="G1039" s="501">
        <v>0</v>
      </c>
      <c r="H1039" s="501">
        <v>0</v>
      </c>
      <c r="I1039" s="501">
        <v>0</v>
      </c>
      <c r="J1039" s="501">
        <v>0</v>
      </c>
      <c r="K1039" s="501">
        <v>0</v>
      </c>
      <c r="L1039" s="492">
        <v>0</v>
      </c>
      <c r="M1039" s="409">
        <v>0</v>
      </c>
      <c r="N1039" s="409">
        <v>0</v>
      </c>
      <c r="O1039" s="409">
        <v>0</v>
      </c>
      <c r="P1039" s="659">
        <v>1</v>
      </c>
      <c r="Q1039" s="409">
        <f t="shared" si="47"/>
        <v>11900</v>
      </c>
      <c r="R1039" s="493">
        <v>0</v>
      </c>
      <c r="S1039" s="409">
        <v>0</v>
      </c>
      <c r="T1039" s="659">
        <v>1</v>
      </c>
      <c r="U1039" s="409">
        <f t="shared" si="48"/>
        <v>11900</v>
      </c>
      <c r="V1039" s="40"/>
      <c r="W1039" s="40"/>
      <c r="X1039" s="40"/>
      <c r="Y1039" s="52"/>
    </row>
    <row r="1040" spans="1:25" ht="21">
      <c r="A1040" s="54">
        <v>324</v>
      </c>
      <c r="B1040" s="105" t="s">
        <v>377</v>
      </c>
      <c r="C1040" s="72" t="s">
        <v>311</v>
      </c>
      <c r="D1040" s="656">
        <v>38250</v>
      </c>
      <c r="E1040" s="501">
        <v>0</v>
      </c>
      <c r="F1040" s="501">
        <v>0</v>
      </c>
      <c r="G1040" s="501">
        <v>0</v>
      </c>
      <c r="H1040" s="501">
        <v>0</v>
      </c>
      <c r="I1040" s="501">
        <v>0</v>
      </c>
      <c r="J1040" s="501">
        <v>0</v>
      </c>
      <c r="K1040" s="501">
        <v>0</v>
      </c>
      <c r="L1040" s="492">
        <v>0</v>
      </c>
      <c r="M1040" s="409">
        <v>0</v>
      </c>
      <c r="N1040" s="409">
        <v>0</v>
      </c>
      <c r="O1040" s="409">
        <v>0</v>
      </c>
      <c r="P1040" s="657">
        <v>1</v>
      </c>
      <c r="Q1040" s="409">
        <f t="shared" si="47"/>
        <v>38250</v>
      </c>
      <c r="R1040" s="493">
        <v>0</v>
      </c>
      <c r="S1040" s="409">
        <v>0</v>
      </c>
      <c r="T1040" s="657">
        <v>1</v>
      </c>
      <c r="U1040" s="409">
        <f t="shared" si="48"/>
        <v>38250</v>
      </c>
      <c r="V1040" s="40"/>
      <c r="W1040" s="40"/>
      <c r="X1040" s="40"/>
      <c r="Y1040" s="52"/>
    </row>
    <row r="1041" spans="1:25" ht="21">
      <c r="A1041" s="54">
        <v>325</v>
      </c>
      <c r="B1041" s="105" t="s">
        <v>344</v>
      </c>
      <c r="C1041" s="72" t="s">
        <v>311</v>
      </c>
      <c r="D1041" s="656">
        <v>37400</v>
      </c>
      <c r="E1041" s="501">
        <v>0</v>
      </c>
      <c r="F1041" s="501">
        <v>0</v>
      </c>
      <c r="G1041" s="501">
        <v>0</v>
      </c>
      <c r="H1041" s="501">
        <v>0</v>
      </c>
      <c r="I1041" s="501">
        <v>0</v>
      </c>
      <c r="J1041" s="501">
        <v>0</v>
      </c>
      <c r="K1041" s="501">
        <v>0</v>
      </c>
      <c r="L1041" s="492">
        <v>0</v>
      </c>
      <c r="M1041" s="409">
        <v>0</v>
      </c>
      <c r="N1041" s="409">
        <v>0</v>
      </c>
      <c r="O1041" s="409">
        <v>0</v>
      </c>
      <c r="P1041" s="657">
        <v>1</v>
      </c>
      <c r="Q1041" s="409">
        <f t="shared" si="47"/>
        <v>37400</v>
      </c>
      <c r="R1041" s="493">
        <v>0</v>
      </c>
      <c r="S1041" s="409">
        <v>0</v>
      </c>
      <c r="T1041" s="657">
        <v>1</v>
      </c>
      <c r="U1041" s="409">
        <f t="shared" si="48"/>
        <v>37400</v>
      </c>
      <c r="V1041" s="40"/>
      <c r="W1041" s="40"/>
      <c r="X1041" s="40"/>
      <c r="Y1041" s="52"/>
    </row>
    <row r="1042" spans="1:25" ht="21">
      <c r="A1042" s="54">
        <v>326</v>
      </c>
      <c r="B1042" s="105" t="s">
        <v>382</v>
      </c>
      <c r="C1042" s="72" t="s">
        <v>311</v>
      </c>
      <c r="D1042" s="656">
        <v>4250</v>
      </c>
      <c r="E1042" s="501">
        <v>0</v>
      </c>
      <c r="F1042" s="501">
        <v>0</v>
      </c>
      <c r="G1042" s="501">
        <v>0</v>
      </c>
      <c r="H1042" s="501">
        <v>0</v>
      </c>
      <c r="I1042" s="501">
        <v>0</v>
      </c>
      <c r="J1042" s="501">
        <v>0</v>
      </c>
      <c r="K1042" s="501">
        <v>0</v>
      </c>
      <c r="L1042" s="492">
        <v>0</v>
      </c>
      <c r="M1042" s="409">
        <v>0</v>
      </c>
      <c r="N1042" s="409">
        <v>0</v>
      </c>
      <c r="O1042" s="409">
        <v>0</v>
      </c>
      <c r="P1042" s="657">
        <v>1</v>
      </c>
      <c r="Q1042" s="409">
        <f t="shared" si="47"/>
        <v>4250</v>
      </c>
      <c r="R1042" s="493">
        <v>0</v>
      </c>
      <c r="S1042" s="409">
        <v>0</v>
      </c>
      <c r="T1042" s="657">
        <v>1</v>
      </c>
      <c r="U1042" s="409">
        <f t="shared" si="48"/>
        <v>4250</v>
      </c>
      <c r="V1042" s="40"/>
      <c r="W1042" s="40"/>
      <c r="X1042" s="40"/>
      <c r="Y1042" s="52"/>
    </row>
    <row r="1043" spans="1:25" ht="21">
      <c r="A1043" s="54">
        <v>327</v>
      </c>
      <c r="B1043" s="105" t="s">
        <v>383</v>
      </c>
      <c r="C1043" s="72" t="s">
        <v>311</v>
      </c>
      <c r="D1043" s="656">
        <v>5100</v>
      </c>
      <c r="E1043" s="501">
        <v>0</v>
      </c>
      <c r="F1043" s="501">
        <v>0</v>
      </c>
      <c r="G1043" s="501">
        <v>0</v>
      </c>
      <c r="H1043" s="501">
        <v>0</v>
      </c>
      <c r="I1043" s="501">
        <v>0</v>
      </c>
      <c r="J1043" s="501">
        <v>0</v>
      </c>
      <c r="K1043" s="501">
        <v>0</v>
      </c>
      <c r="L1043" s="492">
        <v>0</v>
      </c>
      <c r="M1043" s="409">
        <v>0</v>
      </c>
      <c r="N1043" s="409">
        <v>0</v>
      </c>
      <c r="O1043" s="409">
        <v>0</v>
      </c>
      <c r="P1043" s="657">
        <v>1</v>
      </c>
      <c r="Q1043" s="409">
        <f t="shared" si="47"/>
        <v>5100</v>
      </c>
      <c r="R1043" s="493">
        <v>0</v>
      </c>
      <c r="S1043" s="409">
        <v>0</v>
      </c>
      <c r="T1043" s="657">
        <v>1</v>
      </c>
      <c r="U1043" s="409">
        <f t="shared" si="48"/>
        <v>5100</v>
      </c>
      <c r="V1043" s="40"/>
      <c r="W1043" s="40"/>
      <c r="X1043" s="40"/>
      <c r="Y1043" s="52"/>
    </row>
    <row r="1044" spans="1:25" ht="21">
      <c r="A1044" s="54"/>
      <c r="B1044" s="106" t="s">
        <v>349</v>
      </c>
      <c r="C1044" s="96">
        <v>0</v>
      </c>
      <c r="D1044" s="641">
        <v>0</v>
      </c>
      <c r="E1044" s="501">
        <v>0</v>
      </c>
      <c r="F1044" s="501">
        <v>0</v>
      </c>
      <c r="G1044" s="501">
        <v>0</v>
      </c>
      <c r="H1044" s="501">
        <v>0</v>
      </c>
      <c r="I1044" s="501">
        <v>0</v>
      </c>
      <c r="J1044" s="501">
        <v>0</v>
      </c>
      <c r="K1044" s="501">
        <v>0</v>
      </c>
      <c r="L1044" s="492">
        <v>0</v>
      </c>
      <c r="M1044" s="409">
        <v>0</v>
      </c>
      <c r="N1044" s="409">
        <v>0</v>
      </c>
      <c r="O1044" s="409">
        <v>0</v>
      </c>
      <c r="P1044" s="653">
        <v>0</v>
      </c>
      <c r="Q1044" s="409">
        <f t="shared" si="47"/>
        <v>0</v>
      </c>
      <c r="R1044" s="493">
        <v>0</v>
      </c>
      <c r="S1044" s="409">
        <v>0</v>
      </c>
      <c r="T1044" s="653">
        <v>0</v>
      </c>
      <c r="U1044" s="409">
        <f t="shared" si="48"/>
        <v>0</v>
      </c>
      <c r="V1044" s="40"/>
      <c r="W1044" s="40"/>
      <c r="X1044" s="40"/>
      <c r="Y1044" s="52"/>
    </row>
    <row r="1045" spans="1:25" ht="21">
      <c r="A1045" s="54">
        <v>328</v>
      </c>
      <c r="B1045" s="111" t="s">
        <v>351</v>
      </c>
      <c r="C1045" s="72" t="s">
        <v>311</v>
      </c>
      <c r="D1045" s="656">
        <v>15725</v>
      </c>
      <c r="E1045" s="501">
        <v>0</v>
      </c>
      <c r="F1045" s="501">
        <v>0</v>
      </c>
      <c r="G1045" s="501">
        <v>0</v>
      </c>
      <c r="H1045" s="501">
        <v>0</v>
      </c>
      <c r="I1045" s="501">
        <v>0</v>
      </c>
      <c r="J1045" s="501">
        <v>0</v>
      </c>
      <c r="K1045" s="501">
        <v>0</v>
      </c>
      <c r="L1045" s="492">
        <v>0</v>
      </c>
      <c r="M1045" s="409">
        <v>0</v>
      </c>
      <c r="N1045" s="409">
        <v>0</v>
      </c>
      <c r="O1045" s="409">
        <v>0</v>
      </c>
      <c r="P1045" s="657">
        <v>1</v>
      </c>
      <c r="Q1045" s="409">
        <f t="shared" si="47"/>
        <v>15725</v>
      </c>
      <c r="R1045" s="493">
        <v>0</v>
      </c>
      <c r="S1045" s="409">
        <v>0</v>
      </c>
      <c r="T1045" s="657">
        <v>1</v>
      </c>
      <c r="U1045" s="409">
        <f t="shared" si="48"/>
        <v>15725</v>
      </c>
      <c r="V1045" s="40"/>
      <c r="W1045" s="40"/>
      <c r="X1045" s="40"/>
      <c r="Y1045" s="52"/>
    </row>
    <row r="1046" spans="1:25" ht="21">
      <c r="A1046" s="54">
        <v>329</v>
      </c>
      <c r="B1046" s="112" t="s">
        <v>322</v>
      </c>
      <c r="C1046" s="72" t="s">
        <v>311</v>
      </c>
      <c r="D1046" s="657">
        <v>23000</v>
      </c>
      <c r="E1046" s="501">
        <v>0</v>
      </c>
      <c r="F1046" s="501">
        <v>0</v>
      </c>
      <c r="G1046" s="501">
        <v>0</v>
      </c>
      <c r="H1046" s="501">
        <v>0</v>
      </c>
      <c r="I1046" s="501">
        <v>0</v>
      </c>
      <c r="J1046" s="501">
        <v>0</v>
      </c>
      <c r="K1046" s="501">
        <v>0</v>
      </c>
      <c r="L1046" s="492">
        <v>0</v>
      </c>
      <c r="M1046" s="409">
        <v>0</v>
      </c>
      <c r="N1046" s="409">
        <v>0</v>
      </c>
      <c r="O1046" s="409">
        <v>0</v>
      </c>
      <c r="P1046" s="657">
        <v>1</v>
      </c>
      <c r="Q1046" s="409">
        <f t="shared" si="47"/>
        <v>23000</v>
      </c>
      <c r="R1046" s="493">
        <v>0</v>
      </c>
      <c r="S1046" s="409">
        <v>0</v>
      </c>
      <c r="T1046" s="657">
        <v>1</v>
      </c>
      <c r="U1046" s="409">
        <f t="shared" si="48"/>
        <v>23000</v>
      </c>
      <c r="V1046" s="40"/>
      <c r="W1046" s="40"/>
      <c r="X1046" s="40"/>
      <c r="Y1046" s="52"/>
    </row>
    <row r="1047" spans="1:25" ht="42">
      <c r="A1047" s="54">
        <v>330</v>
      </c>
      <c r="B1047" s="107" t="s">
        <v>323</v>
      </c>
      <c r="C1047" s="108" t="s">
        <v>294</v>
      </c>
      <c r="D1047" s="660">
        <v>50440</v>
      </c>
      <c r="E1047" s="501">
        <v>0</v>
      </c>
      <c r="F1047" s="501">
        <v>0</v>
      </c>
      <c r="G1047" s="501">
        <v>0</v>
      </c>
      <c r="H1047" s="501">
        <v>0</v>
      </c>
      <c r="I1047" s="501">
        <v>0</v>
      </c>
      <c r="J1047" s="501">
        <v>0</v>
      </c>
      <c r="K1047" s="501">
        <v>0</v>
      </c>
      <c r="L1047" s="492">
        <v>0</v>
      </c>
      <c r="M1047" s="409">
        <v>0</v>
      </c>
      <c r="N1047" s="409">
        <v>0</v>
      </c>
      <c r="O1047" s="409">
        <v>0</v>
      </c>
      <c r="P1047" s="658">
        <v>1</v>
      </c>
      <c r="Q1047" s="409">
        <f t="shared" si="47"/>
        <v>50440</v>
      </c>
      <c r="R1047" s="493">
        <v>0</v>
      </c>
      <c r="S1047" s="409">
        <v>0</v>
      </c>
      <c r="T1047" s="658">
        <v>1</v>
      </c>
      <c r="U1047" s="409">
        <f t="shared" si="48"/>
        <v>50440</v>
      </c>
      <c r="V1047" s="40"/>
      <c r="W1047" s="40"/>
      <c r="X1047" s="40"/>
      <c r="Y1047" s="52"/>
    </row>
    <row r="1048" spans="1:25" ht="21">
      <c r="A1048" s="54"/>
      <c r="B1048" s="109" t="s">
        <v>428</v>
      </c>
      <c r="C1048" s="549"/>
      <c r="D1048" s="650">
        <v>0</v>
      </c>
      <c r="E1048" s="501">
        <v>0</v>
      </c>
      <c r="F1048" s="501">
        <v>0</v>
      </c>
      <c r="G1048" s="501">
        <v>0</v>
      </c>
      <c r="H1048" s="501">
        <v>0</v>
      </c>
      <c r="I1048" s="501">
        <v>0</v>
      </c>
      <c r="J1048" s="501">
        <v>0</v>
      </c>
      <c r="K1048" s="501">
        <v>0</v>
      </c>
      <c r="L1048" s="492">
        <v>0</v>
      </c>
      <c r="M1048" s="409">
        <v>0</v>
      </c>
      <c r="N1048" s="409">
        <v>0</v>
      </c>
      <c r="O1048" s="409">
        <v>0</v>
      </c>
      <c r="P1048" s="648">
        <v>0</v>
      </c>
      <c r="Q1048" s="409">
        <f t="shared" si="47"/>
        <v>0</v>
      </c>
      <c r="R1048" s="493">
        <v>0</v>
      </c>
      <c r="S1048" s="409">
        <v>0</v>
      </c>
      <c r="T1048" s="648">
        <v>0</v>
      </c>
      <c r="U1048" s="409">
        <f t="shared" si="48"/>
        <v>0</v>
      </c>
      <c r="V1048" s="40"/>
      <c r="W1048" s="40"/>
      <c r="X1048" s="40"/>
      <c r="Y1048" s="52"/>
    </row>
    <row r="1049" spans="1:25" ht="21">
      <c r="A1049" s="54"/>
      <c r="B1049" s="106" t="s">
        <v>325</v>
      </c>
      <c r="C1049" s="96">
        <v>0</v>
      </c>
      <c r="D1049" s="641">
        <v>0</v>
      </c>
      <c r="E1049" s="501">
        <v>0</v>
      </c>
      <c r="F1049" s="501">
        <v>0</v>
      </c>
      <c r="G1049" s="501">
        <v>0</v>
      </c>
      <c r="H1049" s="501">
        <v>0</v>
      </c>
      <c r="I1049" s="501">
        <v>0</v>
      </c>
      <c r="J1049" s="501">
        <v>0</v>
      </c>
      <c r="K1049" s="501">
        <v>0</v>
      </c>
      <c r="L1049" s="492">
        <v>0</v>
      </c>
      <c r="M1049" s="409">
        <v>0</v>
      </c>
      <c r="N1049" s="409">
        <v>0</v>
      </c>
      <c r="O1049" s="409">
        <v>0</v>
      </c>
      <c r="P1049" s="653">
        <v>0</v>
      </c>
      <c r="Q1049" s="409">
        <f t="shared" si="47"/>
        <v>0</v>
      </c>
      <c r="R1049" s="493">
        <v>0</v>
      </c>
      <c r="S1049" s="409">
        <v>0</v>
      </c>
      <c r="T1049" s="653">
        <v>0</v>
      </c>
      <c r="U1049" s="409">
        <f t="shared" si="48"/>
        <v>0</v>
      </c>
      <c r="V1049" s="40"/>
      <c r="W1049" s="40"/>
      <c r="X1049" s="40"/>
      <c r="Y1049" s="52"/>
    </row>
    <row r="1050" spans="1:25" ht="21">
      <c r="A1050" s="54">
        <v>331</v>
      </c>
      <c r="B1050" s="105" t="s">
        <v>367</v>
      </c>
      <c r="C1050" s="72" t="s">
        <v>311</v>
      </c>
      <c r="D1050" s="656">
        <v>9095</v>
      </c>
      <c r="E1050" s="501">
        <v>0</v>
      </c>
      <c r="F1050" s="501">
        <v>0</v>
      </c>
      <c r="G1050" s="501">
        <v>0</v>
      </c>
      <c r="H1050" s="501">
        <v>0</v>
      </c>
      <c r="I1050" s="501">
        <v>0</v>
      </c>
      <c r="J1050" s="501">
        <v>0</v>
      </c>
      <c r="K1050" s="501">
        <v>0</v>
      </c>
      <c r="L1050" s="492">
        <v>0</v>
      </c>
      <c r="M1050" s="409">
        <v>0</v>
      </c>
      <c r="N1050" s="409">
        <v>0</v>
      </c>
      <c r="O1050" s="409">
        <v>0</v>
      </c>
      <c r="P1050" s="657">
        <v>1</v>
      </c>
      <c r="Q1050" s="409">
        <f t="shared" si="47"/>
        <v>9095</v>
      </c>
      <c r="R1050" s="493">
        <v>0</v>
      </c>
      <c r="S1050" s="409">
        <v>0</v>
      </c>
      <c r="T1050" s="657">
        <v>1</v>
      </c>
      <c r="U1050" s="409">
        <f t="shared" si="48"/>
        <v>9095</v>
      </c>
      <c r="V1050" s="40"/>
      <c r="W1050" s="40"/>
      <c r="X1050" s="40"/>
      <c r="Y1050" s="52"/>
    </row>
    <row r="1051" spans="1:25" ht="21">
      <c r="A1051" s="54">
        <v>332</v>
      </c>
      <c r="B1051" s="105" t="s">
        <v>368</v>
      </c>
      <c r="C1051" s="72" t="s">
        <v>44</v>
      </c>
      <c r="D1051" s="656">
        <v>7480</v>
      </c>
      <c r="E1051" s="501">
        <v>0</v>
      </c>
      <c r="F1051" s="501">
        <v>0</v>
      </c>
      <c r="G1051" s="501">
        <v>0</v>
      </c>
      <c r="H1051" s="501">
        <v>0</v>
      </c>
      <c r="I1051" s="501">
        <v>0</v>
      </c>
      <c r="J1051" s="501">
        <v>0</v>
      </c>
      <c r="K1051" s="501">
        <v>0</v>
      </c>
      <c r="L1051" s="492">
        <v>0</v>
      </c>
      <c r="M1051" s="409">
        <v>0</v>
      </c>
      <c r="N1051" s="409">
        <v>0</v>
      </c>
      <c r="O1051" s="409">
        <v>0</v>
      </c>
      <c r="P1051" s="657">
        <v>2</v>
      </c>
      <c r="Q1051" s="409">
        <f t="shared" si="47"/>
        <v>14960</v>
      </c>
      <c r="R1051" s="493">
        <v>0</v>
      </c>
      <c r="S1051" s="409">
        <v>0</v>
      </c>
      <c r="T1051" s="657">
        <v>2</v>
      </c>
      <c r="U1051" s="409">
        <f t="shared" si="48"/>
        <v>14960</v>
      </c>
      <c r="V1051" s="40"/>
      <c r="W1051" s="40"/>
      <c r="X1051" s="40"/>
      <c r="Y1051" s="52"/>
    </row>
    <row r="1052" spans="1:25" ht="21">
      <c r="A1052" s="54">
        <v>333</v>
      </c>
      <c r="B1052" s="105" t="s">
        <v>369</v>
      </c>
      <c r="C1052" s="72" t="s">
        <v>44</v>
      </c>
      <c r="D1052" s="656">
        <v>3315</v>
      </c>
      <c r="E1052" s="501">
        <v>0</v>
      </c>
      <c r="F1052" s="501">
        <v>0</v>
      </c>
      <c r="G1052" s="501">
        <v>0</v>
      </c>
      <c r="H1052" s="501">
        <v>0</v>
      </c>
      <c r="I1052" s="501">
        <v>0</v>
      </c>
      <c r="J1052" s="501">
        <v>0</v>
      </c>
      <c r="K1052" s="501">
        <v>0</v>
      </c>
      <c r="L1052" s="492">
        <v>0</v>
      </c>
      <c r="M1052" s="409">
        <v>0</v>
      </c>
      <c r="N1052" s="409">
        <v>0</v>
      </c>
      <c r="O1052" s="409">
        <v>0</v>
      </c>
      <c r="P1052" s="657">
        <v>1</v>
      </c>
      <c r="Q1052" s="409">
        <f t="shared" si="47"/>
        <v>3315</v>
      </c>
      <c r="R1052" s="493">
        <v>0</v>
      </c>
      <c r="S1052" s="409">
        <v>0</v>
      </c>
      <c r="T1052" s="657">
        <v>1</v>
      </c>
      <c r="U1052" s="409">
        <f t="shared" si="48"/>
        <v>3315</v>
      </c>
      <c r="V1052" s="40"/>
      <c r="W1052" s="40"/>
      <c r="X1052" s="40"/>
      <c r="Y1052" s="52"/>
    </row>
    <row r="1053" spans="1:25" ht="21">
      <c r="A1053" s="54">
        <v>334</v>
      </c>
      <c r="B1053" s="105" t="s">
        <v>370</v>
      </c>
      <c r="C1053" s="72" t="s">
        <v>311</v>
      </c>
      <c r="D1053" s="656">
        <v>3995</v>
      </c>
      <c r="E1053" s="501">
        <v>0</v>
      </c>
      <c r="F1053" s="501">
        <v>0</v>
      </c>
      <c r="G1053" s="501">
        <v>0</v>
      </c>
      <c r="H1053" s="501">
        <v>0</v>
      </c>
      <c r="I1053" s="501">
        <v>0</v>
      </c>
      <c r="J1053" s="501">
        <v>0</v>
      </c>
      <c r="K1053" s="501">
        <v>0</v>
      </c>
      <c r="L1053" s="492">
        <v>0</v>
      </c>
      <c r="M1053" s="409">
        <v>0</v>
      </c>
      <c r="N1053" s="409">
        <v>0</v>
      </c>
      <c r="O1053" s="409">
        <v>0</v>
      </c>
      <c r="P1053" s="657">
        <v>1</v>
      </c>
      <c r="Q1053" s="409">
        <f t="shared" si="47"/>
        <v>3995</v>
      </c>
      <c r="R1053" s="493">
        <v>0</v>
      </c>
      <c r="S1053" s="409">
        <v>0</v>
      </c>
      <c r="T1053" s="657">
        <v>1</v>
      </c>
      <c r="U1053" s="409">
        <f t="shared" si="48"/>
        <v>3995</v>
      </c>
      <c r="V1053" s="40"/>
      <c r="W1053" s="40"/>
      <c r="X1053" s="40"/>
      <c r="Y1053" s="52"/>
    </row>
    <row r="1054" spans="1:25" ht="21">
      <c r="A1054" s="54">
        <v>335</v>
      </c>
      <c r="B1054" s="105" t="s">
        <v>309</v>
      </c>
      <c r="C1054" s="72" t="s">
        <v>48</v>
      </c>
      <c r="D1054" s="656">
        <v>2040</v>
      </c>
      <c r="E1054" s="501">
        <v>0</v>
      </c>
      <c r="F1054" s="501">
        <v>0</v>
      </c>
      <c r="G1054" s="501">
        <v>0</v>
      </c>
      <c r="H1054" s="501">
        <v>0</v>
      </c>
      <c r="I1054" s="501">
        <v>0</v>
      </c>
      <c r="J1054" s="501">
        <v>0</v>
      </c>
      <c r="K1054" s="501">
        <v>0</v>
      </c>
      <c r="L1054" s="492">
        <v>0</v>
      </c>
      <c r="M1054" s="409">
        <v>0</v>
      </c>
      <c r="N1054" s="409">
        <v>0</v>
      </c>
      <c r="O1054" s="409">
        <v>0</v>
      </c>
      <c r="P1054" s="657">
        <v>1</v>
      </c>
      <c r="Q1054" s="409">
        <f t="shared" si="47"/>
        <v>2040</v>
      </c>
      <c r="R1054" s="493">
        <v>0</v>
      </c>
      <c r="S1054" s="409">
        <v>0</v>
      </c>
      <c r="T1054" s="657">
        <v>1</v>
      </c>
      <c r="U1054" s="409">
        <f t="shared" si="48"/>
        <v>2040</v>
      </c>
      <c r="V1054" s="40"/>
      <c r="W1054" s="40"/>
      <c r="X1054" s="40"/>
      <c r="Y1054" s="52"/>
    </row>
    <row r="1055" spans="1:25" ht="21">
      <c r="A1055" s="54">
        <v>336</v>
      </c>
      <c r="B1055" s="105" t="s">
        <v>310</v>
      </c>
      <c r="C1055" s="72" t="s">
        <v>311</v>
      </c>
      <c r="D1055" s="656">
        <v>28050</v>
      </c>
      <c r="E1055" s="501">
        <v>0</v>
      </c>
      <c r="F1055" s="501">
        <v>0</v>
      </c>
      <c r="G1055" s="501">
        <v>0</v>
      </c>
      <c r="H1055" s="501">
        <v>0</v>
      </c>
      <c r="I1055" s="501">
        <v>0</v>
      </c>
      <c r="J1055" s="501">
        <v>0</v>
      </c>
      <c r="K1055" s="501">
        <v>0</v>
      </c>
      <c r="L1055" s="492">
        <v>0</v>
      </c>
      <c r="M1055" s="409">
        <v>0</v>
      </c>
      <c r="N1055" s="409">
        <v>0</v>
      </c>
      <c r="O1055" s="409">
        <v>0</v>
      </c>
      <c r="P1055" s="657">
        <v>1</v>
      </c>
      <c r="Q1055" s="409">
        <f t="shared" si="47"/>
        <v>28050</v>
      </c>
      <c r="R1055" s="493">
        <v>0</v>
      </c>
      <c r="S1055" s="409">
        <v>0</v>
      </c>
      <c r="T1055" s="657">
        <v>1</v>
      </c>
      <c r="U1055" s="409">
        <f t="shared" si="48"/>
        <v>28050</v>
      </c>
      <c r="V1055" s="40"/>
      <c r="W1055" s="40"/>
      <c r="X1055" s="40"/>
      <c r="Y1055" s="52"/>
    </row>
    <row r="1056" spans="1:25" ht="21">
      <c r="A1056" s="54">
        <v>337</v>
      </c>
      <c r="B1056" s="105" t="s">
        <v>371</v>
      </c>
      <c r="C1056" s="72" t="s">
        <v>311</v>
      </c>
      <c r="D1056" s="656">
        <v>21250</v>
      </c>
      <c r="E1056" s="501">
        <v>0</v>
      </c>
      <c r="F1056" s="501">
        <v>0</v>
      </c>
      <c r="G1056" s="501">
        <v>0</v>
      </c>
      <c r="H1056" s="501">
        <v>0</v>
      </c>
      <c r="I1056" s="501">
        <v>0</v>
      </c>
      <c r="J1056" s="501">
        <v>0</v>
      </c>
      <c r="K1056" s="501">
        <v>0</v>
      </c>
      <c r="L1056" s="492">
        <v>0</v>
      </c>
      <c r="M1056" s="409">
        <v>0</v>
      </c>
      <c r="N1056" s="409">
        <v>0</v>
      </c>
      <c r="O1056" s="409">
        <v>0</v>
      </c>
      <c r="P1056" s="657">
        <v>1</v>
      </c>
      <c r="Q1056" s="409">
        <f t="shared" si="47"/>
        <v>21250</v>
      </c>
      <c r="R1056" s="493">
        <v>0</v>
      </c>
      <c r="S1056" s="409">
        <v>0</v>
      </c>
      <c r="T1056" s="657">
        <v>1</v>
      </c>
      <c r="U1056" s="409">
        <f t="shared" si="48"/>
        <v>21250</v>
      </c>
      <c r="V1056" s="40"/>
      <c r="W1056" s="40"/>
      <c r="X1056" s="40"/>
      <c r="Y1056" s="52"/>
    </row>
    <row r="1057" spans="1:25" ht="21">
      <c r="A1057" s="54">
        <v>338</v>
      </c>
      <c r="B1057" s="105" t="s">
        <v>372</v>
      </c>
      <c r="C1057" s="72" t="s">
        <v>54</v>
      </c>
      <c r="D1057" s="656">
        <v>6885</v>
      </c>
      <c r="E1057" s="501">
        <v>0</v>
      </c>
      <c r="F1057" s="501">
        <v>0</v>
      </c>
      <c r="G1057" s="501">
        <v>0</v>
      </c>
      <c r="H1057" s="501">
        <v>0</v>
      </c>
      <c r="I1057" s="501">
        <v>0</v>
      </c>
      <c r="J1057" s="501">
        <v>0</v>
      </c>
      <c r="K1057" s="501">
        <v>0</v>
      </c>
      <c r="L1057" s="492">
        <v>0</v>
      </c>
      <c r="M1057" s="409">
        <v>0</v>
      </c>
      <c r="N1057" s="409">
        <v>0</v>
      </c>
      <c r="O1057" s="409">
        <v>0</v>
      </c>
      <c r="P1057" s="657">
        <v>2</v>
      </c>
      <c r="Q1057" s="409">
        <f t="shared" si="47"/>
        <v>13770</v>
      </c>
      <c r="R1057" s="493">
        <v>0</v>
      </c>
      <c r="S1057" s="409">
        <v>0</v>
      </c>
      <c r="T1057" s="657">
        <v>2</v>
      </c>
      <c r="U1057" s="409">
        <f t="shared" si="48"/>
        <v>13770</v>
      </c>
      <c r="V1057" s="40"/>
      <c r="W1057" s="40"/>
      <c r="X1057" s="40"/>
      <c r="Y1057" s="52"/>
    </row>
    <row r="1058" spans="1:25" ht="21">
      <c r="A1058" s="54">
        <v>339</v>
      </c>
      <c r="B1058" s="105" t="s">
        <v>337</v>
      </c>
      <c r="C1058" s="72" t="s">
        <v>54</v>
      </c>
      <c r="D1058" s="656">
        <v>17000</v>
      </c>
      <c r="E1058" s="501">
        <v>0</v>
      </c>
      <c r="F1058" s="501">
        <v>0</v>
      </c>
      <c r="G1058" s="501">
        <v>0</v>
      </c>
      <c r="H1058" s="501">
        <v>0</v>
      </c>
      <c r="I1058" s="501">
        <v>0</v>
      </c>
      <c r="J1058" s="501">
        <v>0</v>
      </c>
      <c r="K1058" s="501">
        <v>0</v>
      </c>
      <c r="L1058" s="492">
        <v>0</v>
      </c>
      <c r="M1058" s="409">
        <v>0</v>
      </c>
      <c r="N1058" s="409">
        <v>0</v>
      </c>
      <c r="O1058" s="409">
        <v>0</v>
      </c>
      <c r="P1058" s="657">
        <v>1</v>
      </c>
      <c r="Q1058" s="409">
        <f t="shared" si="47"/>
        <v>17000</v>
      </c>
      <c r="R1058" s="493">
        <v>0</v>
      </c>
      <c r="S1058" s="409">
        <v>0</v>
      </c>
      <c r="T1058" s="657">
        <v>1</v>
      </c>
      <c r="U1058" s="409">
        <f t="shared" si="48"/>
        <v>17000</v>
      </c>
      <c r="V1058" s="40"/>
      <c r="W1058" s="40"/>
      <c r="X1058" s="40"/>
      <c r="Y1058" s="52"/>
    </row>
    <row r="1059" spans="1:25" ht="21">
      <c r="A1059" s="54"/>
      <c r="B1059" s="106" t="s">
        <v>338</v>
      </c>
      <c r="C1059" s="96">
        <v>0</v>
      </c>
      <c r="D1059" s="641">
        <v>0</v>
      </c>
      <c r="E1059" s="501">
        <v>0</v>
      </c>
      <c r="F1059" s="501">
        <v>0</v>
      </c>
      <c r="G1059" s="501">
        <v>0</v>
      </c>
      <c r="H1059" s="501">
        <v>0</v>
      </c>
      <c r="I1059" s="501">
        <v>0</v>
      </c>
      <c r="J1059" s="501">
        <v>0</v>
      </c>
      <c r="K1059" s="501">
        <v>0</v>
      </c>
      <c r="L1059" s="492">
        <v>0</v>
      </c>
      <c r="M1059" s="409">
        <v>0</v>
      </c>
      <c r="N1059" s="409">
        <v>0</v>
      </c>
      <c r="O1059" s="409">
        <v>0</v>
      </c>
      <c r="P1059" s="653">
        <v>0</v>
      </c>
      <c r="Q1059" s="409">
        <f t="shared" si="47"/>
        <v>0</v>
      </c>
      <c r="R1059" s="493">
        <v>0</v>
      </c>
      <c r="S1059" s="409">
        <v>0</v>
      </c>
      <c r="T1059" s="653">
        <v>0</v>
      </c>
      <c r="U1059" s="409">
        <f t="shared" si="48"/>
        <v>0</v>
      </c>
      <c r="V1059" s="40"/>
      <c r="W1059" s="40"/>
      <c r="X1059" s="40"/>
      <c r="Y1059" s="52"/>
    </row>
    <row r="1060" spans="1:25" ht="21">
      <c r="A1060" s="54">
        <v>340</v>
      </c>
      <c r="B1060" s="105" t="s">
        <v>401</v>
      </c>
      <c r="C1060" s="72" t="s">
        <v>319</v>
      </c>
      <c r="D1060" s="656">
        <v>67150</v>
      </c>
      <c r="E1060" s="501">
        <v>0</v>
      </c>
      <c r="F1060" s="501">
        <v>0</v>
      </c>
      <c r="G1060" s="501">
        <v>0</v>
      </c>
      <c r="H1060" s="501">
        <v>0</v>
      </c>
      <c r="I1060" s="501">
        <v>0</v>
      </c>
      <c r="J1060" s="501">
        <v>0</v>
      </c>
      <c r="K1060" s="501">
        <v>0</v>
      </c>
      <c r="L1060" s="492">
        <v>0</v>
      </c>
      <c r="M1060" s="409">
        <v>0</v>
      </c>
      <c r="N1060" s="409">
        <v>0</v>
      </c>
      <c r="O1060" s="409">
        <v>0</v>
      </c>
      <c r="P1060" s="657">
        <v>1</v>
      </c>
      <c r="Q1060" s="409">
        <f t="shared" si="47"/>
        <v>67150</v>
      </c>
      <c r="R1060" s="493">
        <v>0</v>
      </c>
      <c r="S1060" s="409">
        <v>0</v>
      </c>
      <c r="T1060" s="657">
        <v>1</v>
      </c>
      <c r="U1060" s="409">
        <f t="shared" si="48"/>
        <v>67150</v>
      </c>
      <c r="V1060" s="40"/>
      <c r="W1060" s="40"/>
      <c r="X1060" s="40"/>
      <c r="Y1060" s="52"/>
    </row>
    <row r="1061" spans="1:25" ht="21">
      <c r="A1061" s="54">
        <v>341</v>
      </c>
      <c r="B1061" s="105" t="s">
        <v>377</v>
      </c>
      <c r="C1061" s="72" t="s">
        <v>311</v>
      </c>
      <c r="D1061" s="656">
        <v>38250</v>
      </c>
      <c r="E1061" s="501">
        <v>0</v>
      </c>
      <c r="F1061" s="501">
        <v>0</v>
      </c>
      <c r="G1061" s="501">
        <v>0</v>
      </c>
      <c r="H1061" s="501">
        <v>0</v>
      </c>
      <c r="I1061" s="501">
        <v>0</v>
      </c>
      <c r="J1061" s="501">
        <v>0</v>
      </c>
      <c r="K1061" s="501">
        <v>0</v>
      </c>
      <c r="L1061" s="492">
        <v>0</v>
      </c>
      <c r="M1061" s="409">
        <v>0</v>
      </c>
      <c r="N1061" s="409">
        <v>0</v>
      </c>
      <c r="O1061" s="409">
        <v>0</v>
      </c>
      <c r="P1061" s="657">
        <v>1</v>
      </c>
      <c r="Q1061" s="409">
        <f t="shared" si="47"/>
        <v>38250</v>
      </c>
      <c r="R1061" s="493">
        <v>0</v>
      </c>
      <c r="S1061" s="409">
        <v>0</v>
      </c>
      <c r="T1061" s="657">
        <v>1</v>
      </c>
      <c r="U1061" s="409">
        <f t="shared" si="48"/>
        <v>38250</v>
      </c>
      <c r="V1061" s="40"/>
      <c r="W1061" s="40"/>
      <c r="X1061" s="40"/>
      <c r="Y1061" s="52"/>
    </row>
    <row r="1062" spans="1:25" ht="21">
      <c r="A1062" s="54">
        <v>342</v>
      </c>
      <c r="B1062" s="105" t="s">
        <v>379</v>
      </c>
      <c r="C1062" s="72" t="s">
        <v>311</v>
      </c>
      <c r="D1062" s="656">
        <v>15300</v>
      </c>
      <c r="E1062" s="501">
        <v>0</v>
      </c>
      <c r="F1062" s="501">
        <v>0</v>
      </c>
      <c r="G1062" s="501">
        <v>0</v>
      </c>
      <c r="H1062" s="501">
        <v>0</v>
      </c>
      <c r="I1062" s="501">
        <v>0</v>
      </c>
      <c r="J1062" s="501">
        <v>0</v>
      </c>
      <c r="K1062" s="501">
        <v>0</v>
      </c>
      <c r="L1062" s="492">
        <v>0</v>
      </c>
      <c r="M1062" s="409">
        <v>0</v>
      </c>
      <c r="N1062" s="409">
        <v>0</v>
      </c>
      <c r="O1062" s="409">
        <v>0</v>
      </c>
      <c r="P1062" s="657">
        <v>1</v>
      </c>
      <c r="Q1062" s="409">
        <f t="shared" si="47"/>
        <v>15300</v>
      </c>
      <c r="R1062" s="493">
        <v>0</v>
      </c>
      <c r="S1062" s="409">
        <v>0</v>
      </c>
      <c r="T1062" s="657">
        <v>1</v>
      </c>
      <c r="U1062" s="409">
        <f t="shared" si="48"/>
        <v>15300</v>
      </c>
      <c r="V1062" s="40"/>
      <c r="W1062" s="40"/>
      <c r="X1062" s="40"/>
      <c r="Y1062" s="52"/>
    </row>
    <row r="1063" spans="1:25" ht="21">
      <c r="A1063" s="54">
        <v>343</v>
      </c>
      <c r="B1063" s="105" t="s">
        <v>344</v>
      </c>
      <c r="C1063" s="72" t="s">
        <v>311</v>
      </c>
      <c r="D1063" s="656">
        <v>37400</v>
      </c>
      <c r="E1063" s="501">
        <v>0</v>
      </c>
      <c r="F1063" s="501">
        <v>0</v>
      </c>
      <c r="G1063" s="501">
        <v>0</v>
      </c>
      <c r="H1063" s="501">
        <v>0</v>
      </c>
      <c r="I1063" s="501">
        <v>0</v>
      </c>
      <c r="J1063" s="501">
        <v>0</v>
      </c>
      <c r="K1063" s="501">
        <v>0</v>
      </c>
      <c r="L1063" s="492">
        <v>0</v>
      </c>
      <c r="M1063" s="409">
        <v>0</v>
      </c>
      <c r="N1063" s="409">
        <v>0</v>
      </c>
      <c r="O1063" s="409">
        <v>0</v>
      </c>
      <c r="P1063" s="657">
        <v>1</v>
      </c>
      <c r="Q1063" s="409">
        <f t="shared" si="47"/>
        <v>37400</v>
      </c>
      <c r="R1063" s="493">
        <v>0</v>
      </c>
      <c r="S1063" s="409">
        <v>0</v>
      </c>
      <c r="T1063" s="657">
        <v>1</v>
      </c>
      <c r="U1063" s="409">
        <f t="shared" si="48"/>
        <v>37400</v>
      </c>
      <c r="V1063" s="40"/>
      <c r="W1063" s="40"/>
      <c r="X1063" s="40"/>
      <c r="Y1063" s="52"/>
    </row>
    <row r="1064" spans="1:25" ht="21">
      <c r="A1064" s="54">
        <v>344</v>
      </c>
      <c r="B1064" s="105" t="s">
        <v>382</v>
      </c>
      <c r="C1064" s="86" t="s">
        <v>311</v>
      </c>
      <c r="D1064" s="656">
        <v>4250</v>
      </c>
      <c r="E1064" s="501">
        <v>0</v>
      </c>
      <c r="F1064" s="501">
        <v>0</v>
      </c>
      <c r="G1064" s="501">
        <v>0</v>
      </c>
      <c r="H1064" s="501">
        <v>0</v>
      </c>
      <c r="I1064" s="501">
        <v>0</v>
      </c>
      <c r="J1064" s="501">
        <v>0</v>
      </c>
      <c r="K1064" s="501">
        <v>0</v>
      </c>
      <c r="L1064" s="492">
        <v>0</v>
      </c>
      <c r="M1064" s="409">
        <v>0</v>
      </c>
      <c r="N1064" s="409">
        <v>0</v>
      </c>
      <c r="O1064" s="409">
        <v>0</v>
      </c>
      <c r="P1064" s="657">
        <v>1</v>
      </c>
      <c r="Q1064" s="409">
        <f t="shared" si="47"/>
        <v>4250</v>
      </c>
      <c r="R1064" s="493">
        <v>0</v>
      </c>
      <c r="S1064" s="409">
        <v>0</v>
      </c>
      <c r="T1064" s="657">
        <v>1</v>
      </c>
      <c r="U1064" s="409">
        <f t="shared" si="48"/>
        <v>4250</v>
      </c>
      <c r="V1064" s="40"/>
      <c r="W1064" s="40"/>
      <c r="X1064" s="40"/>
      <c r="Y1064" s="52"/>
    </row>
    <row r="1065" spans="1:25" ht="21">
      <c r="A1065" s="54"/>
      <c r="B1065" s="106" t="s">
        <v>349</v>
      </c>
      <c r="C1065" s="96">
        <v>0</v>
      </c>
      <c r="D1065" s="641">
        <v>0</v>
      </c>
      <c r="E1065" s="501">
        <v>0</v>
      </c>
      <c r="F1065" s="501">
        <v>0</v>
      </c>
      <c r="G1065" s="501">
        <v>0</v>
      </c>
      <c r="H1065" s="501">
        <v>0</v>
      </c>
      <c r="I1065" s="501">
        <v>0</v>
      </c>
      <c r="J1065" s="501">
        <v>0</v>
      </c>
      <c r="K1065" s="501">
        <v>0</v>
      </c>
      <c r="L1065" s="492">
        <v>0</v>
      </c>
      <c r="M1065" s="409">
        <v>0</v>
      </c>
      <c r="N1065" s="409">
        <v>0</v>
      </c>
      <c r="O1065" s="409">
        <v>0</v>
      </c>
      <c r="P1065" s="653">
        <v>0</v>
      </c>
      <c r="Q1065" s="409">
        <f t="shared" si="47"/>
        <v>0</v>
      </c>
      <c r="R1065" s="493">
        <v>0</v>
      </c>
      <c r="S1065" s="409">
        <v>0</v>
      </c>
      <c r="T1065" s="653">
        <v>0</v>
      </c>
      <c r="U1065" s="409">
        <f t="shared" si="48"/>
        <v>0</v>
      </c>
      <c r="V1065" s="40"/>
      <c r="W1065" s="40"/>
      <c r="X1065" s="40"/>
      <c r="Y1065" s="52"/>
    </row>
    <row r="1066" spans="1:25" ht="21">
      <c r="A1066" s="54">
        <v>345</v>
      </c>
      <c r="B1066" s="111" t="s">
        <v>322</v>
      </c>
      <c r="C1066" s="72" t="s">
        <v>311</v>
      </c>
      <c r="D1066" s="656">
        <v>23000</v>
      </c>
      <c r="E1066" s="501">
        <v>0</v>
      </c>
      <c r="F1066" s="501">
        <v>0</v>
      </c>
      <c r="G1066" s="501">
        <v>0</v>
      </c>
      <c r="H1066" s="501">
        <v>0</v>
      </c>
      <c r="I1066" s="501">
        <v>0</v>
      </c>
      <c r="J1066" s="501">
        <v>0</v>
      </c>
      <c r="K1066" s="501">
        <v>0</v>
      </c>
      <c r="L1066" s="492">
        <v>0</v>
      </c>
      <c r="M1066" s="409">
        <v>0</v>
      </c>
      <c r="N1066" s="409">
        <v>0</v>
      </c>
      <c r="O1066" s="409">
        <v>0</v>
      </c>
      <c r="P1066" s="657">
        <v>1</v>
      </c>
      <c r="Q1066" s="409">
        <f t="shared" si="47"/>
        <v>23000</v>
      </c>
      <c r="R1066" s="493">
        <v>0</v>
      </c>
      <c r="S1066" s="409">
        <v>0</v>
      </c>
      <c r="T1066" s="657">
        <v>1</v>
      </c>
      <c r="U1066" s="409">
        <f t="shared" si="48"/>
        <v>23000</v>
      </c>
      <c r="V1066" s="40"/>
      <c r="W1066" s="40"/>
      <c r="X1066" s="40"/>
      <c r="Y1066" s="52"/>
    </row>
    <row r="1067" spans="1:25" ht="42">
      <c r="A1067" s="54">
        <v>346</v>
      </c>
      <c r="B1067" s="107" t="s">
        <v>323</v>
      </c>
      <c r="C1067" s="108" t="s">
        <v>294</v>
      </c>
      <c r="D1067" s="660">
        <v>35950</v>
      </c>
      <c r="E1067" s="501">
        <v>0</v>
      </c>
      <c r="F1067" s="501">
        <v>0</v>
      </c>
      <c r="G1067" s="501">
        <v>0</v>
      </c>
      <c r="H1067" s="501">
        <v>0</v>
      </c>
      <c r="I1067" s="501">
        <v>0</v>
      </c>
      <c r="J1067" s="501">
        <v>0</v>
      </c>
      <c r="K1067" s="501">
        <v>0</v>
      </c>
      <c r="L1067" s="492">
        <v>0</v>
      </c>
      <c r="M1067" s="409">
        <v>0</v>
      </c>
      <c r="N1067" s="409">
        <v>0</v>
      </c>
      <c r="O1067" s="409">
        <v>0</v>
      </c>
      <c r="P1067" s="658">
        <v>1</v>
      </c>
      <c r="Q1067" s="409">
        <f t="shared" si="47"/>
        <v>35950</v>
      </c>
      <c r="R1067" s="493">
        <v>0</v>
      </c>
      <c r="S1067" s="409">
        <v>0</v>
      </c>
      <c r="T1067" s="658">
        <v>1</v>
      </c>
      <c r="U1067" s="409">
        <f t="shared" si="48"/>
        <v>35950</v>
      </c>
      <c r="V1067" s="40"/>
      <c r="W1067" s="40"/>
      <c r="X1067" s="40"/>
      <c r="Y1067" s="52"/>
    </row>
    <row r="1068" spans="1:25" ht="21">
      <c r="A1068" s="54"/>
      <c r="B1068" s="109" t="s">
        <v>429</v>
      </c>
      <c r="C1068" s="549"/>
      <c r="D1068" s="650">
        <v>0</v>
      </c>
      <c r="E1068" s="501">
        <v>0</v>
      </c>
      <c r="F1068" s="501">
        <v>0</v>
      </c>
      <c r="G1068" s="501">
        <v>0</v>
      </c>
      <c r="H1068" s="501">
        <v>0</v>
      </c>
      <c r="I1068" s="501">
        <v>0</v>
      </c>
      <c r="J1068" s="501">
        <v>0</v>
      </c>
      <c r="K1068" s="501">
        <v>0</v>
      </c>
      <c r="L1068" s="492">
        <v>0</v>
      </c>
      <c r="M1068" s="409">
        <v>0</v>
      </c>
      <c r="N1068" s="409">
        <v>0</v>
      </c>
      <c r="O1068" s="409">
        <v>0</v>
      </c>
      <c r="P1068" s="648">
        <v>0</v>
      </c>
      <c r="Q1068" s="409">
        <f t="shared" si="47"/>
        <v>0</v>
      </c>
      <c r="R1068" s="493">
        <v>0</v>
      </c>
      <c r="S1068" s="409">
        <v>0</v>
      </c>
      <c r="T1068" s="648">
        <v>0</v>
      </c>
      <c r="U1068" s="409">
        <f t="shared" si="48"/>
        <v>0</v>
      </c>
      <c r="V1068" s="40"/>
      <c r="W1068" s="40"/>
      <c r="X1068" s="40"/>
      <c r="Y1068" s="52"/>
    </row>
    <row r="1069" spans="1:25" ht="21">
      <c r="A1069" s="54"/>
      <c r="B1069" s="106" t="s">
        <v>325</v>
      </c>
      <c r="C1069" s="96">
        <v>0</v>
      </c>
      <c r="D1069" s="641">
        <v>0</v>
      </c>
      <c r="E1069" s="501">
        <v>0</v>
      </c>
      <c r="F1069" s="501">
        <v>0</v>
      </c>
      <c r="G1069" s="501">
        <v>0</v>
      </c>
      <c r="H1069" s="501">
        <v>0</v>
      </c>
      <c r="I1069" s="501">
        <v>0</v>
      </c>
      <c r="J1069" s="501">
        <v>0</v>
      </c>
      <c r="K1069" s="501">
        <v>0</v>
      </c>
      <c r="L1069" s="492">
        <v>0</v>
      </c>
      <c r="M1069" s="409">
        <v>0</v>
      </c>
      <c r="N1069" s="409">
        <v>0</v>
      </c>
      <c r="O1069" s="409">
        <v>0</v>
      </c>
      <c r="P1069" s="653">
        <v>0</v>
      </c>
      <c r="Q1069" s="409">
        <f t="shared" si="47"/>
        <v>0</v>
      </c>
      <c r="R1069" s="493">
        <v>0</v>
      </c>
      <c r="S1069" s="409">
        <v>0</v>
      </c>
      <c r="T1069" s="653">
        <v>0</v>
      </c>
      <c r="U1069" s="409">
        <f t="shared" si="48"/>
        <v>0</v>
      </c>
      <c r="V1069" s="40"/>
      <c r="W1069" s="40"/>
      <c r="X1069" s="40"/>
      <c r="Y1069" s="52"/>
    </row>
    <row r="1070" spans="1:25" ht="21">
      <c r="A1070" s="54">
        <v>347</v>
      </c>
      <c r="B1070" s="105" t="s">
        <v>430</v>
      </c>
      <c r="C1070" s="72" t="s">
        <v>48</v>
      </c>
      <c r="D1070" s="656">
        <v>13090</v>
      </c>
      <c r="E1070" s="501">
        <v>0</v>
      </c>
      <c r="F1070" s="501">
        <v>0</v>
      </c>
      <c r="G1070" s="501">
        <v>0</v>
      </c>
      <c r="H1070" s="501">
        <v>0</v>
      </c>
      <c r="I1070" s="501">
        <v>0</v>
      </c>
      <c r="J1070" s="501">
        <v>0</v>
      </c>
      <c r="K1070" s="501">
        <v>0</v>
      </c>
      <c r="L1070" s="492">
        <v>0</v>
      </c>
      <c r="M1070" s="409">
        <v>0</v>
      </c>
      <c r="N1070" s="409">
        <v>0</v>
      </c>
      <c r="O1070" s="409">
        <v>0</v>
      </c>
      <c r="P1070" s="657">
        <v>2</v>
      </c>
      <c r="Q1070" s="409">
        <f t="shared" si="47"/>
        <v>26180</v>
      </c>
      <c r="R1070" s="493">
        <v>0</v>
      </c>
      <c r="S1070" s="409">
        <v>0</v>
      </c>
      <c r="T1070" s="657">
        <v>2</v>
      </c>
      <c r="U1070" s="409">
        <f t="shared" si="48"/>
        <v>26180</v>
      </c>
      <c r="V1070" s="40"/>
      <c r="W1070" s="40"/>
      <c r="X1070" s="40"/>
      <c r="Y1070" s="52"/>
    </row>
    <row r="1071" spans="1:25" ht="21">
      <c r="A1071" s="54">
        <v>348</v>
      </c>
      <c r="B1071" s="105" t="s">
        <v>309</v>
      </c>
      <c r="C1071" s="72" t="s">
        <v>48</v>
      </c>
      <c r="D1071" s="656">
        <v>2040</v>
      </c>
      <c r="E1071" s="501">
        <v>0</v>
      </c>
      <c r="F1071" s="501">
        <v>0</v>
      </c>
      <c r="G1071" s="501">
        <v>0</v>
      </c>
      <c r="H1071" s="501">
        <v>0</v>
      </c>
      <c r="I1071" s="501">
        <v>0</v>
      </c>
      <c r="J1071" s="501">
        <v>0</v>
      </c>
      <c r="K1071" s="501">
        <v>0</v>
      </c>
      <c r="L1071" s="492">
        <v>0</v>
      </c>
      <c r="M1071" s="409">
        <v>0</v>
      </c>
      <c r="N1071" s="409">
        <v>0</v>
      </c>
      <c r="O1071" s="409">
        <v>0</v>
      </c>
      <c r="P1071" s="657">
        <v>2</v>
      </c>
      <c r="Q1071" s="409">
        <f t="shared" si="47"/>
        <v>4080</v>
      </c>
      <c r="R1071" s="493">
        <v>0</v>
      </c>
      <c r="S1071" s="409">
        <v>0</v>
      </c>
      <c r="T1071" s="657">
        <v>2</v>
      </c>
      <c r="U1071" s="409">
        <f t="shared" si="48"/>
        <v>4080</v>
      </c>
      <c r="V1071" s="40"/>
      <c r="W1071" s="40"/>
      <c r="X1071" s="40"/>
      <c r="Y1071" s="52"/>
    </row>
    <row r="1072" spans="1:25" ht="21">
      <c r="A1072" s="54">
        <v>349</v>
      </c>
      <c r="B1072" s="105" t="s">
        <v>310</v>
      </c>
      <c r="C1072" s="72" t="s">
        <v>311</v>
      </c>
      <c r="D1072" s="656">
        <v>45900</v>
      </c>
      <c r="E1072" s="501">
        <v>0</v>
      </c>
      <c r="F1072" s="501">
        <v>0</v>
      </c>
      <c r="G1072" s="501">
        <v>0</v>
      </c>
      <c r="H1072" s="501">
        <v>0</v>
      </c>
      <c r="I1072" s="501">
        <v>0</v>
      </c>
      <c r="J1072" s="501">
        <v>0</v>
      </c>
      <c r="K1072" s="501">
        <v>0</v>
      </c>
      <c r="L1072" s="492">
        <v>0</v>
      </c>
      <c r="M1072" s="409">
        <v>0</v>
      </c>
      <c r="N1072" s="409">
        <v>0</v>
      </c>
      <c r="O1072" s="409">
        <v>0</v>
      </c>
      <c r="P1072" s="657">
        <v>1</v>
      </c>
      <c r="Q1072" s="409">
        <f t="shared" si="47"/>
        <v>45900</v>
      </c>
      <c r="R1072" s="493">
        <v>0</v>
      </c>
      <c r="S1072" s="409">
        <v>0</v>
      </c>
      <c r="T1072" s="657">
        <v>1</v>
      </c>
      <c r="U1072" s="409">
        <f t="shared" si="48"/>
        <v>45900</v>
      </c>
      <c r="V1072" s="40"/>
      <c r="W1072" s="40"/>
      <c r="X1072" s="40"/>
      <c r="Y1072" s="52"/>
    </row>
    <row r="1073" spans="1:25" ht="21">
      <c r="A1073" s="54">
        <v>350</v>
      </c>
      <c r="B1073" s="105" t="s">
        <v>313</v>
      </c>
      <c r="C1073" s="72" t="s">
        <v>54</v>
      </c>
      <c r="D1073" s="656">
        <v>25500</v>
      </c>
      <c r="E1073" s="501">
        <v>0</v>
      </c>
      <c r="F1073" s="501">
        <v>0</v>
      </c>
      <c r="G1073" s="501">
        <v>0</v>
      </c>
      <c r="H1073" s="501">
        <v>0</v>
      </c>
      <c r="I1073" s="501">
        <v>0</v>
      </c>
      <c r="J1073" s="501">
        <v>0</v>
      </c>
      <c r="K1073" s="501">
        <v>0</v>
      </c>
      <c r="L1073" s="492">
        <v>0</v>
      </c>
      <c r="M1073" s="409">
        <v>0</v>
      </c>
      <c r="N1073" s="409">
        <v>0</v>
      </c>
      <c r="O1073" s="409">
        <v>0</v>
      </c>
      <c r="P1073" s="657">
        <v>4</v>
      </c>
      <c r="Q1073" s="409">
        <f t="shared" si="47"/>
        <v>102000</v>
      </c>
      <c r="R1073" s="493">
        <v>0</v>
      </c>
      <c r="S1073" s="409">
        <v>0</v>
      </c>
      <c r="T1073" s="657">
        <v>4</v>
      </c>
      <c r="U1073" s="409">
        <f t="shared" si="48"/>
        <v>102000</v>
      </c>
      <c r="V1073" s="40"/>
      <c r="W1073" s="40"/>
      <c r="X1073" s="40"/>
      <c r="Y1073" s="52"/>
    </row>
    <row r="1074" spans="1:25" ht="21">
      <c r="A1074" s="54">
        <v>351</v>
      </c>
      <c r="B1074" s="105" t="s">
        <v>431</v>
      </c>
      <c r="C1074" s="72" t="s">
        <v>54</v>
      </c>
      <c r="D1074" s="656">
        <v>20400</v>
      </c>
      <c r="E1074" s="501">
        <v>0</v>
      </c>
      <c r="F1074" s="501">
        <v>0</v>
      </c>
      <c r="G1074" s="501">
        <v>0</v>
      </c>
      <c r="H1074" s="501">
        <v>0</v>
      </c>
      <c r="I1074" s="501">
        <v>0</v>
      </c>
      <c r="J1074" s="501">
        <v>0</v>
      </c>
      <c r="K1074" s="501">
        <v>0</v>
      </c>
      <c r="L1074" s="492">
        <v>0</v>
      </c>
      <c r="M1074" s="409">
        <v>0</v>
      </c>
      <c r="N1074" s="409">
        <v>0</v>
      </c>
      <c r="O1074" s="409">
        <v>0</v>
      </c>
      <c r="P1074" s="657">
        <v>2</v>
      </c>
      <c r="Q1074" s="409">
        <f t="shared" si="47"/>
        <v>40800</v>
      </c>
      <c r="R1074" s="493">
        <v>0</v>
      </c>
      <c r="S1074" s="409">
        <v>0</v>
      </c>
      <c r="T1074" s="657">
        <v>2</v>
      </c>
      <c r="U1074" s="409">
        <f t="shared" si="48"/>
        <v>40800</v>
      </c>
      <c r="V1074" s="40"/>
      <c r="W1074" s="40"/>
      <c r="X1074" s="40"/>
      <c r="Y1074" s="52"/>
    </row>
    <row r="1075" spans="1:25" ht="21">
      <c r="A1075" s="54">
        <v>352</v>
      </c>
      <c r="B1075" s="105" t="s">
        <v>337</v>
      </c>
      <c r="C1075" s="72" t="s">
        <v>54</v>
      </c>
      <c r="D1075" s="656">
        <v>17000</v>
      </c>
      <c r="E1075" s="501">
        <v>0</v>
      </c>
      <c r="F1075" s="501">
        <v>0</v>
      </c>
      <c r="G1075" s="501">
        <v>0</v>
      </c>
      <c r="H1075" s="501">
        <v>0</v>
      </c>
      <c r="I1075" s="501">
        <v>0</v>
      </c>
      <c r="J1075" s="501">
        <v>0</v>
      </c>
      <c r="K1075" s="501">
        <v>0</v>
      </c>
      <c r="L1075" s="492">
        <v>0</v>
      </c>
      <c r="M1075" s="409">
        <v>0</v>
      </c>
      <c r="N1075" s="409">
        <v>0</v>
      </c>
      <c r="O1075" s="409">
        <v>0</v>
      </c>
      <c r="P1075" s="657">
        <v>1</v>
      </c>
      <c r="Q1075" s="409">
        <f t="shared" si="47"/>
        <v>17000</v>
      </c>
      <c r="R1075" s="493">
        <v>0</v>
      </c>
      <c r="S1075" s="409">
        <v>0</v>
      </c>
      <c r="T1075" s="657">
        <v>1</v>
      </c>
      <c r="U1075" s="409">
        <f t="shared" si="48"/>
        <v>17000</v>
      </c>
      <c r="V1075" s="40"/>
      <c r="W1075" s="40"/>
      <c r="X1075" s="40"/>
      <c r="Y1075" s="52"/>
    </row>
    <row r="1076" spans="1:25" ht="21">
      <c r="A1076" s="54"/>
      <c r="B1076" s="106" t="s">
        <v>338</v>
      </c>
      <c r="C1076" s="96">
        <v>0</v>
      </c>
      <c r="D1076" s="641">
        <v>0</v>
      </c>
      <c r="E1076" s="501">
        <v>0</v>
      </c>
      <c r="F1076" s="501">
        <v>0</v>
      </c>
      <c r="G1076" s="501">
        <v>0</v>
      </c>
      <c r="H1076" s="501">
        <v>0</v>
      </c>
      <c r="I1076" s="501">
        <v>0</v>
      </c>
      <c r="J1076" s="501">
        <v>0</v>
      </c>
      <c r="K1076" s="501">
        <v>0</v>
      </c>
      <c r="L1076" s="492">
        <v>0</v>
      </c>
      <c r="M1076" s="409">
        <v>0</v>
      </c>
      <c r="N1076" s="409">
        <v>0</v>
      </c>
      <c r="O1076" s="409">
        <v>0</v>
      </c>
      <c r="P1076" s="653">
        <v>0</v>
      </c>
      <c r="Q1076" s="409">
        <f t="shared" si="47"/>
        <v>0</v>
      </c>
      <c r="R1076" s="493">
        <v>0</v>
      </c>
      <c r="S1076" s="409">
        <v>0</v>
      </c>
      <c r="T1076" s="653">
        <v>0</v>
      </c>
      <c r="U1076" s="409">
        <f t="shared" si="48"/>
        <v>0</v>
      </c>
      <c r="V1076" s="40"/>
      <c r="W1076" s="40"/>
      <c r="X1076" s="40"/>
      <c r="Y1076" s="52"/>
    </row>
    <row r="1077" spans="1:25" ht="21">
      <c r="A1077" s="54">
        <v>353</v>
      </c>
      <c r="B1077" s="105" t="s">
        <v>432</v>
      </c>
      <c r="C1077" s="72" t="s">
        <v>375</v>
      </c>
      <c r="D1077" s="656">
        <v>212500</v>
      </c>
      <c r="E1077" s="501">
        <v>0</v>
      </c>
      <c r="F1077" s="501">
        <v>0</v>
      </c>
      <c r="G1077" s="501">
        <v>0</v>
      </c>
      <c r="H1077" s="501">
        <v>0</v>
      </c>
      <c r="I1077" s="501">
        <v>0</v>
      </c>
      <c r="J1077" s="501">
        <v>0</v>
      </c>
      <c r="K1077" s="501">
        <v>0</v>
      </c>
      <c r="L1077" s="492">
        <v>0</v>
      </c>
      <c r="M1077" s="409">
        <v>0</v>
      </c>
      <c r="N1077" s="409">
        <v>0</v>
      </c>
      <c r="O1077" s="409">
        <v>0</v>
      </c>
      <c r="P1077" s="657">
        <v>1</v>
      </c>
      <c r="Q1077" s="409">
        <f t="shared" si="47"/>
        <v>212500</v>
      </c>
      <c r="R1077" s="493">
        <v>0</v>
      </c>
      <c r="S1077" s="409">
        <v>0</v>
      </c>
      <c r="T1077" s="657">
        <v>1</v>
      </c>
      <c r="U1077" s="409">
        <f t="shared" si="48"/>
        <v>212500</v>
      </c>
      <c r="V1077" s="40"/>
      <c r="W1077" s="40"/>
      <c r="X1077" s="40"/>
      <c r="Y1077" s="52"/>
    </row>
    <row r="1078" spans="1:25" ht="21">
      <c r="A1078" s="54">
        <v>354</v>
      </c>
      <c r="B1078" s="105" t="s">
        <v>433</v>
      </c>
      <c r="C1078" s="72" t="s">
        <v>319</v>
      </c>
      <c r="D1078" s="656">
        <v>63750</v>
      </c>
      <c r="E1078" s="501">
        <v>0</v>
      </c>
      <c r="F1078" s="501">
        <v>0</v>
      </c>
      <c r="G1078" s="501">
        <v>0</v>
      </c>
      <c r="H1078" s="501">
        <v>0</v>
      </c>
      <c r="I1078" s="501">
        <v>0</v>
      </c>
      <c r="J1078" s="501">
        <v>0</v>
      </c>
      <c r="K1078" s="501">
        <v>0</v>
      </c>
      <c r="L1078" s="492">
        <v>0</v>
      </c>
      <c r="M1078" s="409">
        <v>0</v>
      </c>
      <c r="N1078" s="409">
        <v>0</v>
      </c>
      <c r="O1078" s="409">
        <v>0</v>
      </c>
      <c r="P1078" s="657">
        <v>1</v>
      </c>
      <c r="Q1078" s="409">
        <f t="shared" si="47"/>
        <v>63750</v>
      </c>
      <c r="R1078" s="493">
        <v>0</v>
      </c>
      <c r="S1078" s="409">
        <v>0</v>
      </c>
      <c r="T1078" s="657">
        <v>1</v>
      </c>
      <c r="U1078" s="409">
        <f t="shared" si="48"/>
        <v>63750</v>
      </c>
      <c r="V1078" s="40"/>
      <c r="W1078" s="40"/>
      <c r="X1078" s="40"/>
      <c r="Y1078" s="52"/>
    </row>
    <row r="1079" spans="1:25" ht="21">
      <c r="A1079" s="54">
        <v>355</v>
      </c>
      <c r="B1079" s="105" t="s">
        <v>423</v>
      </c>
      <c r="C1079" s="72" t="s">
        <v>311</v>
      </c>
      <c r="D1079" s="656">
        <v>38250</v>
      </c>
      <c r="E1079" s="501">
        <v>0</v>
      </c>
      <c r="F1079" s="501">
        <v>0</v>
      </c>
      <c r="G1079" s="501">
        <v>0</v>
      </c>
      <c r="H1079" s="501">
        <v>0</v>
      </c>
      <c r="I1079" s="501">
        <v>0</v>
      </c>
      <c r="J1079" s="501">
        <v>0</v>
      </c>
      <c r="K1079" s="501">
        <v>0</v>
      </c>
      <c r="L1079" s="492">
        <v>0</v>
      </c>
      <c r="M1079" s="409">
        <v>0</v>
      </c>
      <c r="N1079" s="409">
        <v>0</v>
      </c>
      <c r="O1079" s="409">
        <v>0</v>
      </c>
      <c r="P1079" s="657">
        <v>1</v>
      </c>
      <c r="Q1079" s="409">
        <f t="shared" si="47"/>
        <v>38250</v>
      </c>
      <c r="R1079" s="493">
        <v>0</v>
      </c>
      <c r="S1079" s="409">
        <v>0</v>
      </c>
      <c r="T1079" s="657">
        <v>1</v>
      </c>
      <c r="U1079" s="409">
        <f t="shared" si="48"/>
        <v>38250</v>
      </c>
      <c r="V1079" s="40"/>
      <c r="W1079" s="40"/>
      <c r="X1079" s="40"/>
      <c r="Y1079" s="52"/>
    </row>
    <row r="1080" spans="1:25" ht="21">
      <c r="A1080" s="54">
        <v>356</v>
      </c>
      <c r="B1080" s="105" t="s">
        <v>424</v>
      </c>
      <c r="C1080" s="72" t="s">
        <v>311</v>
      </c>
      <c r="D1080" s="656">
        <v>15300</v>
      </c>
      <c r="E1080" s="501">
        <v>0</v>
      </c>
      <c r="F1080" s="501">
        <v>0</v>
      </c>
      <c r="G1080" s="501">
        <v>0</v>
      </c>
      <c r="H1080" s="501">
        <v>0</v>
      </c>
      <c r="I1080" s="501">
        <v>0</v>
      </c>
      <c r="J1080" s="501">
        <v>0</v>
      </c>
      <c r="K1080" s="501">
        <v>0</v>
      </c>
      <c r="L1080" s="492">
        <v>0</v>
      </c>
      <c r="M1080" s="409">
        <v>0</v>
      </c>
      <c r="N1080" s="409">
        <v>0</v>
      </c>
      <c r="O1080" s="409">
        <v>0</v>
      </c>
      <c r="P1080" s="657">
        <v>1</v>
      </c>
      <c r="Q1080" s="409">
        <f t="shared" si="47"/>
        <v>15300</v>
      </c>
      <c r="R1080" s="493">
        <v>0</v>
      </c>
      <c r="S1080" s="409">
        <v>0</v>
      </c>
      <c r="T1080" s="657">
        <v>1</v>
      </c>
      <c r="U1080" s="409">
        <f t="shared" si="48"/>
        <v>15300</v>
      </c>
      <c r="V1080" s="40"/>
      <c r="W1080" s="40"/>
      <c r="X1080" s="40"/>
      <c r="Y1080" s="52"/>
    </row>
    <row r="1081" spans="1:25" ht="21">
      <c r="A1081" s="54">
        <v>357</v>
      </c>
      <c r="B1081" s="105" t="s">
        <v>434</v>
      </c>
      <c r="C1081" s="86" t="s">
        <v>48</v>
      </c>
      <c r="D1081" s="656">
        <v>50150</v>
      </c>
      <c r="E1081" s="501">
        <v>0</v>
      </c>
      <c r="F1081" s="501">
        <v>0</v>
      </c>
      <c r="G1081" s="501">
        <v>0</v>
      </c>
      <c r="H1081" s="501">
        <v>0</v>
      </c>
      <c r="I1081" s="501">
        <v>0</v>
      </c>
      <c r="J1081" s="501">
        <v>0</v>
      </c>
      <c r="K1081" s="501">
        <v>0</v>
      </c>
      <c r="L1081" s="492">
        <v>0</v>
      </c>
      <c r="M1081" s="409">
        <v>0</v>
      </c>
      <c r="N1081" s="409">
        <v>0</v>
      </c>
      <c r="O1081" s="409">
        <v>0</v>
      </c>
      <c r="P1081" s="657">
        <v>1</v>
      </c>
      <c r="Q1081" s="409">
        <f t="shared" si="47"/>
        <v>50150</v>
      </c>
      <c r="R1081" s="493">
        <v>0</v>
      </c>
      <c r="S1081" s="409">
        <v>0</v>
      </c>
      <c r="T1081" s="657">
        <v>1</v>
      </c>
      <c r="U1081" s="409">
        <f t="shared" si="48"/>
        <v>50150</v>
      </c>
      <c r="V1081" s="40"/>
      <c r="W1081" s="40"/>
      <c r="X1081" s="40"/>
      <c r="Y1081" s="52"/>
    </row>
    <row r="1082" spans="1:25" ht="21">
      <c r="A1082" s="54">
        <v>358</v>
      </c>
      <c r="B1082" s="110" t="s">
        <v>322</v>
      </c>
      <c r="C1082" s="86" t="s">
        <v>311</v>
      </c>
      <c r="D1082" s="656">
        <v>23000</v>
      </c>
      <c r="E1082" s="501">
        <v>0</v>
      </c>
      <c r="F1082" s="501">
        <v>0</v>
      </c>
      <c r="G1082" s="501">
        <v>0</v>
      </c>
      <c r="H1082" s="501">
        <v>0</v>
      </c>
      <c r="I1082" s="501">
        <v>0</v>
      </c>
      <c r="J1082" s="501">
        <v>0</v>
      </c>
      <c r="K1082" s="501">
        <v>0</v>
      </c>
      <c r="L1082" s="492">
        <v>0</v>
      </c>
      <c r="M1082" s="409">
        <v>0</v>
      </c>
      <c r="N1082" s="409">
        <v>0</v>
      </c>
      <c r="O1082" s="409">
        <v>0</v>
      </c>
      <c r="P1082" s="659">
        <v>1</v>
      </c>
      <c r="Q1082" s="409">
        <f t="shared" si="47"/>
        <v>23000</v>
      </c>
      <c r="R1082" s="493">
        <v>0</v>
      </c>
      <c r="S1082" s="409">
        <v>0</v>
      </c>
      <c r="T1082" s="659">
        <v>1</v>
      </c>
      <c r="U1082" s="409">
        <f t="shared" si="48"/>
        <v>23000</v>
      </c>
      <c r="V1082" s="40"/>
      <c r="W1082" s="40"/>
      <c r="X1082" s="40"/>
      <c r="Y1082" s="52"/>
    </row>
    <row r="1083" spans="1:25" ht="42">
      <c r="A1083" s="54">
        <v>359</v>
      </c>
      <c r="B1083" s="107" t="s">
        <v>323</v>
      </c>
      <c r="C1083" s="108" t="s">
        <v>294</v>
      </c>
      <c r="D1083" s="660">
        <v>75960</v>
      </c>
      <c r="E1083" s="501">
        <v>0</v>
      </c>
      <c r="F1083" s="501">
        <v>0</v>
      </c>
      <c r="G1083" s="501">
        <v>0</v>
      </c>
      <c r="H1083" s="501">
        <v>0</v>
      </c>
      <c r="I1083" s="501">
        <v>0</v>
      </c>
      <c r="J1083" s="501">
        <v>0</v>
      </c>
      <c r="K1083" s="501">
        <v>0</v>
      </c>
      <c r="L1083" s="492">
        <v>0</v>
      </c>
      <c r="M1083" s="409">
        <v>0</v>
      </c>
      <c r="N1083" s="409">
        <v>0</v>
      </c>
      <c r="O1083" s="409">
        <v>0</v>
      </c>
      <c r="P1083" s="658">
        <v>1</v>
      </c>
      <c r="Q1083" s="409">
        <f t="shared" si="47"/>
        <v>75960</v>
      </c>
      <c r="R1083" s="493">
        <v>0</v>
      </c>
      <c r="S1083" s="409">
        <v>0</v>
      </c>
      <c r="T1083" s="658">
        <v>1</v>
      </c>
      <c r="U1083" s="409">
        <f t="shared" si="48"/>
        <v>75960</v>
      </c>
      <c r="V1083" s="40"/>
      <c r="W1083" s="40"/>
      <c r="X1083" s="40"/>
      <c r="Y1083" s="52"/>
    </row>
    <row r="1084" spans="1:25" ht="21">
      <c r="A1084" s="54"/>
      <c r="B1084" s="109" t="s">
        <v>435</v>
      </c>
      <c r="C1084" s="549"/>
      <c r="D1084" s="650">
        <v>0</v>
      </c>
      <c r="E1084" s="501">
        <v>0</v>
      </c>
      <c r="F1084" s="501">
        <v>0</v>
      </c>
      <c r="G1084" s="501">
        <v>0</v>
      </c>
      <c r="H1084" s="501">
        <v>0</v>
      </c>
      <c r="I1084" s="501">
        <v>0</v>
      </c>
      <c r="J1084" s="501">
        <v>0</v>
      </c>
      <c r="K1084" s="501">
        <v>0</v>
      </c>
      <c r="L1084" s="492">
        <v>0</v>
      </c>
      <c r="M1084" s="409">
        <v>0</v>
      </c>
      <c r="N1084" s="409">
        <v>0</v>
      </c>
      <c r="O1084" s="409">
        <v>0</v>
      </c>
      <c r="P1084" s="648">
        <v>0</v>
      </c>
      <c r="Q1084" s="409">
        <f t="shared" si="47"/>
        <v>0</v>
      </c>
      <c r="R1084" s="493">
        <v>0</v>
      </c>
      <c r="S1084" s="409">
        <v>0</v>
      </c>
      <c r="T1084" s="648">
        <v>0</v>
      </c>
      <c r="U1084" s="409">
        <f t="shared" si="48"/>
        <v>0</v>
      </c>
      <c r="V1084" s="40"/>
      <c r="W1084" s="40"/>
      <c r="X1084" s="40"/>
      <c r="Y1084" s="52"/>
    </row>
    <row r="1085" spans="1:25" ht="21">
      <c r="A1085" s="54"/>
      <c r="B1085" s="106" t="s">
        <v>325</v>
      </c>
      <c r="C1085" s="96">
        <v>0</v>
      </c>
      <c r="D1085" s="641">
        <v>0</v>
      </c>
      <c r="E1085" s="501">
        <v>0</v>
      </c>
      <c r="F1085" s="501">
        <v>0</v>
      </c>
      <c r="G1085" s="501">
        <v>0</v>
      </c>
      <c r="H1085" s="501">
        <v>0</v>
      </c>
      <c r="I1085" s="501">
        <v>0</v>
      </c>
      <c r="J1085" s="501">
        <v>0</v>
      </c>
      <c r="K1085" s="501">
        <v>0</v>
      </c>
      <c r="L1085" s="492">
        <v>0</v>
      </c>
      <c r="M1085" s="409">
        <v>0</v>
      </c>
      <c r="N1085" s="409">
        <v>0</v>
      </c>
      <c r="O1085" s="409">
        <v>0</v>
      </c>
      <c r="P1085" s="653">
        <v>0</v>
      </c>
      <c r="Q1085" s="409">
        <f t="shared" si="47"/>
        <v>0</v>
      </c>
      <c r="R1085" s="493">
        <v>0</v>
      </c>
      <c r="S1085" s="409">
        <v>0</v>
      </c>
      <c r="T1085" s="653">
        <v>0</v>
      </c>
      <c r="U1085" s="409">
        <f t="shared" si="48"/>
        <v>0</v>
      </c>
      <c r="V1085" s="40"/>
      <c r="W1085" s="40"/>
      <c r="X1085" s="40"/>
      <c r="Y1085" s="52"/>
    </row>
    <row r="1086" spans="1:25" ht="21">
      <c r="A1086" s="54">
        <v>360</v>
      </c>
      <c r="B1086" s="105" t="s">
        <v>430</v>
      </c>
      <c r="C1086" s="72" t="s">
        <v>48</v>
      </c>
      <c r="D1086" s="656">
        <v>13090</v>
      </c>
      <c r="E1086" s="501">
        <v>0</v>
      </c>
      <c r="F1086" s="501">
        <v>0</v>
      </c>
      <c r="G1086" s="501">
        <v>0</v>
      </c>
      <c r="H1086" s="501">
        <v>0</v>
      </c>
      <c r="I1086" s="501">
        <v>0</v>
      </c>
      <c r="J1086" s="501">
        <v>0</v>
      </c>
      <c r="K1086" s="501">
        <v>0</v>
      </c>
      <c r="L1086" s="492">
        <v>0</v>
      </c>
      <c r="M1086" s="409">
        <v>0</v>
      </c>
      <c r="N1086" s="409">
        <v>0</v>
      </c>
      <c r="O1086" s="409">
        <v>0</v>
      </c>
      <c r="P1086" s="657">
        <v>2</v>
      </c>
      <c r="Q1086" s="409">
        <f t="shared" si="47"/>
        <v>26180</v>
      </c>
      <c r="R1086" s="493">
        <v>0</v>
      </c>
      <c r="S1086" s="409">
        <v>0</v>
      </c>
      <c r="T1086" s="657">
        <v>2</v>
      </c>
      <c r="U1086" s="409">
        <f t="shared" si="48"/>
        <v>26180</v>
      </c>
      <c r="V1086" s="40"/>
      <c r="W1086" s="40"/>
      <c r="X1086" s="40"/>
      <c r="Y1086" s="52"/>
    </row>
    <row r="1087" spans="1:25" ht="21">
      <c r="A1087" s="54">
        <v>361</v>
      </c>
      <c r="B1087" s="105" t="s">
        <v>309</v>
      </c>
      <c r="C1087" s="72" t="s">
        <v>48</v>
      </c>
      <c r="D1087" s="656">
        <v>2040</v>
      </c>
      <c r="E1087" s="501">
        <v>0</v>
      </c>
      <c r="F1087" s="501">
        <v>0</v>
      </c>
      <c r="G1087" s="501">
        <v>0</v>
      </c>
      <c r="H1087" s="501">
        <v>0</v>
      </c>
      <c r="I1087" s="501">
        <v>0</v>
      </c>
      <c r="J1087" s="501">
        <v>0</v>
      </c>
      <c r="K1087" s="501">
        <v>0</v>
      </c>
      <c r="L1087" s="492">
        <v>0</v>
      </c>
      <c r="M1087" s="409">
        <v>0</v>
      </c>
      <c r="N1087" s="409">
        <v>0</v>
      </c>
      <c r="O1087" s="409">
        <v>0</v>
      </c>
      <c r="P1087" s="657">
        <v>2</v>
      </c>
      <c r="Q1087" s="409">
        <f t="shared" si="47"/>
        <v>4080</v>
      </c>
      <c r="R1087" s="493">
        <v>0</v>
      </c>
      <c r="S1087" s="409">
        <v>0</v>
      </c>
      <c r="T1087" s="657">
        <v>2</v>
      </c>
      <c r="U1087" s="409">
        <f t="shared" si="48"/>
        <v>4080</v>
      </c>
      <c r="V1087" s="40"/>
      <c r="W1087" s="40"/>
      <c r="X1087" s="40"/>
      <c r="Y1087" s="52"/>
    </row>
    <row r="1088" spans="1:25" ht="21">
      <c r="A1088" s="54">
        <v>362</v>
      </c>
      <c r="B1088" s="105" t="s">
        <v>310</v>
      </c>
      <c r="C1088" s="72" t="s">
        <v>311</v>
      </c>
      <c r="D1088" s="656">
        <v>45900</v>
      </c>
      <c r="E1088" s="501">
        <v>0</v>
      </c>
      <c r="F1088" s="501">
        <v>0</v>
      </c>
      <c r="G1088" s="501">
        <v>0</v>
      </c>
      <c r="H1088" s="501">
        <v>0</v>
      </c>
      <c r="I1088" s="501">
        <v>0</v>
      </c>
      <c r="J1088" s="501">
        <v>0</v>
      </c>
      <c r="K1088" s="501">
        <v>0</v>
      </c>
      <c r="L1088" s="492">
        <v>0</v>
      </c>
      <c r="M1088" s="409">
        <v>0</v>
      </c>
      <c r="N1088" s="409">
        <v>0</v>
      </c>
      <c r="O1088" s="409">
        <v>0</v>
      </c>
      <c r="P1088" s="657">
        <v>1</v>
      </c>
      <c r="Q1088" s="409">
        <f t="shared" si="47"/>
        <v>45900</v>
      </c>
      <c r="R1088" s="493">
        <v>0</v>
      </c>
      <c r="S1088" s="409">
        <v>0</v>
      </c>
      <c r="T1088" s="657">
        <v>1</v>
      </c>
      <c r="U1088" s="409">
        <f t="shared" si="48"/>
        <v>45900</v>
      </c>
      <c r="V1088" s="40"/>
      <c r="W1088" s="40"/>
      <c r="X1088" s="40"/>
      <c r="Y1088" s="52"/>
    </row>
    <row r="1089" spans="1:25" ht="21">
      <c r="A1089" s="54">
        <v>363</v>
      </c>
      <c r="B1089" s="105" t="s">
        <v>313</v>
      </c>
      <c r="C1089" s="72" t="s">
        <v>54</v>
      </c>
      <c r="D1089" s="656">
        <v>20400</v>
      </c>
      <c r="E1089" s="501">
        <v>0</v>
      </c>
      <c r="F1089" s="501">
        <v>0</v>
      </c>
      <c r="G1089" s="501">
        <v>0</v>
      </c>
      <c r="H1089" s="501">
        <v>0</v>
      </c>
      <c r="I1089" s="501">
        <v>0</v>
      </c>
      <c r="J1089" s="501">
        <v>0</v>
      </c>
      <c r="K1089" s="501">
        <v>0</v>
      </c>
      <c r="L1089" s="492">
        <v>0</v>
      </c>
      <c r="M1089" s="409">
        <v>0</v>
      </c>
      <c r="N1089" s="409">
        <v>0</v>
      </c>
      <c r="O1089" s="409">
        <v>0</v>
      </c>
      <c r="P1089" s="657">
        <v>2</v>
      </c>
      <c r="Q1089" s="409">
        <f t="shared" si="47"/>
        <v>40800</v>
      </c>
      <c r="R1089" s="493">
        <v>0</v>
      </c>
      <c r="S1089" s="409">
        <v>0</v>
      </c>
      <c r="T1089" s="657">
        <v>2</v>
      </c>
      <c r="U1089" s="409">
        <f t="shared" si="48"/>
        <v>40800</v>
      </c>
      <c r="V1089" s="40"/>
      <c r="W1089" s="40"/>
      <c r="X1089" s="40"/>
      <c r="Y1089" s="52"/>
    </row>
    <row r="1090" spans="1:25" ht="42">
      <c r="A1090" s="54">
        <v>364</v>
      </c>
      <c r="B1090" s="107" t="s">
        <v>323</v>
      </c>
      <c r="C1090" s="108" t="s">
        <v>294</v>
      </c>
      <c r="D1090" s="660">
        <v>13760</v>
      </c>
      <c r="E1090" s="501">
        <v>0</v>
      </c>
      <c r="F1090" s="501">
        <v>0</v>
      </c>
      <c r="G1090" s="501">
        <v>0</v>
      </c>
      <c r="H1090" s="501">
        <v>0</v>
      </c>
      <c r="I1090" s="501">
        <v>0</v>
      </c>
      <c r="J1090" s="501">
        <v>0</v>
      </c>
      <c r="K1090" s="501">
        <v>0</v>
      </c>
      <c r="L1090" s="492">
        <v>0</v>
      </c>
      <c r="M1090" s="409">
        <v>0</v>
      </c>
      <c r="N1090" s="409">
        <v>0</v>
      </c>
      <c r="O1090" s="409">
        <v>0</v>
      </c>
      <c r="P1090" s="658">
        <v>1</v>
      </c>
      <c r="Q1090" s="409">
        <f t="shared" si="47"/>
        <v>13760</v>
      </c>
      <c r="R1090" s="493">
        <v>0</v>
      </c>
      <c r="S1090" s="409">
        <v>0</v>
      </c>
      <c r="T1090" s="658">
        <v>1</v>
      </c>
      <c r="U1090" s="409">
        <f t="shared" si="48"/>
        <v>13760</v>
      </c>
      <c r="V1090" s="40"/>
      <c r="W1090" s="40"/>
      <c r="X1090" s="40"/>
      <c r="Y1090" s="52"/>
    </row>
    <row r="1091" spans="1:25" ht="21">
      <c r="A1091" s="54"/>
      <c r="B1091" s="109" t="s">
        <v>436</v>
      </c>
      <c r="C1091" s="549">
        <v>0</v>
      </c>
      <c r="D1091" s="650">
        <v>0</v>
      </c>
      <c r="E1091" s="501">
        <v>0</v>
      </c>
      <c r="F1091" s="501">
        <v>0</v>
      </c>
      <c r="G1091" s="501">
        <v>0</v>
      </c>
      <c r="H1091" s="501">
        <v>0</v>
      </c>
      <c r="I1091" s="501">
        <v>0</v>
      </c>
      <c r="J1091" s="501">
        <v>0</v>
      </c>
      <c r="K1091" s="501">
        <v>0</v>
      </c>
      <c r="L1091" s="492">
        <v>0</v>
      </c>
      <c r="M1091" s="409">
        <v>0</v>
      </c>
      <c r="N1091" s="409">
        <v>0</v>
      </c>
      <c r="O1091" s="409">
        <v>0</v>
      </c>
      <c r="P1091" s="648">
        <v>0</v>
      </c>
      <c r="Q1091" s="409">
        <f t="shared" si="47"/>
        <v>0</v>
      </c>
      <c r="R1091" s="493">
        <v>0</v>
      </c>
      <c r="S1091" s="409">
        <v>0</v>
      </c>
      <c r="T1091" s="648">
        <v>0</v>
      </c>
      <c r="U1091" s="409">
        <f t="shared" si="48"/>
        <v>0</v>
      </c>
      <c r="V1091" s="40"/>
      <c r="W1091" s="40"/>
      <c r="X1091" s="40"/>
      <c r="Y1091" s="52"/>
    </row>
    <row r="1092" spans="1:25" ht="21">
      <c r="A1092" s="54"/>
      <c r="B1092" s="106" t="s">
        <v>325</v>
      </c>
      <c r="C1092" s="96">
        <v>0</v>
      </c>
      <c r="D1092" s="641">
        <v>0</v>
      </c>
      <c r="E1092" s="501">
        <v>0</v>
      </c>
      <c r="F1092" s="501">
        <v>0</v>
      </c>
      <c r="G1092" s="501">
        <v>0</v>
      </c>
      <c r="H1092" s="501">
        <v>0</v>
      </c>
      <c r="I1092" s="501">
        <v>0</v>
      </c>
      <c r="J1092" s="501">
        <v>0</v>
      </c>
      <c r="K1092" s="501">
        <v>0</v>
      </c>
      <c r="L1092" s="492">
        <v>0</v>
      </c>
      <c r="M1092" s="409">
        <v>0</v>
      </c>
      <c r="N1092" s="409">
        <v>0</v>
      </c>
      <c r="O1092" s="409">
        <v>0</v>
      </c>
      <c r="P1092" s="653">
        <v>0</v>
      </c>
      <c r="Q1092" s="409">
        <f t="shared" si="47"/>
        <v>0</v>
      </c>
      <c r="R1092" s="493">
        <v>0</v>
      </c>
      <c r="S1092" s="409">
        <v>0</v>
      </c>
      <c r="T1092" s="653">
        <v>0</v>
      </c>
      <c r="U1092" s="409">
        <f t="shared" si="48"/>
        <v>0</v>
      </c>
      <c r="V1092" s="40"/>
      <c r="W1092" s="40"/>
      <c r="X1092" s="40"/>
      <c r="Y1092" s="52"/>
    </row>
    <row r="1093" spans="1:25" ht="21">
      <c r="A1093" s="54">
        <v>365</v>
      </c>
      <c r="B1093" s="105" t="s">
        <v>437</v>
      </c>
      <c r="C1093" s="72" t="s">
        <v>48</v>
      </c>
      <c r="D1093" s="656">
        <v>31960</v>
      </c>
      <c r="E1093" s="501">
        <v>0</v>
      </c>
      <c r="F1093" s="501">
        <v>0</v>
      </c>
      <c r="G1093" s="501">
        <v>0</v>
      </c>
      <c r="H1093" s="501">
        <v>0</v>
      </c>
      <c r="I1093" s="501">
        <v>0</v>
      </c>
      <c r="J1093" s="501">
        <v>0</v>
      </c>
      <c r="K1093" s="501">
        <v>0</v>
      </c>
      <c r="L1093" s="492">
        <v>0</v>
      </c>
      <c r="M1093" s="409">
        <v>0</v>
      </c>
      <c r="N1093" s="409">
        <v>0</v>
      </c>
      <c r="O1093" s="409">
        <v>0</v>
      </c>
      <c r="P1093" s="657">
        <v>2</v>
      </c>
      <c r="Q1093" s="409">
        <f t="shared" si="47"/>
        <v>63920</v>
      </c>
      <c r="R1093" s="493">
        <v>0</v>
      </c>
      <c r="S1093" s="409">
        <v>0</v>
      </c>
      <c r="T1093" s="657">
        <v>2</v>
      </c>
      <c r="U1093" s="409">
        <f t="shared" si="48"/>
        <v>63920</v>
      </c>
      <c r="V1093" s="40"/>
      <c r="W1093" s="40"/>
      <c r="X1093" s="40"/>
      <c r="Y1093" s="52"/>
    </row>
    <row r="1094" spans="1:25" ht="21">
      <c r="A1094" s="54">
        <v>366</v>
      </c>
      <c r="B1094" s="105" t="s">
        <v>308</v>
      </c>
      <c r="C1094" s="72" t="s">
        <v>48</v>
      </c>
      <c r="D1094" s="656">
        <v>20910</v>
      </c>
      <c r="E1094" s="501">
        <v>0</v>
      </c>
      <c r="F1094" s="501">
        <v>0</v>
      </c>
      <c r="G1094" s="501">
        <v>0</v>
      </c>
      <c r="H1094" s="501">
        <v>0</v>
      </c>
      <c r="I1094" s="501">
        <v>0</v>
      </c>
      <c r="J1094" s="501">
        <v>0</v>
      </c>
      <c r="K1094" s="501">
        <v>0</v>
      </c>
      <c r="L1094" s="492">
        <v>0</v>
      </c>
      <c r="M1094" s="409">
        <v>0</v>
      </c>
      <c r="N1094" s="409">
        <v>0</v>
      </c>
      <c r="O1094" s="409">
        <v>0</v>
      </c>
      <c r="P1094" s="657">
        <v>2</v>
      </c>
      <c r="Q1094" s="409">
        <f t="shared" si="47"/>
        <v>41820</v>
      </c>
      <c r="R1094" s="493">
        <v>0</v>
      </c>
      <c r="S1094" s="409">
        <v>0</v>
      </c>
      <c r="T1094" s="657">
        <v>2</v>
      </c>
      <c r="U1094" s="409">
        <f t="shared" si="48"/>
        <v>41820</v>
      </c>
      <c r="V1094" s="40"/>
      <c r="W1094" s="40"/>
      <c r="X1094" s="40"/>
      <c r="Y1094" s="52"/>
    </row>
    <row r="1095" spans="1:25" ht="21">
      <c r="A1095" s="54">
        <v>367</v>
      </c>
      <c r="B1095" s="105" t="s">
        <v>327</v>
      </c>
      <c r="C1095" s="72" t="s">
        <v>44</v>
      </c>
      <c r="D1095" s="656">
        <v>2805</v>
      </c>
      <c r="E1095" s="501">
        <v>0</v>
      </c>
      <c r="F1095" s="501">
        <v>0</v>
      </c>
      <c r="G1095" s="501">
        <v>0</v>
      </c>
      <c r="H1095" s="501">
        <v>0</v>
      </c>
      <c r="I1095" s="501">
        <v>0</v>
      </c>
      <c r="J1095" s="501">
        <v>0</v>
      </c>
      <c r="K1095" s="501">
        <v>0</v>
      </c>
      <c r="L1095" s="492">
        <v>0</v>
      </c>
      <c r="M1095" s="409">
        <v>0</v>
      </c>
      <c r="N1095" s="409">
        <v>0</v>
      </c>
      <c r="O1095" s="409">
        <v>0</v>
      </c>
      <c r="P1095" s="657">
        <v>2</v>
      </c>
      <c r="Q1095" s="409">
        <f t="shared" si="47"/>
        <v>5610</v>
      </c>
      <c r="R1095" s="493">
        <v>0</v>
      </c>
      <c r="S1095" s="409">
        <v>0</v>
      </c>
      <c r="T1095" s="657">
        <v>2</v>
      </c>
      <c r="U1095" s="409">
        <f t="shared" si="48"/>
        <v>5610</v>
      </c>
      <c r="V1095" s="40"/>
      <c r="W1095" s="40"/>
      <c r="X1095" s="40"/>
      <c r="Y1095" s="52"/>
    </row>
    <row r="1096" spans="1:25" ht="21">
      <c r="A1096" s="54">
        <v>368</v>
      </c>
      <c r="B1096" s="105" t="s">
        <v>310</v>
      </c>
      <c r="C1096" s="72" t="s">
        <v>311</v>
      </c>
      <c r="D1096" s="656">
        <v>85850</v>
      </c>
      <c r="E1096" s="501">
        <v>0</v>
      </c>
      <c r="F1096" s="501">
        <v>0</v>
      </c>
      <c r="G1096" s="501">
        <v>0</v>
      </c>
      <c r="H1096" s="501">
        <v>0</v>
      </c>
      <c r="I1096" s="501">
        <v>0</v>
      </c>
      <c r="J1096" s="501">
        <v>0</v>
      </c>
      <c r="K1096" s="501">
        <v>0</v>
      </c>
      <c r="L1096" s="492">
        <v>0</v>
      </c>
      <c r="M1096" s="409">
        <v>0</v>
      </c>
      <c r="N1096" s="409">
        <v>0</v>
      </c>
      <c r="O1096" s="409">
        <v>0</v>
      </c>
      <c r="P1096" s="657">
        <v>1</v>
      </c>
      <c r="Q1096" s="409">
        <f t="shared" si="47"/>
        <v>85850</v>
      </c>
      <c r="R1096" s="493">
        <v>0</v>
      </c>
      <c r="S1096" s="409">
        <v>0</v>
      </c>
      <c r="T1096" s="657">
        <v>1</v>
      </c>
      <c r="U1096" s="409">
        <f t="shared" si="48"/>
        <v>85850</v>
      </c>
      <c r="V1096" s="40"/>
      <c r="W1096" s="40"/>
      <c r="X1096" s="40"/>
      <c r="Y1096" s="52"/>
    </row>
    <row r="1097" spans="1:25" ht="21">
      <c r="A1097" s="54">
        <v>369</v>
      </c>
      <c r="B1097" s="105" t="s">
        <v>329</v>
      </c>
      <c r="C1097" s="72" t="s">
        <v>311</v>
      </c>
      <c r="D1097" s="656">
        <v>25500</v>
      </c>
      <c r="E1097" s="501">
        <v>0</v>
      </c>
      <c r="F1097" s="501">
        <v>0</v>
      </c>
      <c r="G1097" s="501">
        <v>0</v>
      </c>
      <c r="H1097" s="501">
        <v>0</v>
      </c>
      <c r="I1097" s="501">
        <v>0</v>
      </c>
      <c r="J1097" s="501">
        <v>0</v>
      </c>
      <c r="K1097" s="501">
        <v>0</v>
      </c>
      <c r="L1097" s="492">
        <v>0</v>
      </c>
      <c r="M1097" s="409">
        <v>0</v>
      </c>
      <c r="N1097" s="409">
        <v>0</v>
      </c>
      <c r="O1097" s="409">
        <v>0</v>
      </c>
      <c r="P1097" s="657">
        <v>1</v>
      </c>
      <c r="Q1097" s="409">
        <f t="shared" ref="Q1097:Q1160" si="49">D1097*P1097</f>
        <v>25500</v>
      </c>
      <c r="R1097" s="493">
        <v>0</v>
      </c>
      <c r="S1097" s="409">
        <v>0</v>
      </c>
      <c r="T1097" s="657">
        <v>1</v>
      </c>
      <c r="U1097" s="409">
        <f t="shared" ref="U1097:U1160" si="50">Q1097</f>
        <v>25500</v>
      </c>
      <c r="V1097" s="40"/>
      <c r="W1097" s="40"/>
      <c r="X1097" s="40"/>
      <c r="Y1097" s="52"/>
    </row>
    <row r="1098" spans="1:25" ht="21">
      <c r="A1098" s="54">
        <v>370</v>
      </c>
      <c r="B1098" s="105" t="s">
        <v>330</v>
      </c>
      <c r="C1098" s="72" t="s">
        <v>311</v>
      </c>
      <c r="D1098" s="656">
        <v>85680</v>
      </c>
      <c r="E1098" s="501">
        <v>0</v>
      </c>
      <c r="F1098" s="501">
        <v>0</v>
      </c>
      <c r="G1098" s="501">
        <v>0</v>
      </c>
      <c r="H1098" s="501">
        <v>0</v>
      </c>
      <c r="I1098" s="501">
        <v>0</v>
      </c>
      <c r="J1098" s="501">
        <v>0</v>
      </c>
      <c r="K1098" s="501">
        <v>0</v>
      </c>
      <c r="L1098" s="492">
        <v>0</v>
      </c>
      <c r="M1098" s="409">
        <v>0</v>
      </c>
      <c r="N1098" s="409">
        <v>0</v>
      </c>
      <c r="O1098" s="409">
        <v>0</v>
      </c>
      <c r="P1098" s="657">
        <v>1</v>
      </c>
      <c r="Q1098" s="409">
        <f t="shared" si="49"/>
        <v>85680</v>
      </c>
      <c r="R1098" s="493">
        <v>0</v>
      </c>
      <c r="S1098" s="409">
        <v>0</v>
      </c>
      <c r="T1098" s="657">
        <v>1</v>
      </c>
      <c r="U1098" s="409">
        <f t="shared" si="50"/>
        <v>85680</v>
      </c>
      <c r="V1098" s="40"/>
      <c r="W1098" s="40"/>
      <c r="X1098" s="40"/>
      <c r="Y1098" s="52"/>
    </row>
    <row r="1099" spans="1:25" ht="21">
      <c r="A1099" s="54">
        <v>371</v>
      </c>
      <c r="B1099" s="105" t="s">
        <v>331</v>
      </c>
      <c r="C1099" s="72" t="s">
        <v>311</v>
      </c>
      <c r="D1099" s="656">
        <v>17850</v>
      </c>
      <c r="E1099" s="501">
        <v>0</v>
      </c>
      <c r="F1099" s="501">
        <v>0</v>
      </c>
      <c r="G1099" s="501">
        <v>0</v>
      </c>
      <c r="H1099" s="501">
        <v>0</v>
      </c>
      <c r="I1099" s="501">
        <v>0</v>
      </c>
      <c r="J1099" s="501">
        <v>0</v>
      </c>
      <c r="K1099" s="501">
        <v>0</v>
      </c>
      <c r="L1099" s="492">
        <v>0</v>
      </c>
      <c r="M1099" s="409">
        <v>0</v>
      </c>
      <c r="N1099" s="409">
        <v>0</v>
      </c>
      <c r="O1099" s="409">
        <v>0</v>
      </c>
      <c r="P1099" s="657">
        <v>2</v>
      </c>
      <c r="Q1099" s="409">
        <f t="shared" si="49"/>
        <v>35700</v>
      </c>
      <c r="R1099" s="493">
        <v>0</v>
      </c>
      <c r="S1099" s="409">
        <v>0</v>
      </c>
      <c r="T1099" s="657">
        <v>2</v>
      </c>
      <c r="U1099" s="409">
        <f t="shared" si="50"/>
        <v>35700</v>
      </c>
      <c r="V1099" s="40"/>
      <c r="W1099" s="40"/>
      <c r="X1099" s="40"/>
      <c r="Y1099" s="52"/>
    </row>
    <row r="1100" spans="1:25" ht="21">
      <c r="A1100" s="54">
        <v>372</v>
      </c>
      <c r="B1100" s="105" t="s">
        <v>331</v>
      </c>
      <c r="C1100" s="72" t="s">
        <v>311</v>
      </c>
      <c r="D1100" s="656">
        <v>22950</v>
      </c>
      <c r="E1100" s="501">
        <v>0</v>
      </c>
      <c r="F1100" s="501">
        <v>0</v>
      </c>
      <c r="G1100" s="501">
        <v>0</v>
      </c>
      <c r="H1100" s="501">
        <v>0</v>
      </c>
      <c r="I1100" s="501">
        <v>0</v>
      </c>
      <c r="J1100" s="501">
        <v>0</v>
      </c>
      <c r="K1100" s="501">
        <v>0</v>
      </c>
      <c r="L1100" s="492">
        <v>0</v>
      </c>
      <c r="M1100" s="409">
        <v>0</v>
      </c>
      <c r="N1100" s="409">
        <v>0</v>
      </c>
      <c r="O1100" s="409">
        <v>0</v>
      </c>
      <c r="P1100" s="657">
        <v>1</v>
      </c>
      <c r="Q1100" s="409">
        <f t="shared" si="49"/>
        <v>22950</v>
      </c>
      <c r="R1100" s="493">
        <v>0</v>
      </c>
      <c r="S1100" s="409">
        <v>0</v>
      </c>
      <c r="T1100" s="657">
        <v>1</v>
      </c>
      <c r="U1100" s="409">
        <f t="shared" si="50"/>
        <v>22950</v>
      </c>
      <c r="V1100" s="40"/>
      <c r="W1100" s="40"/>
      <c r="X1100" s="40"/>
      <c r="Y1100" s="52"/>
    </row>
    <row r="1101" spans="1:25" ht="21">
      <c r="A1101" s="54">
        <v>373</v>
      </c>
      <c r="B1101" s="105" t="s">
        <v>332</v>
      </c>
      <c r="C1101" s="72" t="s">
        <v>54</v>
      </c>
      <c r="D1101" s="656">
        <v>74800</v>
      </c>
      <c r="E1101" s="501">
        <v>0</v>
      </c>
      <c r="F1101" s="501">
        <v>0</v>
      </c>
      <c r="G1101" s="501">
        <v>0</v>
      </c>
      <c r="H1101" s="501">
        <v>0</v>
      </c>
      <c r="I1101" s="501">
        <v>0</v>
      </c>
      <c r="J1101" s="501">
        <v>0</v>
      </c>
      <c r="K1101" s="501">
        <v>0</v>
      </c>
      <c r="L1101" s="492">
        <v>0</v>
      </c>
      <c r="M1101" s="409">
        <v>0</v>
      </c>
      <c r="N1101" s="409">
        <v>0</v>
      </c>
      <c r="O1101" s="409">
        <v>0</v>
      </c>
      <c r="P1101" s="657">
        <v>2</v>
      </c>
      <c r="Q1101" s="409">
        <f t="shared" si="49"/>
        <v>149600</v>
      </c>
      <c r="R1101" s="493">
        <v>0</v>
      </c>
      <c r="S1101" s="409">
        <v>0</v>
      </c>
      <c r="T1101" s="657">
        <v>2</v>
      </c>
      <c r="U1101" s="409">
        <f t="shared" si="50"/>
        <v>149600</v>
      </c>
      <c r="V1101" s="40"/>
      <c r="W1101" s="40"/>
      <c r="X1101" s="40"/>
      <c r="Y1101" s="52"/>
    </row>
    <row r="1102" spans="1:25" ht="21">
      <c r="A1102" s="54">
        <v>374</v>
      </c>
      <c r="B1102" s="105" t="s">
        <v>333</v>
      </c>
      <c r="C1102" s="72" t="s">
        <v>54</v>
      </c>
      <c r="D1102" s="656">
        <v>90950</v>
      </c>
      <c r="E1102" s="501">
        <v>0</v>
      </c>
      <c r="F1102" s="501">
        <v>0</v>
      </c>
      <c r="G1102" s="501">
        <v>0</v>
      </c>
      <c r="H1102" s="501">
        <v>0</v>
      </c>
      <c r="I1102" s="501">
        <v>0</v>
      </c>
      <c r="J1102" s="501">
        <v>0</v>
      </c>
      <c r="K1102" s="501">
        <v>0</v>
      </c>
      <c r="L1102" s="492">
        <v>0</v>
      </c>
      <c r="M1102" s="409">
        <v>0</v>
      </c>
      <c r="N1102" s="409">
        <v>0</v>
      </c>
      <c r="O1102" s="409">
        <v>0</v>
      </c>
      <c r="P1102" s="657">
        <v>6</v>
      </c>
      <c r="Q1102" s="409">
        <f t="shared" si="49"/>
        <v>545700</v>
      </c>
      <c r="R1102" s="493">
        <v>0</v>
      </c>
      <c r="S1102" s="409">
        <v>0</v>
      </c>
      <c r="T1102" s="657">
        <v>6</v>
      </c>
      <c r="U1102" s="409">
        <f t="shared" si="50"/>
        <v>545700</v>
      </c>
      <c r="V1102" s="40"/>
      <c r="W1102" s="40"/>
      <c r="X1102" s="40"/>
      <c r="Y1102" s="52"/>
    </row>
    <row r="1103" spans="1:25" ht="21">
      <c r="A1103" s="54">
        <v>375</v>
      </c>
      <c r="B1103" s="105" t="s">
        <v>334</v>
      </c>
      <c r="C1103" s="72" t="s">
        <v>48</v>
      </c>
      <c r="D1103" s="656">
        <v>52700</v>
      </c>
      <c r="E1103" s="501">
        <v>0</v>
      </c>
      <c r="F1103" s="501">
        <v>0</v>
      </c>
      <c r="G1103" s="501">
        <v>0</v>
      </c>
      <c r="H1103" s="501">
        <v>0</v>
      </c>
      <c r="I1103" s="501">
        <v>0</v>
      </c>
      <c r="J1103" s="501">
        <v>0</v>
      </c>
      <c r="K1103" s="501">
        <v>0</v>
      </c>
      <c r="L1103" s="492">
        <v>0</v>
      </c>
      <c r="M1103" s="409">
        <v>0</v>
      </c>
      <c r="N1103" s="409">
        <v>0</v>
      </c>
      <c r="O1103" s="409">
        <v>0</v>
      </c>
      <c r="P1103" s="657">
        <v>2</v>
      </c>
      <c r="Q1103" s="409">
        <f t="shared" si="49"/>
        <v>105400</v>
      </c>
      <c r="R1103" s="493">
        <v>0</v>
      </c>
      <c r="S1103" s="409">
        <v>0</v>
      </c>
      <c r="T1103" s="657">
        <v>2</v>
      </c>
      <c r="U1103" s="409">
        <f t="shared" si="50"/>
        <v>105400</v>
      </c>
      <c r="V1103" s="40"/>
      <c r="W1103" s="40"/>
      <c r="X1103" s="40"/>
      <c r="Y1103" s="52"/>
    </row>
    <row r="1104" spans="1:25" ht="21">
      <c r="A1104" s="54">
        <v>376</v>
      </c>
      <c r="B1104" s="105" t="s">
        <v>335</v>
      </c>
      <c r="C1104" s="72" t="s">
        <v>54</v>
      </c>
      <c r="D1104" s="656">
        <v>25500</v>
      </c>
      <c r="E1104" s="501">
        <v>0</v>
      </c>
      <c r="F1104" s="501">
        <v>0</v>
      </c>
      <c r="G1104" s="501">
        <v>0</v>
      </c>
      <c r="H1104" s="501">
        <v>0</v>
      </c>
      <c r="I1104" s="501">
        <v>0</v>
      </c>
      <c r="J1104" s="501">
        <v>0</v>
      </c>
      <c r="K1104" s="501">
        <v>0</v>
      </c>
      <c r="L1104" s="492">
        <v>0</v>
      </c>
      <c r="M1104" s="409">
        <v>0</v>
      </c>
      <c r="N1104" s="409">
        <v>0</v>
      </c>
      <c r="O1104" s="409">
        <v>0</v>
      </c>
      <c r="P1104" s="657">
        <v>2</v>
      </c>
      <c r="Q1104" s="409">
        <f t="shared" si="49"/>
        <v>51000</v>
      </c>
      <c r="R1104" s="493">
        <v>0</v>
      </c>
      <c r="S1104" s="409">
        <v>0</v>
      </c>
      <c r="T1104" s="657">
        <v>2</v>
      </c>
      <c r="U1104" s="409">
        <f t="shared" si="50"/>
        <v>51000</v>
      </c>
      <c r="V1104" s="40"/>
      <c r="W1104" s="40"/>
      <c r="X1104" s="40"/>
      <c r="Y1104" s="52"/>
    </row>
    <row r="1105" spans="1:25" ht="21">
      <c r="A1105" s="54">
        <v>377</v>
      </c>
      <c r="B1105" s="105" t="s">
        <v>336</v>
      </c>
      <c r="C1105" s="72" t="s">
        <v>54</v>
      </c>
      <c r="D1105" s="656">
        <v>4505</v>
      </c>
      <c r="E1105" s="501">
        <v>0</v>
      </c>
      <c r="F1105" s="501">
        <v>0</v>
      </c>
      <c r="G1105" s="501">
        <v>0</v>
      </c>
      <c r="H1105" s="501">
        <v>0</v>
      </c>
      <c r="I1105" s="501">
        <v>0</v>
      </c>
      <c r="J1105" s="501">
        <v>0</v>
      </c>
      <c r="K1105" s="501">
        <v>0</v>
      </c>
      <c r="L1105" s="492">
        <v>0</v>
      </c>
      <c r="M1105" s="409">
        <v>0</v>
      </c>
      <c r="N1105" s="409">
        <v>0</v>
      </c>
      <c r="O1105" s="409">
        <v>0</v>
      </c>
      <c r="P1105" s="657">
        <v>2</v>
      </c>
      <c r="Q1105" s="409">
        <f t="shared" si="49"/>
        <v>9010</v>
      </c>
      <c r="R1105" s="493">
        <v>0</v>
      </c>
      <c r="S1105" s="409">
        <v>0</v>
      </c>
      <c r="T1105" s="657">
        <v>2</v>
      </c>
      <c r="U1105" s="409">
        <f t="shared" si="50"/>
        <v>9010</v>
      </c>
      <c r="V1105" s="40"/>
      <c r="W1105" s="40"/>
      <c r="X1105" s="40"/>
      <c r="Y1105" s="52"/>
    </row>
    <row r="1106" spans="1:25" ht="21">
      <c r="A1106" s="54">
        <v>378</v>
      </c>
      <c r="B1106" s="105" t="s">
        <v>321</v>
      </c>
      <c r="C1106" s="72" t="s">
        <v>311</v>
      </c>
      <c r="D1106" s="656">
        <v>106250</v>
      </c>
      <c r="E1106" s="501">
        <v>0</v>
      </c>
      <c r="F1106" s="501">
        <v>0</v>
      </c>
      <c r="G1106" s="501">
        <v>0</v>
      </c>
      <c r="H1106" s="501">
        <v>0</v>
      </c>
      <c r="I1106" s="501">
        <v>0</v>
      </c>
      <c r="J1106" s="501">
        <v>0</v>
      </c>
      <c r="K1106" s="501">
        <v>0</v>
      </c>
      <c r="L1106" s="492">
        <v>0</v>
      </c>
      <c r="M1106" s="409">
        <v>0</v>
      </c>
      <c r="N1106" s="409">
        <v>0</v>
      </c>
      <c r="O1106" s="409">
        <v>0</v>
      </c>
      <c r="P1106" s="657">
        <v>2</v>
      </c>
      <c r="Q1106" s="409">
        <f t="shared" si="49"/>
        <v>212500</v>
      </c>
      <c r="R1106" s="493">
        <v>0</v>
      </c>
      <c r="S1106" s="409">
        <v>0</v>
      </c>
      <c r="T1106" s="657">
        <v>2</v>
      </c>
      <c r="U1106" s="409">
        <f t="shared" si="50"/>
        <v>212500</v>
      </c>
      <c r="V1106" s="40"/>
      <c r="W1106" s="40"/>
      <c r="X1106" s="40"/>
      <c r="Y1106" s="52"/>
    </row>
    <row r="1107" spans="1:25" ht="21">
      <c r="A1107" s="54">
        <v>379</v>
      </c>
      <c r="B1107" s="105" t="s">
        <v>337</v>
      </c>
      <c r="C1107" s="72" t="s">
        <v>54</v>
      </c>
      <c r="D1107" s="656">
        <v>21250</v>
      </c>
      <c r="E1107" s="501">
        <v>0</v>
      </c>
      <c r="F1107" s="501">
        <v>0</v>
      </c>
      <c r="G1107" s="501">
        <v>0</v>
      </c>
      <c r="H1107" s="501">
        <v>0</v>
      </c>
      <c r="I1107" s="501">
        <v>0</v>
      </c>
      <c r="J1107" s="501">
        <v>0</v>
      </c>
      <c r="K1107" s="501">
        <v>0</v>
      </c>
      <c r="L1107" s="492">
        <v>0</v>
      </c>
      <c r="M1107" s="409">
        <v>0</v>
      </c>
      <c r="N1107" s="409">
        <v>0</v>
      </c>
      <c r="O1107" s="409">
        <v>0</v>
      </c>
      <c r="P1107" s="657">
        <v>1</v>
      </c>
      <c r="Q1107" s="409">
        <f t="shared" si="49"/>
        <v>21250</v>
      </c>
      <c r="R1107" s="493">
        <v>0</v>
      </c>
      <c r="S1107" s="409">
        <v>0</v>
      </c>
      <c r="T1107" s="657">
        <v>1</v>
      </c>
      <c r="U1107" s="409">
        <f t="shared" si="50"/>
        <v>21250</v>
      </c>
      <c r="V1107" s="40"/>
      <c r="W1107" s="40"/>
      <c r="X1107" s="40"/>
      <c r="Y1107" s="52"/>
    </row>
    <row r="1108" spans="1:25" ht="21">
      <c r="A1108" s="54"/>
      <c r="B1108" s="106" t="s">
        <v>338</v>
      </c>
      <c r="C1108" s="96">
        <v>0</v>
      </c>
      <c r="D1108" s="641">
        <v>0</v>
      </c>
      <c r="E1108" s="501">
        <v>0</v>
      </c>
      <c r="F1108" s="501">
        <v>0</v>
      </c>
      <c r="G1108" s="501">
        <v>0</v>
      </c>
      <c r="H1108" s="501">
        <v>0</v>
      </c>
      <c r="I1108" s="501">
        <v>0</v>
      </c>
      <c r="J1108" s="501">
        <v>0</v>
      </c>
      <c r="K1108" s="501">
        <v>0</v>
      </c>
      <c r="L1108" s="492">
        <v>0</v>
      </c>
      <c r="M1108" s="409">
        <v>0</v>
      </c>
      <c r="N1108" s="409">
        <v>0</v>
      </c>
      <c r="O1108" s="409">
        <v>0</v>
      </c>
      <c r="P1108" s="653">
        <v>0</v>
      </c>
      <c r="Q1108" s="409">
        <f t="shared" si="49"/>
        <v>0</v>
      </c>
      <c r="R1108" s="493">
        <v>0</v>
      </c>
      <c r="S1108" s="409">
        <v>0</v>
      </c>
      <c r="T1108" s="653">
        <v>0</v>
      </c>
      <c r="U1108" s="409">
        <f t="shared" si="50"/>
        <v>0</v>
      </c>
      <c r="V1108" s="40"/>
      <c r="W1108" s="40"/>
      <c r="X1108" s="40"/>
      <c r="Y1108" s="52"/>
    </row>
    <row r="1109" spans="1:25" ht="21">
      <c r="A1109" s="54">
        <v>380</v>
      </c>
      <c r="B1109" s="105" t="s">
        <v>339</v>
      </c>
      <c r="C1109" s="72" t="s">
        <v>311</v>
      </c>
      <c r="D1109" s="656">
        <v>86700</v>
      </c>
      <c r="E1109" s="501">
        <v>0</v>
      </c>
      <c r="F1109" s="501">
        <v>0</v>
      </c>
      <c r="G1109" s="501">
        <v>0</v>
      </c>
      <c r="H1109" s="501">
        <v>0</v>
      </c>
      <c r="I1109" s="501">
        <v>0</v>
      </c>
      <c r="J1109" s="501">
        <v>0</v>
      </c>
      <c r="K1109" s="501">
        <v>0</v>
      </c>
      <c r="L1109" s="492">
        <v>0</v>
      </c>
      <c r="M1109" s="409">
        <v>0</v>
      </c>
      <c r="N1109" s="409">
        <v>0</v>
      </c>
      <c r="O1109" s="409">
        <v>0</v>
      </c>
      <c r="P1109" s="657">
        <v>3</v>
      </c>
      <c r="Q1109" s="409">
        <f t="shared" si="49"/>
        <v>260100</v>
      </c>
      <c r="R1109" s="493">
        <v>0</v>
      </c>
      <c r="S1109" s="409">
        <v>0</v>
      </c>
      <c r="T1109" s="657">
        <v>3</v>
      </c>
      <c r="U1109" s="409">
        <f t="shared" si="50"/>
        <v>260100</v>
      </c>
      <c r="V1109" s="40"/>
      <c r="W1109" s="40"/>
      <c r="X1109" s="40"/>
      <c r="Y1109" s="52"/>
    </row>
    <row r="1110" spans="1:25" ht="21">
      <c r="A1110" s="54">
        <v>381</v>
      </c>
      <c r="B1110" s="105" t="s">
        <v>340</v>
      </c>
      <c r="C1110" s="72" t="s">
        <v>311</v>
      </c>
      <c r="D1110" s="656">
        <v>27200</v>
      </c>
      <c r="E1110" s="501">
        <v>0</v>
      </c>
      <c r="F1110" s="501">
        <v>0</v>
      </c>
      <c r="G1110" s="501">
        <v>0</v>
      </c>
      <c r="H1110" s="501">
        <v>0</v>
      </c>
      <c r="I1110" s="501">
        <v>0</v>
      </c>
      <c r="J1110" s="501">
        <v>0</v>
      </c>
      <c r="K1110" s="501">
        <v>0</v>
      </c>
      <c r="L1110" s="492">
        <v>0</v>
      </c>
      <c r="M1110" s="409">
        <v>0</v>
      </c>
      <c r="N1110" s="409">
        <v>0</v>
      </c>
      <c r="O1110" s="409">
        <v>0</v>
      </c>
      <c r="P1110" s="657">
        <v>7</v>
      </c>
      <c r="Q1110" s="409">
        <f t="shared" si="49"/>
        <v>190400</v>
      </c>
      <c r="R1110" s="493">
        <v>0</v>
      </c>
      <c r="S1110" s="409">
        <v>0</v>
      </c>
      <c r="T1110" s="657">
        <v>7</v>
      </c>
      <c r="U1110" s="409">
        <f t="shared" si="50"/>
        <v>190400</v>
      </c>
      <c r="V1110" s="40"/>
      <c r="W1110" s="40"/>
      <c r="X1110" s="40"/>
      <c r="Y1110" s="52"/>
    </row>
    <row r="1111" spans="1:25" ht="21">
      <c r="A1111" s="54">
        <v>382</v>
      </c>
      <c r="B1111" s="105" t="s">
        <v>341</v>
      </c>
      <c r="C1111" s="72" t="s">
        <v>311</v>
      </c>
      <c r="D1111" s="656">
        <v>27200</v>
      </c>
      <c r="E1111" s="501">
        <v>0</v>
      </c>
      <c r="F1111" s="501">
        <v>0</v>
      </c>
      <c r="G1111" s="501">
        <v>0</v>
      </c>
      <c r="H1111" s="501">
        <v>0</v>
      </c>
      <c r="I1111" s="501">
        <v>0</v>
      </c>
      <c r="J1111" s="501">
        <v>0</v>
      </c>
      <c r="K1111" s="501">
        <v>0</v>
      </c>
      <c r="L1111" s="492">
        <v>0</v>
      </c>
      <c r="M1111" s="409">
        <v>0</v>
      </c>
      <c r="N1111" s="409">
        <v>0</v>
      </c>
      <c r="O1111" s="409">
        <v>0</v>
      </c>
      <c r="P1111" s="657">
        <v>6</v>
      </c>
      <c r="Q1111" s="409">
        <f t="shared" si="49"/>
        <v>163200</v>
      </c>
      <c r="R1111" s="493">
        <v>0</v>
      </c>
      <c r="S1111" s="409">
        <v>0</v>
      </c>
      <c r="T1111" s="657">
        <v>6</v>
      </c>
      <c r="U1111" s="409">
        <f t="shared" si="50"/>
        <v>163200</v>
      </c>
      <c r="V1111" s="40"/>
      <c r="W1111" s="40"/>
      <c r="X1111" s="40"/>
      <c r="Y1111" s="52"/>
    </row>
    <row r="1112" spans="1:25" ht="21">
      <c r="A1112" s="54">
        <v>383</v>
      </c>
      <c r="B1112" s="105" t="s">
        <v>342</v>
      </c>
      <c r="C1112" s="72" t="s">
        <v>311</v>
      </c>
      <c r="D1112" s="656">
        <v>45900</v>
      </c>
      <c r="E1112" s="501">
        <v>0</v>
      </c>
      <c r="F1112" s="501">
        <v>0</v>
      </c>
      <c r="G1112" s="501">
        <v>0</v>
      </c>
      <c r="H1112" s="501">
        <v>0</v>
      </c>
      <c r="I1112" s="501">
        <v>0</v>
      </c>
      <c r="J1112" s="501">
        <v>0</v>
      </c>
      <c r="K1112" s="501">
        <v>0</v>
      </c>
      <c r="L1112" s="492">
        <v>0</v>
      </c>
      <c r="M1112" s="409">
        <v>0</v>
      </c>
      <c r="N1112" s="409">
        <v>0</v>
      </c>
      <c r="O1112" s="409">
        <v>0</v>
      </c>
      <c r="P1112" s="657">
        <v>1</v>
      </c>
      <c r="Q1112" s="409">
        <f t="shared" si="49"/>
        <v>45900</v>
      </c>
      <c r="R1112" s="493">
        <v>0</v>
      </c>
      <c r="S1112" s="409">
        <v>0</v>
      </c>
      <c r="T1112" s="657">
        <v>1</v>
      </c>
      <c r="U1112" s="409">
        <f t="shared" si="50"/>
        <v>45900</v>
      </c>
      <c r="V1112" s="40"/>
      <c r="W1112" s="40"/>
      <c r="X1112" s="40"/>
      <c r="Y1112" s="52"/>
    </row>
    <row r="1113" spans="1:25" ht="21">
      <c r="A1113" s="54">
        <v>384</v>
      </c>
      <c r="B1113" s="105" t="s">
        <v>343</v>
      </c>
      <c r="C1113" s="86" t="s">
        <v>44</v>
      </c>
      <c r="D1113" s="656">
        <v>12750</v>
      </c>
      <c r="E1113" s="501">
        <v>0</v>
      </c>
      <c r="F1113" s="501">
        <v>0</v>
      </c>
      <c r="G1113" s="501">
        <v>0</v>
      </c>
      <c r="H1113" s="501">
        <v>0</v>
      </c>
      <c r="I1113" s="501">
        <v>0</v>
      </c>
      <c r="J1113" s="501">
        <v>0</v>
      </c>
      <c r="K1113" s="501">
        <v>0</v>
      </c>
      <c r="L1113" s="492">
        <v>0</v>
      </c>
      <c r="M1113" s="409">
        <v>0</v>
      </c>
      <c r="N1113" s="409">
        <v>0</v>
      </c>
      <c r="O1113" s="409">
        <v>0</v>
      </c>
      <c r="P1113" s="657">
        <v>3</v>
      </c>
      <c r="Q1113" s="409">
        <f t="shared" si="49"/>
        <v>38250</v>
      </c>
      <c r="R1113" s="493">
        <v>0</v>
      </c>
      <c r="S1113" s="409">
        <v>0</v>
      </c>
      <c r="T1113" s="657">
        <v>3</v>
      </c>
      <c r="U1113" s="409">
        <f t="shared" si="50"/>
        <v>38250</v>
      </c>
      <c r="V1113" s="40"/>
      <c r="W1113" s="40"/>
      <c r="X1113" s="40"/>
      <c r="Y1113" s="52"/>
    </row>
    <row r="1114" spans="1:25" ht="21">
      <c r="A1114" s="54">
        <v>385</v>
      </c>
      <c r="B1114" s="110" t="s">
        <v>344</v>
      </c>
      <c r="C1114" s="86" t="s">
        <v>311</v>
      </c>
      <c r="D1114" s="656">
        <v>37400</v>
      </c>
      <c r="E1114" s="501">
        <v>0</v>
      </c>
      <c r="F1114" s="501">
        <v>0</v>
      </c>
      <c r="G1114" s="501">
        <v>0</v>
      </c>
      <c r="H1114" s="501">
        <v>0</v>
      </c>
      <c r="I1114" s="501">
        <v>0</v>
      </c>
      <c r="J1114" s="501">
        <v>0</v>
      </c>
      <c r="K1114" s="501">
        <v>0</v>
      </c>
      <c r="L1114" s="492">
        <v>0</v>
      </c>
      <c r="M1114" s="409">
        <v>0</v>
      </c>
      <c r="N1114" s="409">
        <v>0</v>
      </c>
      <c r="O1114" s="409">
        <v>0</v>
      </c>
      <c r="P1114" s="659">
        <v>1</v>
      </c>
      <c r="Q1114" s="409">
        <f t="shared" si="49"/>
        <v>37400</v>
      </c>
      <c r="R1114" s="493">
        <v>0</v>
      </c>
      <c r="S1114" s="409">
        <v>0</v>
      </c>
      <c r="T1114" s="659">
        <v>1</v>
      </c>
      <c r="U1114" s="409">
        <f t="shared" si="50"/>
        <v>37400</v>
      </c>
      <c r="V1114" s="40"/>
      <c r="W1114" s="40"/>
      <c r="X1114" s="40"/>
      <c r="Y1114" s="52"/>
    </row>
    <row r="1115" spans="1:25" ht="21">
      <c r="A1115" s="54">
        <v>386</v>
      </c>
      <c r="B1115" s="105" t="s">
        <v>345</v>
      </c>
      <c r="C1115" s="72" t="s">
        <v>311</v>
      </c>
      <c r="D1115" s="656">
        <v>123250</v>
      </c>
      <c r="E1115" s="501">
        <v>0</v>
      </c>
      <c r="F1115" s="501">
        <v>0</v>
      </c>
      <c r="G1115" s="501">
        <v>0</v>
      </c>
      <c r="H1115" s="501">
        <v>0</v>
      </c>
      <c r="I1115" s="501">
        <v>0</v>
      </c>
      <c r="J1115" s="501">
        <v>0</v>
      </c>
      <c r="K1115" s="501">
        <v>0</v>
      </c>
      <c r="L1115" s="492">
        <v>0</v>
      </c>
      <c r="M1115" s="409">
        <v>0</v>
      </c>
      <c r="N1115" s="409">
        <v>0</v>
      </c>
      <c r="O1115" s="409">
        <v>0</v>
      </c>
      <c r="P1115" s="657">
        <v>1</v>
      </c>
      <c r="Q1115" s="409">
        <f t="shared" si="49"/>
        <v>123250</v>
      </c>
      <c r="R1115" s="493">
        <v>0</v>
      </c>
      <c r="S1115" s="409">
        <v>0</v>
      </c>
      <c r="T1115" s="657">
        <v>1</v>
      </c>
      <c r="U1115" s="409">
        <f t="shared" si="50"/>
        <v>123250</v>
      </c>
      <c r="V1115" s="40"/>
      <c r="W1115" s="40"/>
      <c r="X1115" s="40"/>
      <c r="Y1115" s="52"/>
    </row>
    <row r="1116" spans="1:25" ht="21">
      <c r="A1116" s="54">
        <v>387</v>
      </c>
      <c r="B1116" s="105" t="s">
        <v>346</v>
      </c>
      <c r="C1116" s="72" t="s">
        <v>319</v>
      </c>
      <c r="D1116" s="656">
        <v>8500</v>
      </c>
      <c r="E1116" s="501">
        <v>0</v>
      </c>
      <c r="F1116" s="501">
        <v>0</v>
      </c>
      <c r="G1116" s="501">
        <v>0</v>
      </c>
      <c r="H1116" s="501">
        <v>0</v>
      </c>
      <c r="I1116" s="501">
        <v>0</v>
      </c>
      <c r="J1116" s="501">
        <v>0</v>
      </c>
      <c r="K1116" s="501">
        <v>0</v>
      </c>
      <c r="L1116" s="492">
        <v>0</v>
      </c>
      <c r="M1116" s="409">
        <v>0</v>
      </c>
      <c r="N1116" s="409">
        <v>0</v>
      </c>
      <c r="O1116" s="409">
        <v>0</v>
      </c>
      <c r="P1116" s="657">
        <v>2</v>
      </c>
      <c r="Q1116" s="409">
        <f t="shared" si="49"/>
        <v>17000</v>
      </c>
      <c r="R1116" s="493">
        <v>0</v>
      </c>
      <c r="S1116" s="409">
        <v>0</v>
      </c>
      <c r="T1116" s="657">
        <v>2</v>
      </c>
      <c r="U1116" s="409">
        <f t="shared" si="50"/>
        <v>17000</v>
      </c>
      <c r="V1116" s="40"/>
      <c r="W1116" s="40"/>
      <c r="X1116" s="40"/>
      <c r="Y1116" s="52"/>
    </row>
    <row r="1117" spans="1:25" ht="21">
      <c r="A1117" s="54">
        <v>388</v>
      </c>
      <c r="B1117" s="105" t="s">
        <v>438</v>
      </c>
      <c r="C1117" s="72" t="s">
        <v>319</v>
      </c>
      <c r="D1117" s="656">
        <v>738650</v>
      </c>
      <c r="E1117" s="501">
        <v>0</v>
      </c>
      <c r="F1117" s="501">
        <v>0</v>
      </c>
      <c r="G1117" s="501">
        <v>0</v>
      </c>
      <c r="H1117" s="501">
        <v>0</v>
      </c>
      <c r="I1117" s="501">
        <v>0</v>
      </c>
      <c r="J1117" s="501">
        <v>0</v>
      </c>
      <c r="K1117" s="501">
        <v>0</v>
      </c>
      <c r="L1117" s="492">
        <v>0</v>
      </c>
      <c r="M1117" s="409">
        <v>0</v>
      </c>
      <c r="N1117" s="409">
        <v>0</v>
      </c>
      <c r="O1117" s="409">
        <v>0</v>
      </c>
      <c r="P1117" s="657">
        <v>1</v>
      </c>
      <c r="Q1117" s="409">
        <f t="shared" si="49"/>
        <v>738650</v>
      </c>
      <c r="R1117" s="493">
        <v>0</v>
      </c>
      <c r="S1117" s="409">
        <v>0</v>
      </c>
      <c r="T1117" s="657">
        <v>1</v>
      </c>
      <c r="U1117" s="409">
        <f t="shared" si="50"/>
        <v>738650</v>
      </c>
      <c r="V1117" s="40"/>
      <c r="W1117" s="40"/>
      <c r="X1117" s="40"/>
      <c r="Y1117" s="52"/>
    </row>
    <row r="1118" spans="1:25" ht="21">
      <c r="A1118" s="54">
        <v>389</v>
      </c>
      <c r="B1118" s="105" t="s">
        <v>348</v>
      </c>
      <c r="C1118" s="72" t="s">
        <v>311</v>
      </c>
      <c r="D1118" s="656">
        <v>74375</v>
      </c>
      <c r="E1118" s="501">
        <v>0</v>
      </c>
      <c r="F1118" s="501">
        <v>0</v>
      </c>
      <c r="G1118" s="501">
        <v>0</v>
      </c>
      <c r="H1118" s="501">
        <v>0</v>
      </c>
      <c r="I1118" s="501">
        <v>0</v>
      </c>
      <c r="J1118" s="501">
        <v>0</v>
      </c>
      <c r="K1118" s="501">
        <v>0</v>
      </c>
      <c r="L1118" s="492">
        <v>0</v>
      </c>
      <c r="M1118" s="409">
        <v>0</v>
      </c>
      <c r="N1118" s="409">
        <v>0</v>
      </c>
      <c r="O1118" s="409">
        <v>0</v>
      </c>
      <c r="P1118" s="657">
        <v>1</v>
      </c>
      <c r="Q1118" s="409">
        <f t="shared" si="49"/>
        <v>74375</v>
      </c>
      <c r="R1118" s="493">
        <v>0</v>
      </c>
      <c r="S1118" s="409">
        <v>0</v>
      </c>
      <c r="T1118" s="657">
        <v>1</v>
      </c>
      <c r="U1118" s="409">
        <f t="shared" si="50"/>
        <v>74375</v>
      </c>
      <c r="V1118" s="40"/>
      <c r="W1118" s="40"/>
      <c r="X1118" s="40"/>
      <c r="Y1118" s="52"/>
    </row>
    <row r="1119" spans="1:25" ht="21">
      <c r="A1119" s="54"/>
      <c r="B1119" s="106" t="s">
        <v>349</v>
      </c>
      <c r="C1119" s="96">
        <v>0</v>
      </c>
      <c r="D1119" s="641">
        <v>0</v>
      </c>
      <c r="E1119" s="501">
        <v>0</v>
      </c>
      <c r="F1119" s="501">
        <v>0</v>
      </c>
      <c r="G1119" s="501">
        <v>0</v>
      </c>
      <c r="H1119" s="501">
        <v>0</v>
      </c>
      <c r="I1119" s="501">
        <v>0</v>
      </c>
      <c r="J1119" s="501">
        <v>0</v>
      </c>
      <c r="K1119" s="501">
        <v>0</v>
      </c>
      <c r="L1119" s="492">
        <v>0</v>
      </c>
      <c r="M1119" s="409">
        <v>0</v>
      </c>
      <c r="N1119" s="409">
        <v>0</v>
      </c>
      <c r="O1119" s="409">
        <v>0</v>
      </c>
      <c r="P1119" s="653">
        <v>0</v>
      </c>
      <c r="Q1119" s="409">
        <f t="shared" si="49"/>
        <v>0</v>
      </c>
      <c r="R1119" s="493">
        <v>0</v>
      </c>
      <c r="S1119" s="409">
        <v>0</v>
      </c>
      <c r="T1119" s="653">
        <v>0</v>
      </c>
      <c r="U1119" s="409">
        <f t="shared" si="50"/>
        <v>0</v>
      </c>
      <c r="V1119" s="40"/>
      <c r="W1119" s="40"/>
      <c r="X1119" s="40"/>
      <c r="Y1119" s="52"/>
    </row>
    <row r="1120" spans="1:25" ht="21">
      <c r="A1120" s="54">
        <v>390</v>
      </c>
      <c r="B1120" s="111" t="s">
        <v>350</v>
      </c>
      <c r="C1120" s="72" t="s">
        <v>319</v>
      </c>
      <c r="D1120" s="656">
        <v>108800</v>
      </c>
      <c r="E1120" s="501">
        <v>0</v>
      </c>
      <c r="F1120" s="501">
        <v>0</v>
      </c>
      <c r="G1120" s="501">
        <v>0</v>
      </c>
      <c r="H1120" s="501">
        <v>0</v>
      </c>
      <c r="I1120" s="501">
        <v>0</v>
      </c>
      <c r="J1120" s="501">
        <v>0</v>
      </c>
      <c r="K1120" s="501">
        <v>0</v>
      </c>
      <c r="L1120" s="492">
        <v>0</v>
      </c>
      <c r="M1120" s="409">
        <v>0</v>
      </c>
      <c r="N1120" s="409">
        <v>0</v>
      </c>
      <c r="O1120" s="409">
        <v>0</v>
      </c>
      <c r="P1120" s="657">
        <v>1</v>
      </c>
      <c r="Q1120" s="409">
        <f t="shared" si="49"/>
        <v>108800</v>
      </c>
      <c r="R1120" s="493">
        <v>0</v>
      </c>
      <c r="S1120" s="409">
        <v>0</v>
      </c>
      <c r="T1120" s="657">
        <v>1</v>
      </c>
      <c r="U1120" s="409">
        <f t="shared" si="50"/>
        <v>108800</v>
      </c>
      <c r="V1120" s="40"/>
      <c r="W1120" s="40"/>
      <c r="X1120" s="40"/>
      <c r="Y1120" s="52"/>
    </row>
    <row r="1121" spans="1:25" ht="21">
      <c r="A1121" s="54">
        <v>391</v>
      </c>
      <c r="B1121" s="112" t="s">
        <v>351</v>
      </c>
      <c r="C1121" s="72" t="s">
        <v>311</v>
      </c>
      <c r="D1121" s="657">
        <v>60350</v>
      </c>
      <c r="E1121" s="501">
        <v>0</v>
      </c>
      <c r="F1121" s="501">
        <v>0</v>
      </c>
      <c r="G1121" s="501">
        <v>0</v>
      </c>
      <c r="H1121" s="501">
        <v>0</v>
      </c>
      <c r="I1121" s="501">
        <v>0</v>
      </c>
      <c r="J1121" s="501">
        <v>0</v>
      </c>
      <c r="K1121" s="501">
        <v>0</v>
      </c>
      <c r="L1121" s="492">
        <v>0</v>
      </c>
      <c r="M1121" s="409">
        <v>0</v>
      </c>
      <c r="N1121" s="409">
        <v>0</v>
      </c>
      <c r="O1121" s="409">
        <v>0</v>
      </c>
      <c r="P1121" s="657">
        <v>1</v>
      </c>
      <c r="Q1121" s="409">
        <f t="shared" si="49"/>
        <v>60350</v>
      </c>
      <c r="R1121" s="493">
        <v>0</v>
      </c>
      <c r="S1121" s="409">
        <v>0</v>
      </c>
      <c r="T1121" s="657">
        <v>1</v>
      </c>
      <c r="U1121" s="409">
        <f t="shared" si="50"/>
        <v>60350</v>
      </c>
      <c r="V1121" s="40"/>
      <c r="W1121" s="40"/>
      <c r="X1121" s="40"/>
      <c r="Y1121" s="52"/>
    </row>
    <row r="1122" spans="1:25" ht="21">
      <c r="A1122" s="54">
        <v>392</v>
      </c>
      <c r="B1122" s="105" t="s">
        <v>352</v>
      </c>
      <c r="C1122" s="86" t="s">
        <v>311</v>
      </c>
      <c r="D1122" s="656">
        <v>8500</v>
      </c>
      <c r="E1122" s="501">
        <v>0</v>
      </c>
      <c r="F1122" s="501">
        <v>0</v>
      </c>
      <c r="G1122" s="501">
        <v>0</v>
      </c>
      <c r="H1122" s="501">
        <v>0</v>
      </c>
      <c r="I1122" s="501">
        <v>0</v>
      </c>
      <c r="J1122" s="501">
        <v>0</v>
      </c>
      <c r="K1122" s="501">
        <v>0</v>
      </c>
      <c r="L1122" s="492">
        <v>0</v>
      </c>
      <c r="M1122" s="409">
        <v>0</v>
      </c>
      <c r="N1122" s="409">
        <v>0</v>
      </c>
      <c r="O1122" s="409">
        <v>0</v>
      </c>
      <c r="P1122" s="657">
        <v>3</v>
      </c>
      <c r="Q1122" s="409">
        <f t="shared" si="49"/>
        <v>25500</v>
      </c>
      <c r="R1122" s="493">
        <v>0</v>
      </c>
      <c r="S1122" s="409">
        <v>0</v>
      </c>
      <c r="T1122" s="657">
        <v>3</v>
      </c>
      <c r="U1122" s="409">
        <f t="shared" si="50"/>
        <v>25500</v>
      </c>
      <c r="V1122" s="40"/>
      <c r="W1122" s="40"/>
      <c r="X1122" s="40"/>
      <c r="Y1122" s="52"/>
    </row>
    <row r="1123" spans="1:25" ht="21">
      <c r="A1123" s="54">
        <v>393</v>
      </c>
      <c r="B1123" s="110" t="s">
        <v>353</v>
      </c>
      <c r="C1123" s="86" t="s">
        <v>319</v>
      </c>
      <c r="D1123" s="656">
        <v>29750</v>
      </c>
      <c r="E1123" s="501">
        <v>0</v>
      </c>
      <c r="F1123" s="501">
        <v>0</v>
      </c>
      <c r="G1123" s="501">
        <v>0</v>
      </c>
      <c r="H1123" s="501">
        <v>0</v>
      </c>
      <c r="I1123" s="501">
        <v>0</v>
      </c>
      <c r="J1123" s="501">
        <v>0</v>
      </c>
      <c r="K1123" s="501">
        <v>0</v>
      </c>
      <c r="L1123" s="492">
        <v>0</v>
      </c>
      <c r="M1123" s="409">
        <v>0</v>
      </c>
      <c r="N1123" s="409">
        <v>0</v>
      </c>
      <c r="O1123" s="409">
        <v>0</v>
      </c>
      <c r="P1123" s="659">
        <v>1</v>
      </c>
      <c r="Q1123" s="409">
        <f t="shared" si="49"/>
        <v>29750</v>
      </c>
      <c r="R1123" s="493">
        <v>0</v>
      </c>
      <c r="S1123" s="409">
        <v>0</v>
      </c>
      <c r="T1123" s="659">
        <v>1</v>
      </c>
      <c r="U1123" s="409">
        <f t="shared" si="50"/>
        <v>29750</v>
      </c>
      <c r="V1123" s="40"/>
      <c r="W1123" s="40"/>
      <c r="X1123" s="40"/>
      <c r="Y1123" s="52"/>
    </row>
    <row r="1124" spans="1:25" ht="42">
      <c r="A1124" s="54">
        <v>394</v>
      </c>
      <c r="B1124" s="107" t="s">
        <v>323</v>
      </c>
      <c r="C1124" s="108" t="s">
        <v>294</v>
      </c>
      <c r="D1124" s="660">
        <v>396990</v>
      </c>
      <c r="E1124" s="501">
        <v>0</v>
      </c>
      <c r="F1124" s="501">
        <v>0</v>
      </c>
      <c r="G1124" s="501">
        <v>0</v>
      </c>
      <c r="H1124" s="501">
        <v>0</v>
      </c>
      <c r="I1124" s="501">
        <v>0</v>
      </c>
      <c r="J1124" s="501">
        <v>0</v>
      </c>
      <c r="K1124" s="501">
        <v>0</v>
      </c>
      <c r="L1124" s="492">
        <v>0</v>
      </c>
      <c r="M1124" s="409">
        <v>0</v>
      </c>
      <c r="N1124" s="409">
        <v>0</v>
      </c>
      <c r="O1124" s="409">
        <v>0</v>
      </c>
      <c r="P1124" s="658">
        <v>1</v>
      </c>
      <c r="Q1124" s="409">
        <f t="shared" si="49"/>
        <v>396990</v>
      </c>
      <c r="R1124" s="493">
        <v>0</v>
      </c>
      <c r="S1124" s="409">
        <v>0</v>
      </c>
      <c r="T1124" s="658">
        <v>1</v>
      </c>
      <c r="U1124" s="409">
        <f t="shared" si="50"/>
        <v>396990</v>
      </c>
      <c r="V1124" s="40"/>
      <c r="W1124" s="40"/>
      <c r="X1124" s="40"/>
      <c r="Y1124" s="52"/>
    </row>
    <row r="1125" spans="1:25" ht="21">
      <c r="A1125" s="54"/>
      <c r="B1125" s="106" t="s">
        <v>439</v>
      </c>
      <c r="C1125" s="96">
        <v>0</v>
      </c>
      <c r="D1125" s="641">
        <v>0</v>
      </c>
      <c r="E1125" s="501">
        <v>0</v>
      </c>
      <c r="F1125" s="501">
        <v>0</v>
      </c>
      <c r="G1125" s="501">
        <v>0</v>
      </c>
      <c r="H1125" s="501">
        <v>0</v>
      </c>
      <c r="I1125" s="501">
        <v>0</v>
      </c>
      <c r="J1125" s="501">
        <v>0</v>
      </c>
      <c r="K1125" s="501">
        <v>0</v>
      </c>
      <c r="L1125" s="492">
        <v>0</v>
      </c>
      <c r="M1125" s="409">
        <v>0</v>
      </c>
      <c r="N1125" s="409">
        <v>0</v>
      </c>
      <c r="O1125" s="409">
        <v>0</v>
      </c>
      <c r="P1125" s="653">
        <v>0</v>
      </c>
      <c r="Q1125" s="409">
        <f t="shared" si="49"/>
        <v>0</v>
      </c>
      <c r="R1125" s="493">
        <v>0</v>
      </c>
      <c r="S1125" s="409">
        <v>0</v>
      </c>
      <c r="T1125" s="653">
        <v>0</v>
      </c>
      <c r="U1125" s="409">
        <f t="shared" si="50"/>
        <v>0</v>
      </c>
      <c r="V1125" s="40"/>
      <c r="W1125" s="40"/>
      <c r="X1125" s="40"/>
      <c r="Y1125" s="52"/>
    </row>
    <row r="1126" spans="1:25" ht="21">
      <c r="A1126" s="54">
        <v>395</v>
      </c>
      <c r="B1126" s="105" t="s">
        <v>363</v>
      </c>
      <c r="C1126" s="72" t="s">
        <v>311</v>
      </c>
      <c r="D1126" s="656">
        <v>20000</v>
      </c>
      <c r="E1126" s="501">
        <v>0</v>
      </c>
      <c r="F1126" s="501">
        <v>0</v>
      </c>
      <c r="G1126" s="501">
        <v>0</v>
      </c>
      <c r="H1126" s="501">
        <v>0</v>
      </c>
      <c r="I1126" s="501">
        <v>0</v>
      </c>
      <c r="J1126" s="501">
        <v>0</v>
      </c>
      <c r="K1126" s="501">
        <v>0</v>
      </c>
      <c r="L1126" s="492">
        <v>0</v>
      </c>
      <c r="M1126" s="409">
        <v>0</v>
      </c>
      <c r="N1126" s="409">
        <v>0</v>
      </c>
      <c r="O1126" s="409">
        <v>0</v>
      </c>
      <c r="P1126" s="659">
        <v>5</v>
      </c>
      <c r="Q1126" s="409">
        <f t="shared" si="49"/>
        <v>100000</v>
      </c>
      <c r="R1126" s="493">
        <v>0</v>
      </c>
      <c r="S1126" s="409">
        <v>0</v>
      </c>
      <c r="T1126" s="659">
        <v>5</v>
      </c>
      <c r="U1126" s="409">
        <f t="shared" si="50"/>
        <v>100000</v>
      </c>
      <c r="V1126" s="40"/>
      <c r="W1126" s="40"/>
      <c r="X1126" s="40"/>
      <c r="Y1126" s="52"/>
    </row>
    <row r="1127" spans="1:25" ht="21">
      <c r="A1127" s="54">
        <v>396</v>
      </c>
      <c r="B1127" s="105" t="s">
        <v>440</v>
      </c>
      <c r="C1127" s="72" t="s">
        <v>311</v>
      </c>
      <c r="D1127" s="656">
        <v>32000</v>
      </c>
      <c r="E1127" s="501">
        <v>0</v>
      </c>
      <c r="F1127" s="501">
        <v>0</v>
      </c>
      <c r="G1127" s="501">
        <v>0</v>
      </c>
      <c r="H1127" s="501">
        <v>0</v>
      </c>
      <c r="I1127" s="501">
        <v>0</v>
      </c>
      <c r="J1127" s="501">
        <v>0</v>
      </c>
      <c r="K1127" s="501">
        <v>0</v>
      </c>
      <c r="L1127" s="492">
        <v>0</v>
      </c>
      <c r="M1127" s="409">
        <v>0</v>
      </c>
      <c r="N1127" s="409">
        <v>0</v>
      </c>
      <c r="O1127" s="409">
        <v>0</v>
      </c>
      <c r="P1127" s="657">
        <v>1</v>
      </c>
      <c r="Q1127" s="409">
        <f t="shared" si="49"/>
        <v>32000</v>
      </c>
      <c r="R1127" s="493">
        <v>0</v>
      </c>
      <c r="S1127" s="409">
        <v>0</v>
      </c>
      <c r="T1127" s="657">
        <v>1</v>
      </c>
      <c r="U1127" s="409">
        <f t="shared" si="50"/>
        <v>32000</v>
      </c>
      <c r="V1127" s="40"/>
      <c r="W1127" s="40"/>
      <c r="X1127" s="40"/>
      <c r="Y1127" s="52"/>
    </row>
    <row r="1128" spans="1:25" ht="21">
      <c r="A1128" s="54">
        <v>397</v>
      </c>
      <c r="B1128" s="105" t="s">
        <v>364</v>
      </c>
      <c r="C1128" s="72" t="s">
        <v>311</v>
      </c>
      <c r="D1128" s="656">
        <v>9600</v>
      </c>
      <c r="E1128" s="501">
        <v>0</v>
      </c>
      <c r="F1128" s="501">
        <v>0</v>
      </c>
      <c r="G1128" s="501">
        <v>0</v>
      </c>
      <c r="H1128" s="501">
        <v>0</v>
      </c>
      <c r="I1128" s="501">
        <v>0</v>
      </c>
      <c r="J1128" s="501">
        <v>0</v>
      </c>
      <c r="K1128" s="501">
        <v>0</v>
      </c>
      <c r="L1128" s="492">
        <v>0</v>
      </c>
      <c r="M1128" s="409">
        <v>0</v>
      </c>
      <c r="N1128" s="409">
        <v>0</v>
      </c>
      <c r="O1128" s="409">
        <v>0</v>
      </c>
      <c r="P1128" s="657">
        <v>2</v>
      </c>
      <c r="Q1128" s="409">
        <f t="shared" si="49"/>
        <v>19200</v>
      </c>
      <c r="R1128" s="493">
        <v>0</v>
      </c>
      <c r="S1128" s="409">
        <v>0</v>
      </c>
      <c r="T1128" s="657">
        <v>2</v>
      </c>
      <c r="U1128" s="409">
        <f t="shared" si="50"/>
        <v>19200</v>
      </c>
      <c r="V1128" s="40"/>
      <c r="W1128" s="40"/>
      <c r="X1128" s="40"/>
      <c r="Y1128" s="52"/>
    </row>
    <row r="1129" spans="1:25" ht="21">
      <c r="A1129" s="54">
        <v>398</v>
      </c>
      <c r="B1129" s="105" t="s">
        <v>441</v>
      </c>
      <c r="C1129" s="72" t="s">
        <v>311</v>
      </c>
      <c r="D1129" s="656">
        <v>14400</v>
      </c>
      <c r="E1129" s="501">
        <v>0</v>
      </c>
      <c r="F1129" s="501">
        <v>0</v>
      </c>
      <c r="G1129" s="501">
        <v>0</v>
      </c>
      <c r="H1129" s="501">
        <v>0</v>
      </c>
      <c r="I1129" s="501">
        <v>0</v>
      </c>
      <c r="J1129" s="501">
        <v>0</v>
      </c>
      <c r="K1129" s="501">
        <v>0</v>
      </c>
      <c r="L1129" s="492">
        <v>0</v>
      </c>
      <c r="M1129" s="409">
        <v>0</v>
      </c>
      <c r="N1129" s="409">
        <v>0</v>
      </c>
      <c r="O1129" s="409">
        <v>0</v>
      </c>
      <c r="P1129" s="657">
        <v>1</v>
      </c>
      <c r="Q1129" s="409">
        <f t="shared" si="49"/>
        <v>14400</v>
      </c>
      <c r="R1129" s="493">
        <v>0</v>
      </c>
      <c r="S1129" s="409">
        <v>0</v>
      </c>
      <c r="T1129" s="657">
        <v>1</v>
      </c>
      <c r="U1129" s="409">
        <f t="shared" si="50"/>
        <v>14400</v>
      </c>
      <c r="V1129" s="40"/>
      <c r="W1129" s="40"/>
      <c r="X1129" s="40"/>
      <c r="Y1129" s="52"/>
    </row>
    <row r="1130" spans="1:25" ht="21">
      <c r="A1130" s="54">
        <v>399</v>
      </c>
      <c r="B1130" s="111" t="s">
        <v>442</v>
      </c>
      <c r="C1130" s="72" t="s">
        <v>311</v>
      </c>
      <c r="D1130" s="656">
        <v>38400</v>
      </c>
      <c r="E1130" s="501">
        <v>0</v>
      </c>
      <c r="F1130" s="501">
        <v>0</v>
      </c>
      <c r="G1130" s="501">
        <v>0</v>
      </c>
      <c r="H1130" s="501">
        <v>0</v>
      </c>
      <c r="I1130" s="501">
        <v>0</v>
      </c>
      <c r="J1130" s="501">
        <v>0</v>
      </c>
      <c r="K1130" s="501">
        <v>0</v>
      </c>
      <c r="L1130" s="492">
        <v>0</v>
      </c>
      <c r="M1130" s="409">
        <v>0</v>
      </c>
      <c r="N1130" s="409">
        <v>0</v>
      </c>
      <c r="O1130" s="409">
        <v>0</v>
      </c>
      <c r="P1130" s="657">
        <v>5</v>
      </c>
      <c r="Q1130" s="409">
        <f t="shared" si="49"/>
        <v>192000</v>
      </c>
      <c r="R1130" s="493">
        <v>0</v>
      </c>
      <c r="S1130" s="409">
        <v>0</v>
      </c>
      <c r="T1130" s="657">
        <v>5</v>
      </c>
      <c r="U1130" s="409">
        <f t="shared" si="50"/>
        <v>192000</v>
      </c>
      <c r="V1130" s="40"/>
      <c r="W1130" s="40"/>
      <c r="X1130" s="40"/>
      <c r="Y1130" s="52"/>
    </row>
    <row r="1131" spans="1:25" ht="42">
      <c r="A1131" s="54">
        <v>400</v>
      </c>
      <c r="B1131" s="107" t="s">
        <v>323</v>
      </c>
      <c r="C1131" s="108" t="s">
        <v>294</v>
      </c>
      <c r="D1131" s="660">
        <v>20000</v>
      </c>
      <c r="E1131" s="501">
        <v>0</v>
      </c>
      <c r="F1131" s="501">
        <v>0</v>
      </c>
      <c r="G1131" s="501">
        <v>0</v>
      </c>
      <c r="H1131" s="501">
        <v>0</v>
      </c>
      <c r="I1131" s="501">
        <v>0</v>
      </c>
      <c r="J1131" s="501">
        <v>0</v>
      </c>
      <c r="K1131" s="501">
        <v>0</v>
      </c>
      <c r="L1131" s="492">
        <v>0</v>
      </c>
      <c r="M1131" s="409">
        <v>0</v>
      </c>
      <c r="N1131" s="409">
        <v>0</v>
      </c>
      <c r="O1131" s="409">
        <v>0</v>
      </c>
      <c r="P1131" s="658">
        <v>1</v>
      </c>
      <c r="Q1131" s="409">
        <f t="shared" si="49"/>
        <v>20000</v>
      </c>
      <c r="R1131" s="493">
        <v>0</v>
      </c>
      <c r="S1131" s="409">
        <v>0</v>
      </c>
      <c r="T1131" s="658">
        <v>1</v>
      </c>
      <c r="U1131" s="409">
        <f t="shared" si="50"/>
        <v>20000</v>
      </c>
      <c r="V1131" s="40"/>
      <c r="W1131" s="40"/>
      <c r="X1131" s="40"/>
      <c r="Y1131" s="52"/>
    </row>
    <row r="1132" spans="1:25" ht="21">
      <c r="A1132" s="54"/>
      <c r="B1132" s="109" t="s">
        <v>443</v>
      </c>
      <c r="C1132" s="549"/>
      <c r="D1132" s="650">
        <v>0</v>
      </c>
      <c r="E1132" s="501">
        <v>0</v>
      </c>
      <c r="F1132" s="501">
        <v>0</v>
      </c>
      <c r="G1132" s="501">
        <v>0</v>
      </c>
      <c r="H1132" s="501">
        <v>0</v>
      </c>
      <c r="I1132" s="501">
        <v>0</v>
      </c>
      <c r="J1132" s="501">
        <v>0</v>
      </c>
      <c r="K1132" s="501">
        <v>0</v>
      </c>
      <c r="L1132" s="492">
        <v>0</v>
      </c>
      <c r="M1132" s="409">
        <v>0</v>
      </c>
      <c r="N1132" s="409">
        <v>0</v>
      </c>
      <c r="O1132" s="409">
        <v>0</v>
      </c>
      <c r="P1132" s="648">
        <v>0</v>
      </c>
      <c r="Q1132" s="409">
        <f t="shared" si="49"/>
        <v>0</v>
      </c>
      <c r="R1132" s="493">
        <v>0</v>
      </c>
      <c r="S1132" s="409">
        <v>0</v>
      </c>
      <c r="T1132" s="648">
        <v>0</v>
      </c>
      <c r="U1132" s="409">
        <f t="shared" si="50"/>
        <v>0</v>
      </c>
      <c r="V1132" s="40"/>
      <c r="W1132" s="40"/>
      <c r="X1132" s="40"/>
      <c r="Y1132" s="52"/>
    </row>
    <row r="1133" spans="1:25" ht="21">
      <c r="A1133" s="54"/>
      <c r="B1133" s="117" t="s">
        <v>444</v>
      </c>
      <c r="C1133" s="96">
        <v>0</v>
      </c>
      <c r="D1133" s="641">
        <v>0</v>
      </c>
      <c r="E1133" s="501">
        <v>0</v>
      </c>
      <c r="F1133" s="501">
        <v>0</v>
      </c>
      <c r="G1133" s="501">
        <v>0</v>
      </c>
      <c r="H1133" s="501">
        <v>0</v>
      </c>
      <c r="I1133" s="501">
        <v>0</v>
      </c>
      <c r="J1133" s="501">
        <v>0</v>
      </c>
      <c r="K1133" s="501">
        <v>0</v>
      </c>
      <c r="L1133" s="492">
        <v>0</v>
      </c>
      <c r="M1133" s="409">
        <v>0</v>
      </c>
      <c r="N1133" s="409">
        <v>0</v>
      </c>
      <c r="O1133" s="409">
        <v>0</v>
      </c>
      <c r="P1133" s="648">
        <v>0</v>
      </c>
      <c r="Q1133" s="409">
        <f t="shared" si="49"/>
        <v>0</v>
      </c>
      <c r="R1133" s="493">
        <v>0</v>
      </c>
      <c r="S1133" s="409">
        <v>0</v>
      </c>
      <c r="T1133" s="648">
        <v>0</v>
      </c>
      <c r="U1133" s="409">
        <f t="shared" si="50"/>
        <v>0</v>
      </c>
      <c r="V1133" s="40"/>
      <c r="W1133" s="40"/>
      <c r="X1133" s="40"/>
      <c r="Y1133" s="52"/>
    </row>
    <row r="1134" spans="1:25" ht="21">
      <c r="A1134" s="54">
        <v>401</v>
      </c>
      <c r="B1134" s="105" t="s">
        <v>445</v>
      </c>
      <c r="C1134" s="72" t="s">
        <v>48</v>
      </c>
      <c r="D1134" s="656">
        <v>76500</v>
      </c>
      <c r="E1134" s="501">
        <v>0</v>
      </c>
      <c r="F1134" s="501">
        <v>0</v>
      </c>
      <c r="G1134" s="501">
        <v>0</v>
      </c>
      <c r="H1134" s="501">
        <v>0</v>
      </c>
      <c r="I1134" s="501">
        <v>0</v>
      </c>
      <c r="J1134" s="501">
        <v>0</v>
      </c>
      <c r="K1134" s="501">
        <v>0</v>
      </c>
      <c r="L1134" s="492">
        <v>0</v>
      </c>
      <c r="M1134" s="409">
        <v>0</v>
      </c>
      <c r="N1134" s="409">
        <v>0</v>
      </c>
      <c r="O1134" s="409">
        <v>0</v>
      </c>
      <c r="P1134" s="657">
        <v>30</v>
      </c>
      <c r="Q1134" s="409">
        <f t="shared" si="49"/>
        <v>2295000</v>
      </c>
      <c r="R1134" s="493">
        <v>0</v>
      </c>
      <c r="S1134" s="409">
        <v>0</v>
      </c>
      <c r="T1134" s="657">
        <v>30</v>
      </c>
      <c r="U1134" s="409">
        <f t="shared" si="50"/>
        <v>2295000</v>
      </c>
      <c r="V1134" s="40"/>
      <c r="W1134" s="40"/>
      <c r="X1134" s="40"/>
      <c r="Y1134" s="52"/>
    </row>
    <row r="1135" spans="1:25" ht="21">
      <c r="A1135" s="54">
        <v>402</v>
      </c>
      <c r="B1135" s="105" t="s">
        <v>446</v>
      </c>
      <c r="C1135" s="72" t="s">
        <v>48</v>
      </c>
      <c r="D1135" s="656">
        <v>76500</v>
      </c>
      <c r="E1135" s="501">
        <v>0</v>
      </c>
      <c r="F1135" s="501">
        <v>0</v>
      </c>
      <c r="G1135" s="501">
        <v>0</v>
      </c>
      <c r="H1135" s="501">
        <v>0</v>
      </c>
      <c r="I1135" s="501">
        <v>0</v>
      </c>
      <c r="J1135" s="501">
        <v>0</v>
      </c>
      <c r="K1135" s="501">
        <v>0</v>
      </c>
      <c r="L1135" s="492">
        <v>0</v>
      </c>
      <c r="M1135" s="409">
        <v>0</v>
      </c>
      <c r="N1135" s="409">
        <v>0</v>
      </c>
      <c r="O1135" s="409">
        <v>0</v>
      </c>
      <c r="P1135" s="657">
        <v>30</v>
      </c>
      <c r="Q1135" s="409">
        <f t="shared" si="49"/>
        <v>2295000</v>
      </c>
      <c r="R1135" s="493">
        <v>0</v>
      </c>
      <c r="S1135" s="409">
        <v>0</v>
      </c>
      <c r="T1135" s="657">
        <v>30</v>
      </c>
      <c r="U1135" s="409">
        <f t="shared" si="50"/>
        <v>2295000</v>
      </c>
      <c r="V1135" s="40"/>
      <c r="W1135" s="40"/>
      <c r="X1135" s="40"/>
      <c r="Y1135" s="52"/>
    </row>
    <row r="1136" spans="1:25" ht="21">
      <c r="A1136" s="54">
        <v>403</v>
      </c>
      <c r="B1136" s="105" t="s">
        <v>447</v>
      </c>
      <c r="C1136" s="72" t="s">
        <v>48</v>
      </c>
      <c r="D1136" s="656">
        <v>7650</v>
      </c>
      <c r="E1136" s="501">
        <v>0</v>
      </c>
      <c r="F1136" s="501">
        <v>0</v>
      </c>
      <c r="G1136" s="501">
        <v>0</v>
      </c>
      <c r="H1136" s="501">
        <v>0</v>
      </c>
      <c r="I1136" s="501">
        <v>0</v>
      </c>
      <c r="J1136" s="501">
        <v>0</v>
      </c>
      <c r="K1136" s="501">
        <v>0</v>
      </c>
      <c r="L1136" s="492">
        <v>0</v>
      </c>
      <c r="M1136" s="409">
        <v>0</v>
      </c>
      <c r="N1136" s="409">
        <v>0</v>
      </c>
      <c r="O1136" s="409">
        <v>0</v>
      </c>
      <c r="P1136" s="657">
        <v>30</v>
      </c>
      <c r="Q1136" s="409">
        <f t="shared" si="49"/>
        <v>229500</v>
      </c>
      <c r="R1136" s="493">
        <v>0</v>
      </c>
      <c r="S1136" s="409">
        <v>0</v>
      </c>
      <c r="T1136" s="657">
        <v>30</v>
      </c>
      <c r="U1136" s="409">
        <f t="shared" si="50"/>
        <v>229500</v>
      </c>
      <c r="V1136" s="40"/>
      <c r="W1136" s="40"/>
      <c r="X1136" s="40"/>
      <c r="Y1136" s="52"/>
    </row>
    <row r="1137" spans="1:25" ht="21">
      <c r="A1137" s="54">
        <v>404</v>
      </c>
      <c r="B1137" s="105" t="s">
        <v>448</v>
      </c>
      <c r="C1137" s="72" t="s">
        <v>48</v>
      </c>
      <c r="D1137" s="656">
        <v>29750</v>
      </c>
      <c r="E1137" s="501">
        <v>0</v>
      </c>
      <c r="F1137" s="501">
        <v>0</v>
      </c>
      <c r="G1137" s="501">
        <v>0</v>
      </c>
      <c r="H1137" s="501">
        <v>0</v>
      </c>
      <c r="I1137" s="501">
        <v>0</v>
      </c>
      <c r="J1137" s="501">
        <v>0</v>
      </c>
      <c r="K1137" s="501">
        <v>0</v>
      </c>
      <c r="L1137" s="492">
        <v>0</v>
      </c>
      <c r="M1137" s="409">
        <v>0</v>
      </c>
      <c r="N1137" s="409">
        <v>0</v>
      </c>
      <c r="O1137" s="409">
        <v>0</v>
      </c>
      <c r="P1137" s="657">
        <v>1</v>
      </c>
      <c r="Q1137" s="409">
        <f t="shared" si="49"/>
        <v>29750</v>
      </c>
      <c r="R1137" s="493">
        <v>0</v>
      </c>
      <c r="S1137" s="409">
        <v>0</v>
      </c>
      <c r="T1137" s="657">
        <v>1</v>
      </c>
      <c r="U1137" s="409">
        <f t="shared" si="50"/>
        <v>29750</v>
      </c>
      <c r="V1137" s="40"/>
      <c r="W1137" s="40"/>
      <c r="X1137" s="40"/>
      <c r="Y1137" s="52"/>
    </row>
    <row r="1138" spans="1:25" ht="21">
      <c r="A1138" s="54">
        <v>405</v>
      </c>
      <c r="B1138" s="105" t="s">
        <v>449</v>
      </c>
      <c r="C1138" s="72" t="s">
        <v>48</v>
      </c>
      <c r="D1138" s="656">
        <v>25500</v>
      </c>
      <c r="E1138" s="501">
        <v>0</v>
      </c>
      <c r="F1138" s="501">
        <v>0</v>
      </c>
      <c r="G1138" s="501">
        <v>0</v>
      </c>
      <c r="H1138" s="501">
        <v>0</v>
      </c>
      <c r="I1138" s="501">
        <v>0</v>
      </c>
      <c r="J1138" s="501">
        <v>0</v>
      </c>
      <c r="K1138" s="501">
        <v>0</v>
      </c>
      <c r="L1138" s="492">
        <v>0</v>
      </c>
      <c r="M1138" s="409">
        <v>0</v>
      </c>
      <c r="N1138" s="409">
        <v>0</v>
      </c>
      <c r="O1138" s="409">
        <v>0</v>
      </c>
      <c r="P1138" s="657">
        <v>1</v>
      </c>
      <c r="Q1138" s="409">
        <f t="shared" si="49"/>
        <v>25500</v>
      </c>
      <c r="R1138" s="493">
        <v>0</v>
      </c>
      <c r="S1138" s="409">
        <v>0</v>
      </c>
      <c r="T1138" s="657">
        <v>1</v>
      </c>
      <c r="U1138" s="409">
        <f t="shared" si="50"/>
        <v>25500</v>
      </c>
      <c r="V1138" s="40"/>
      <c r="W1138" s="40"/>
      <c r="X1138" s="40"/>
      <c r="Y1138" s="52"/>
    </row>
    <row r="1139" spans="1:25" ht="21">
      <c r="A1139" s="54">
        <v>406</v>
      </c>
      <c r="B1139" s="105" t="s">
        <v>450</v>
      </c>
      <c r="C1139" s="72" t="s">
        <v>48</v>
      </c>
      <c r="D1139" s="656">
        <v>10200</v>
      </c>
      <c r="E1139" s="501">
        <v>0</v>
      </c>
      <c r="F1139" s="501">
        <v>0</v>
      </c>
      <c r="G1139" s="501">
        <v>0</v>
      </c>
      <c r="H1139" s="501">
        <v>0</v>
      </c>
      <c r="I1139" s="501">
        <v>0</v>
      </c>
      <c r="J1139" s="501">
        <v>0</v>
      </c>
      <c r="K1139" s="501">
        <v>0</v>
      </c>
      <c r="L1139" s="492">
        <v>0</v>
      </c>
      <c r="M1139" s="409">
        <v>0</v>
      </c>
      <c r="N1139" s="409">
        <v>0</v>
      </c>
      <c r="O1139" s="409">
        <v>0</v>
      </c>
      <c r="P1139" s="657">
        <v>30</v>
      </c>
      <c r="Q1139" s="409">
        <f t="shared" si="49"/>
        <v>306000</v>
      </c>
      <c r="R1139" s="493">
        <v>0</v>
      </c>
      <c r="S1139" s="409">
        <v>0</v>
      </c>
      <c r="T1139" s="657">
        <v>30</v>
      </c>
      <c r="U1139" s="409">
        <f t="shared" si="50"/>
        <v>306000</v>
      </c>
      <c r="V1139" s="40"/>
      <c r="W1139" s="40"/>
      <c r="X1139" s="40"/>
      <c r="Y1139" s="52"/>
    </row>
    <row r="1140" spans="1:25" ht="21">
      <c r="A1140" s="54">
        <v>407</v>
      </c>
      <c r="B1140" s="105" t="s">
        <v>451</v>
      </c>
      <c r="C1140" s="72" t="s">
        <v>48</v>
      </c>
      <c r="D1140" s="656">
        <v>10200</v>
      </c>
      <c r="E1140" s="501">
        <v>0</v>
      </c>
      <c r="F1140" s="501">
        <v>0</v>
      </c>
      <c r="G1140" s="501">
        <v>0</v>
      </c>
      <c r="H1140" s="501">
        <v>0</v>
      </c>
      <c r="I1140" s="501">
        <v>0</v>
      </c>
      <c r="J1140" s="501">
        <v>0</v>
      </c>
      <c r="K1140" s="501">
        <v>0</v>
      </c>
      <c r="L1140" s="492">
        <v>0</v>
      </c>
      <c r="M1140" s="409">
        <v>0</v>
      </c>
      <c r="N1140" s="409">
        <v>0</v>
      </c>
      <c r="O1140" s="409">
        <v>0</v>
      </c>
      <c r="P1140" s="657">
        <v>30</v>
      </c>
      <c r="Q1140" s="409">
        <f t="shared" si="49"/>
        <v>306000</v>
      </c>
      <c r="R1140" s="493">
        <v>0</v>
      </c>
      <c r="S1140" s="409">
        <v>0</v>
      </c>
      <c r="T1140" s="657">
        <v>30</v>
      </c>
      <c r="U1140" s="409">
        <f t="shared" si="50"/>
        <v>306000</v>
      </c>
      <c r="V1140" s="40"/>
      <c r="W1140" s="40"/>
      <c r="X1140" s="40"/>
      <c r="Y1140" s="52"/>
    </row>
    <row r="1141" spans="1:25" ht="21">
      <c r="A1141" s="54">
        <v>408</v>
      </c>
      <c r="B1141" s="105" t="s">
        <v>452</v>
      </c>
      <c r="C1141" s="72" t="s">
        <v>48</v>
      </c>
      <c r="D1141" s="656">
        <v>21250</v>
      </c>
      <c r="E1141" s="501">
        <v>0</v>
      </c>
      <c r="F1141" s="501">
        <v>0</v>
      </c>
      <c r="G1141" s="501">
        <v>0</v>
      </c>
      <c r="H1141" s="501">
        <v>0</v>
      </c>
      <c r="I1141" s="501">
        <v>0</v>
      </c>
      <c r="J1141" s="501">
        <v>0</v>
      </c>
      <c r="K1141" s="501">
        <v>0</v>
      </c>
      <c r="L1141" s="492">
        <v>0</v>
      </c>
      <c r="M1141" s="409">
        <v>0</v>
      </c>
      <c r="N1141" s="409">
        <v>0</v>
      </c>
      <c r="O1141" s="409">
        <v>0</v>
      </c>
      <c r="P1141" s="657">
        <v>30</v>
      </c>
      <c r="Q1141" s="409">
        <f t="shared" si="49"/>
        <v>637500</v>
      </c>
      <c r="R1141" s="493">
        <v>0</v>
      </c>
      <c r="S1141" s="409">
        <v>0</v>
      </c>
      <c r="T1141" s="657">
        <v>30</v>
      </c>
      <c r="U1141" s="409">
        <f t="shared" si="50"/>
        <v>637500</v>
      </c>
      <c r="V1141" s="40"/>
      <c r="W1141" s="40"/>
      <c r="X1141" s="40"/>
      <c r="Y1141" s="52"/>
    </row>
    <row r="1142" spans="1:25" ht="21">
      <c r="A1142" s="54">
        <v>409</v>
      </c>
      <c r="B1142" s="105" t="s">
        <v>453</v>
      </c>
      <c r="C1142" s="72" t="s">
        <v>48</v>
      </c>
      <c r="D1142" s="656">
        <v>21250</v>
      </c>
      <c r="E1142" s="501">
        <v>0</v>
      </c>
      <c r="F1142" s="501">
        <v>0</v>
      </c>
      <c r="G1142" s="501">
        <v>0</v>
      </c>
      <c r="H1142" s="501">
        <v>0</v>
      </c>
      <c r="I1142" s="501">
        <v>0</v>
      </c>
      <c r="J1142" s="501">
        <v>0</v>
      </c>
      <c r="K1142" s="501">
        <v>0</v>
      </c>
      <c r="L1142" s="492">
        <v>0</v>
      </c>
      <c r="M1142" s="409">
        <v>0</v>
      </c>
      <c r="N1142" s="409">
        <v>0</v>
      </c>
      <c r="O1142" s="409">
        <v>0</v>
      </c>
      <c r="P1142" s="657">
        <v>30</v>
      </c>
      <c r="Q1142" s="409">
        <f t="shared" si="49"/>
        <v>637500</v>
      </c>
      <c r="R1142" s="493">
        <v>0</v>
      </c>
      <c r="S1142" s="409">
        <v>0</v>
      </c>
      <c r="T1142" s="657">
        <v>30</v>
      </c>
      <c r="U1142" s="409">
        <f t="shared" si="50"/>
        <v>637500</v>
      </c>
      <c r="V1142" s="40"/>
      <c r="W1142" s="40"/>
      <c r="X1142" s="40"/>
      <c r="Y1142" s="52"/>
    </row>
    <row r="1143" spans="1:25" ht="21">
      <c r="A1143" s="54">
        <v>410</v>
      </c>
      <c r="B1143" s="105" t="s">
        <v>454</v>
      </c>
      <c r="C1143" s="72" t="s">
        <v>48</v>
      </c>
      <c r="D1143" s="656">
        <v>25500</v>
      </c>
      <c r="E1143" s="501">
        <v>0</v>
      </c>
      <c r="F1143" s="501">
        <v>0</v>
      </c>
      <c r="G1143" s="501">
        <v>0</v>
      </c>
      <c r="H1143" s="501">
        <v>0</v>
      </c>
      <c r="I1143" s="501">
        <v>0</v>
      </c>
      <c r="J1143" s="501">
        <v>0</v>
      </c>
      <c r="K1143" s="501">
        <v>0</v>
      </c>
      <c r="L1143" s="492">
        <v>0</v>
      </c>
      <c r="M1143" s="409">
        <v>0</v>
      </c>
      <c r="N1143" s="409">
        <v>0</v>
      </c>
      <c r="O1143" s="409">
        <v>0</v>
      </c>
      <c r="P1143" s="657">
        <v>30</v>
      </c>
      <c r="Q1143" s="409">
        <f t="shared" si="49"/>
        <v>765000</v>
      </c>
      <c r="R1143" s="493">
        <v>0</v>
      </c>
      <c r="S1143" s="409">
        <v>0</v>
      </c>
      <c r="T1143" s="657">
        <v>30</v>
      </c>
      <c r="U1143" s="409">
        <f t="shared" si="50"/>
        <v>765000</v>
      </c>
      <c r="V1143" s="40"/>
      <c r="W1143" s="40"/>
      <c r="X1143" s="40"/>
      <c r="Y1143" s="52"/>
    </row>
    <row r="1144" spans="1:25" ht="21">
      <c r="A1144" s="54">
        <v>411</v>
      </c>
      <c r="B1144" s="105" t="s">
        <v>455</v>
      </c>
      <c r="C1144" s="72" t="s">
        <v>48</v>
      </c>
      <c r="D1144" s="656">
        <v>7225</v>
      </c>
      <c r="E1144" s="501">
        <v>0</v>
      </c>
      <c r="F1144" s="501">
        <v>0</v>
      </c>
      <c r="G1144" s="501">
        <v>0</v>
      </c>
      <c r="H1144" s="501">
        <v>0</v>
      </c>
      <c r="I1144" s="501">
        <v>0</v>
      </c>
      <c r="J1144" s="501">
        <v>0</v>
      </c>
      <c r="K1144" s="501">
        <v>0</v>
      </c>
      <c r="L1144" s="492">
        <v>0</v>
      </c>
      <c r="M1144" s="409">
        <v>0</v>
      </c>
      <c r="N1144" s="409">
        <v>0</v>
      </c>
      <c r="O1144" s="409">
        <v>0</v>
      </c>
      <c r="P1144" s="657">
        <v>30</v>
      </c>
      <c r="Q1144" s="409">
        <f t="shared" si="49"/>
        <v>216750</v>
      </c>
      <c r="R1144" s="493">
        <v>0</v>
      </c>
      <c r="S1144" s="409">
        <v>0</v>
      </c>
      <c r="T1144" s="657">
        <v>30</v>
      </c>
      <c r="U1144" s="409">
        <f t="shared" si="50"/>
        <v>216750</v>
      </c>
      <c r="V1144" s="40"/>
      <c r="W1144" s="40"/>
      <c r="X1144" s="40"/>
      <c r="Y1144" s="52"/>
    </row>
    <row r="1145" spans="1:25" ht="21">
      <c r="A1145" s="54">
        <v>412</v>
      </c>
      <c r="B1145" s="105" t="s">
        <v>456</v>
      </c>
      <c r="C1145" s="72" t="s">
        <v>48</v>
      </c>
      <c r="D1145" s="656">
        <v>21250</v>
      </c>
      <c r="E1145" s="501">
        <v>0</v>
      </c>
      <c r="F1145" s="501">
        <v>0</v>
      </c>
      <c r="G1145" s="501">
        <v>0</v>
      </c>
      <c r="H1145" s="501">
        <v>0</v>
      </c>
      <c r="I1145" s="501">
        <v>0</v>
      </c>
      <c r="J1145" s="501">
        <v>0</v>
      </c>
      <c r="K1145" s="501">
        <v>0</v>
      </c>
      <c r="L1145" s="492">
        <v>0</v>
      </c>
      <c r="M1145" s="409">
        <v>0</v>
      </c>
      <c r="N1145" s="409">
        <v>0</v>
      </c>
      <c r="O1145" s="409">
        <v>0</v>
      </c>
      <c r="P1145" s="657">
        <v>30</v>
      </c>
      <c r="Q1145" s="409">
        <f t="shared" si="49"/>
        <v>637500</v>
      </c>
      <c r="R1145" s="493">
        <v>0</v>
      </c>
      <c r="S1145" s="409">
        <v>0</v>
      </c>
      <c r="T1145" s="657">
        <v>30</v>
      </c>
      <c r="U1145" s="409">
        <f t="shared" si="50"/>
        <v>637500</v>
      </c>
      <c r="V1145" s="40"/>
      <c r="W1145" s="40"/>
      <c r="X1145" s="40"/>
      <c r="Y1145" s="52"/>
    </row>
    <row r="1146" spans="1:25" ht="21">
      <c r="A1146" s="54">
        <v>413</v>
      </c>
      <c r="B1146" s="105" t="s">
        <v>457</v>
      </c>
      <c r="C1146" s="72" t="s">
        <v>48</v>
      </c>
      <c r="D1146" s="656">
        <v>25500</v>
      </c>
      <c r="E1146" s="501">
        <v>0</v>
      </c>
      <c r="F1146" s="501">
        <v>0</v>
      </c>
      <c r="G1146" s="501">
        <v>0</v>
      </c>
      <c r="H1146" s="501">
        <v>0</v>
      </c>
      <c r="I1146" s="501">
        <v>0</v>
      </c>
      <c r="J1146" s="501">
        <v>0</v>
      </c>
      <c r="K1146" s="501">
        <v>0</v>
      </c>
      <c r="L1146" s="492">
        <v>0</v>
      </c>
      <c r="M1146" s="409">
        <v>0</v>
      </c>
      <c r="N1146" s="409">
        <v>0</v>
      </c>
      <c r="O1146" s="409">
        <v>0</v>
      </c>
      <c r="P1146" s="657">
        <v>30</v>
      </c>
      <c r="Q1146" s="409">
        <f t="shared" si="49"/>
        <v>765000</v>
      </c>
      <c r="R1146" s="493">
        <v>0</v>
      </c>
      <c r="S1146" s="409">
        <v>0</v>
      </c>
      <c r="T1146" s="657">
        <v>30</v>
      </c>
      <c r="U1146" s="409">
        <f t="shared" si="50"/>
        <v>765000</v>
      </c>
      <c r="V1146" s="40"/>
      <c r="W1146" s="40"/>
      <c r="X1146" s="40"/>
      <c r="Y1146" s="52"/>
    </row>
    <row r="1147" spans="1:25" ht="21">
      <c r="A1147" s="54">
        <v>414</v>
      </c>
      <c r="B1147" s="105" t="s">
        <v>458</v>
      </c>
      <c r="C1147" s="72" t="s">
        <v>48</v>
      </c>
      <c r="D1147" s="656">
        <v>1530</v>
      </c>
      <c r="E1147" s="501">
        <v>0</v>
      </c>
      <c r="F1147" s="501">
        <v>0</v>
      </c>
      <c r="G1147" s="501">
        <v>0</v>
      </c>
      <c r="H1147" s="501">
        <v>0</v>
      </c>
      <c r="I1147" s="501">
        <v>0</v>
      </c>
      <c r="J1147" s="501">
        <v>0</v>
      </c>
      <c r="K1147" s="501">
        <v>0</v>
      </c>
      <c r="L1147" s="492">
        <v>0</v>
      </c>
      <c r="M1147" s="409">
        <v>0</v>
      </c>
      <c r="N1147" s="409">
        <v>0</v>
      </c>
      <c r="O1147" s="409">
        <v>0</v>
      </c>
      <c r="P1147" s="657">
        <v>300</v>
      </c>
      <c r="Q1147" s="409">
        <f t="shared" si="49"/>
        <v>459000</v>
      </c>
      <c r="R1147" s="493">
        <v>0</v>
      </c>
      <c r="S1147" s="409">
        <v>0</v>
      </c>
      <c r="T1147" s="657">
        <v>300</v>
      </c>
      <c r="U1147" s="409">
        <f t="shared" si="50"/>
        <v>459000</v>
      </c>
      <c r="V1147" s="40"/>
      <c r="W1147" s="40"/>
      <c r="X1147" s="40"/>
      <c r="Y1147" s="52"/>
    </row>
    <row r="1148" spans="1:25" ht="21">
      <c r="A1148" s="54">
        <v>415</v>
      </c>
      <c r="B1148" s="105" t="s">
        <v>459</v>
      </c>
      <c r="C1148" s="72" t="s">
        <v>48</v>
      </c>
      <c r="D1148" s="656">
        <v>212500</v>
      </c>
      <c r="E1148" s="501">
        <v>0</v>
      </c>
      <c r="F1148" s="501">
        <v>0</v>
      </c>
      <c r="G1148" s="501">
        <v>0</v>
      </c>
      <c r="H1148" s="501">
        <v>0</v>
      </c>
      <c r="I1148" s="501">
        <v>0</v>
      </c>
      <c r="J1148" s="501">
        <v>0</v>
      </c>
      <c r="K1148" s="501">
        <v>0</v>
      </c>
      <c r="L1148" s="492">
        <v>0</v>
      </c>
      <c r="M1148" s="409">
        <v>0</v>
      </c>
      <c r="N1148" s="409">
        <v>0</v>
      </c>
      <c r="O1148" s="409">
        <v>0</v>
      </c>
      <c r="P1148" s="657">
        <v>1</v>
      </c>
      <c r="Q1148" s="409">
        <f t="shared" si="49"/>
        <v>212500</v>
      </c>
      <c r="R1148" s="493">
        <v>0</v>
      </c>
      <c r="S1148" s="409">
        <v>0</v>
      </c>
      <c r="T1148" s="657">
        <v>1</v>
      </c>
      <c r="U1148" s="409">
        <f t="shared" si="50"/>
        <v>212500</v>
      </c>
      <c r="V1148" s="40"/>
      <c r="W1148" s="40"/>
      <c r="X1148" s="40"/>
      <c r="Y1148" s="52"/>
    </row>
    <row r="1149" spans="1:25" ht="21">
      <c r="A1149" s="54"/>
      <c r="B1149" s="106" t="s">
        <v>460</v>
      </c>
      <c r="C1149" s="96">
        <v>0</v>
      </c>
      <c r="D1149" s="641">
        <v>0</v>
      </c>
      <c r="E1149" s="501">
        <v>0</v>
      </c>
      <c r="F1149" s="501">
        <v>0</v>
      </c>
      <c r="G1149" s="501">
        <v>0</v>
      </c>
      <c r="H1149" s="501">
        <v>0</v>
      </c>
      <c r="I1149" s="501">
        <v>0</v>
      </c>
      <c r="J1149" s="501">
        <v>0</v>
      </c>
      <c r="K1149" s="501">
        <v>0</v>
      </c>
      <c r="L1149" s="492">
        <v>0</v>
      </c>
      <c r="M1149" s="409">
        <v>0</v>
      </c>
      <c r="N1149" s="409">
        <v>0</v>
      </c>
      <c r="O1149" s="409">
        <v>0</v>
      </c>
      <c r="P1149" s="653">
        <v>0</v>
      </c>
      <c r="Q1149" s="409">
        <f t="shared" si="49"/>
        <v>0</v>
      </c>
      <c r="R1149" s="493">
        <v>0</v>
      </c>
      <c r="S1149" s="409">
        <v>0</v>
      </c>
      <c r="T1149" s="653">
        <v>0</v>
      </c>
      <c r="U1149" s="409">
        <f t="shared" si="50"/>
        <v>0</v>
      </c>
      <c r="V1149" s="40"/>
      <c r="W1149" s="40"/>
      <c r="X1149" s="40"/>
      <c r="Y1149" s="52"/>
    </row>
    <row r="1150" spans="1:25" ht="21">
      <c r="A1150" s="54">
        <v>416</v>
      </c>
      <c r="B1150" s="105" t="s">
        <v>461</v>
      </c>
      <c r="C1150" s="72" t="s">
        <v>48</v>
      </c>
      <c r="D1150" s="656">
        <v>55250</v>
      </c>
      <c r="E1150" s="501">
        <v>0</v>
      </c>
      <c r="F1150" s="501">
        <v>0</v>
      </c>
      <c r="G1150" s="501">
        <v>0</v>
      </c>
      <c r="H1150" s="501">
        <v>0</v>
      </c>
      <c r="I1150" s="501">
        <v>0</v>
      </c>
      <c r="J1150" s="501">
        <v>0</v>
      </c>
      <c r="K1150" s="501">
        <v>0</v>
      </c>
      <c r="L1150" s="492">
        <v>0</v>
      </c>
      <c r="M1150" s="409">
        <v>0</v>
      </c>
      <c r="N1150" s="409">
        <v>0</v>
      </c>
      <c r="O1150" s="409">
        <v>0</v>
      </c>
      <c r="P1150" s="657">
        <v>3</v>
      </c>
      <c r="Q1150" s="409">
        <f t="shared" si="49"/>
        <v>165750</v>
      </c>
      <c r="R1150" s="493">
        <v>0</v>
      </c>
      <c r="S1150" s="409">
        <v>0</v>
      </c>
      <c r="T1150" s="657">
        <v>3</v>
      </c>
      <c r="U1150" s="409">
        <f t="shared" si="50"/>
        <v>165750</v>
      </c>
      <c r="V1150" s="40"/>
      <c r="W1150" s="40"/>
      <c r="X1150" s="40"/>
      <c r="Y1150" s="52"/>
    </row>
    <row r="1151" spans="1:25" ht="21">
      <c r="A1151" s="54">
        <v>417</v>
      </c>
      <c r="B1151" s="105" t="s">
        <v>462</v>
      </c>
      <c r="C1151" s="72" t="s">
        <v>48</v>
      </c>
      <c r="D1151" s="656">
        <v>55250</v>
      </c>
      <c r="E1151" s="501">
        <v>0</v>
      </c>
      <c r="F1151" s="501">
        <v>0</v>
      </c>
      <c r="G1151" s="501">
        <v>0</v>
      </c>
      <c r="H1151" s="501">
        <v>0</v>
      </c>
      <c r="I1151" s="501">
        <v>0</v>
      </c>
      <c r="J1151" s="501">
        <v>0</v>
      </c>
      <c r="K1151" s="501">
        <v>0</v>
      </c>
      <c r="L1151" s="492">
        <v>0</v>
      </c>
      <c r="M1151" s="409">
        <v>0</v>
      </c>
      <c r="N1151" s="409">
        <v>0</v>
      </c>
      <c r="O1151" s="409">
        <v>0</v>
      </c>
      <c r="P1151" s="657">
        <v>30</v>
      </c>
      <c r="Q1151" s="409">
        <f t="shared" si="49"/>
        <v>1657500</v>
      </c>
      <c r="R1151" s="493">
        <v>0</v>
      </c>
      <c r="S1151" s="409">
        <v>0</v>
      </c>
      <c r="T1151" s="657">
        <v>30</v>
      </c>
      <c r="U1151" s="409">
        <f t="shared" si="50"/>
        <v>1657500</v>
      </c>
      <c r="V1151" s="40"/>
      <c r="W1151" s="40"/>
      <c r="X1151" s="40"/>
      <c r="Y1151" s="52"/>
    </row>
    <row r="1152" spans="1:25" ht="21">
      <c r="A1152" s="54">
        <v>418</v>
      </c>
      <c r="B1152" s="105" t="s">
        <v>463</v>
      </c>
      <c r="C1152" s="72" t="s">
        <v>48</v>
      </c>
      <c r="D1152" s="656">
        <v>425000</v>
      </c>
      <c r="E1152" s="501">
        <v>0</v>
      </c>
      <c r="F1152" s="501">
        <v>0</v>
      </c>
      <c r="G1152" s="501">
        <v>0</v>
      </c>
      <c r="H1152" s="501">
        <v>0</v>
      </c>
      <c r="I1152" s="501">
        <v>0</v>
      </c>
      <c r="J1152" s="501">
        <v>0</v>
      </c>
      <c r="K1152" s="501">
        <v>0</v>
      </c>
      <c r="L1152" s="492">
        <v>0</v>
      </c>
      <c r="M1152" s="409">
        <v>0</v>
      </c>
      <c r="N1152" s="409">
        <v>0</v>
      </c>
      <c r="O1152" s="409">
        <v>0</v>
      </c>
      <c r="P1152" s="657">
        <v>1</v>
      </c>
      <c r="Q1152" s="409">
        <f t="shared" si="49"/>
        <v>425000</v>
      </c>
      <c r="R1152" s="493">
        <v>0</v>
      </c>
      <c r="S1152" s="409">
        <v>0</v>
      </c>
      <c r="T1152" s="657">
        <v>1</v>
      </c>
      <c r="U1152" s="409">
        <f t="shared" si="50"/>
        <v>425000</v>
      </c>
      <c r="V1152" s="40"/>
      <c r="W1152" s="40"/>
      <c r="X1152" s="40"/>
      <c r="Y1152" s="52"/>
    </row>
    <row r="1153" spans="1:25" ht="21">
      <c r="A1153" s="54">
        <v>419</v>
      </c>
      <c r="B1153" s="105" t="s">
        <v>464</v>
      </c>
      <c r="C1153" s="72" t="s">
        <v>48</v>
      </c>
      <c r="D1153" s="656">
        <v>102000</v>
      </c>
      <c r="E1153" s="501">
        <v>0</v>
      </c>
      <c r="F1153" s="501">
        <v>0</v>
      </c>
      <c r="G1153" s="501">
        <v>0</v>
      </c>
      <c r="H1153" s="501">
        <v>0</v>
      </c>
      <c r="I1153" s="501">
        <v>0</v>
      </c>
      <c r="J1153" s="501">
        <v>0</v>
      </c>
      <c r="K1153" s="501">
        <v>0</v>
      </c>
      <c r="L1153" s="492">
        <v>0</v>
      </c>
      <c r="M1153" s="409">
        <v>0</v>
      </c>
      <c r="N1153" s="409">
        <v>0</v>
      </c>
      <c r="O1153" s="409">
        <v>0</v>
      </c>
      <c r="P1153" s="657">
        <v>1</v>
      </c>
      <c r="Q1153" s="409">
        <f t="shared" si="49"/>
        <v>102000</v>
      </c>
      <c r="R1153" s="493">
        <v>0</v>
      </c>
      <c r="S1153" s="409">
        <v>0</v>
      </c>
      <c r="T1153" s="657">
        <v>1</v>
      </c>
      <c r="U1153" s="409">
        <f t="shared" si="50"/>
        <v>102000</v>
      </c>
      <c r="V1153" s="40"/>
      <c r="W1153" s="40"/>
      <c r="X1153" s="40"/>
      <c r="Y1153" s="52"/>
    </row>
    <row r="1154" spans="1:25" ht="21">
      <c r="A1154" s="54">
        <v>420</v>
      </c>
      <c r="B1154" s="105" t="s">
        <v>465</v>
      </c>
      <c r="C1154" s="72" t="s">
        <v>48</v>
      </c>
      <c r="D1154" s="656">
        <v>21250</v>
      </c>
      <c r="E1154" s="501">
        <v>0</v>
      </c>
      <c r="F1154" s="501">
        <v>0</v>
      </c>
      <c r="G1154" s="501">
        <v>0</v>
      </c>
      <c r="H1154" s="501">
        <v>0</v>
      </c>
      <c r="I1154" s="501">
        <v>0</v>
      </c>
      <c r="J1154" s="501">
        <v>0</v>
      </c>
      <c r="K1154" s="501">
        <v>0</v>
      </c>
      <c r="L1154" s="492">
        <v>0</v>
      </c>
      <c r="M1154" s="409">
        <v>0</v>
      </c>
      <c r="N1154" s="409">
        <v>0</v>
      </c>
      <c r="O1154" s="409">
        <v>0</v>
      </c>
      <c r="P1154" s="657">
        <v>3</v>
      </c>
      <c r="Q1154" s="409">
        <f t="shared" si="49"/>
        <v>63750</v>
      </c>
      <c r="R1154" s="493">
        <v>0</v>
      </c>
      <c r="S1154" s="409">
        <v>0</v>
      </c>
      <c r="T1154" s="657">
        <v>3</v>
      </c>
      <c r="U1154" s="409">
        <f t="shared" si="50"/>
        <v>63750</v>
      </c>
      <c r="V1154" s="40"/>
      <c r="W1154" s="40"/>
      <c r="X1154" s="40"/>
      <c r="Y1154" s="52"/>
    </row>
    <row r="1155" spans="1:25" ht="21">
      <c r="A1155" s="54">
        <v>421</v>
      </c>
      <c r="B1155" s="105" t="s">
        <v>466</v>
      </c>
      <c r="C1155" s="72" t="s">
        <v>48</v>
      </c>
      <c r="D1155" s="656">
        <v>170000</v>
      </c>
      <c r="E1155" s="501">
        <v>0</v>
      </c>
      <c r="F1155" s="501">
        <v>0</v>
      </c>
      <c r="G1155" s="501">
        <v>0</v>
      </c>
      <c r="H1155" s="501">
        <v>0</v>
      </c>
      <c r="I1155" s="501">
        <v>0</v>
      </c>
      <c r="J1155" s="501">
        <v>0</v>
      </c>
      <c r="K1155" s="501">
        <v>0</v>
      </c>
      <c r="L1155" s="492">
        <v>0</v>
      </c>
      <c r="M1155" s="409">
        <v>0</v>
      </c>
      <c r="N1155" s="409">
        <v>0</v>
      </c>
      <c r="O1155" s="409">
        <v>0</v>
      </c>
      <c r="P1155" s="657">
        <v>1</v>
      </c>
      <c r="Q1155" s="409">
        <f t="shared" si="49"/>
        <v>170000</v>
      </c>
      <c r="R1155" s="493">
        <v>0</v>
      </c>
      <c r="S1155" s="409">
        <v>0</v>
      </c>
      <c r="T1155" s="657">
        <v>1</v>
      </c>
      <c r="U1155" s="409">
        <f t="shared" si="50"/>
        <v>170000</v>
      </c>
      <c r="V1155" s="40"/>
      <c r="W1155" s="40"/>
      <c r="X1155" s="40"/>
      <c r="Y1155" s="52"/>
    </row>
    <row r="1156" spans="1:25" ht="21">
      <c r="A1156" s="54">
        <v>422</v>
      </c>
      <c r="B1156" s="105" t="s">
        <v>467</v>
      </c>
      <c r="C1156" s="72" t="s">
        <v>48</v>
      </c>
      <c r="D1156" s="656">
        <v>10191.5</v>
      </c>
      <c r="E1156" s="501">
        <v>0</v>
      </c>
      <c r="F1156" s="501">
        <v>0</v>
      </c>
      <c r="G1156" s="501">
        <v>0</v>
      </c>
      <c r="H1156" s="501">
        <v>0</v>
      </c>
      <c r="I1156" s="501">
        <v>0</v>
      </c>
      <c r="J1156" s="501">
        <v>0</v>
      </c>
      <c r="K1156" s="501">
        <v>0</v>
      </c>
      <c r="L1156" s="492">
        <v>0</v>
      </c>
      <c r="M1156" s="409">
        <v>0</v>
      </c>
      <c r="N1156" s="409">
        <v>0</v>
      </c>
      <c r="O1156" s="409">
        <v>0</v>
      </c>
      <c r="P1156" s="657">
        <v>30</v>
      </c>
      <c r="Q1156" s="409">
        <f t="shared" si="49"/>
        <v>305745</v>
      </c>
      <c r="R1156" s="493">
        <v>0</v>
      </c>
      <c r="S1156" s="409">
        <v>0</v>
      </c>
      <c r="T1156" s="657">
        <v>30</v>
      </c>
      <c r="U1156" s="409">
        <f t="shared" si="50"/>
        <v>305745</v>
      </c>
      <c r="V1156" s="40"/>
      <c r="W1156" s="40"/>
      <c r="X1156" s="40"/>
      <c r="Y1156" s="52"/>
    </row>
    <row r="1157" spans="1:25" ht="21">
      <c r="A1157" s="54">
        <v>423</v>
      </c>
      <c r="B1157" s="105" t="s">
        <v>468</v>
      </c>
      <c r="C1157" s="72" t="s">
        <v>48</v>
      </c>
      <c r="D1157" s="656">
        <v>6800</v>
      </c>
      <c r="E1157" s="501">
        <v>0</v>
      </c>
      <c r="F1157" s="501">
        <v>0</v>
      </c>
      <c r="G1157" s="501">
        <v>0</v>
      </c>
      <c r="H1157" s="501">
        <v>0</v>
      </c>
      <c r="I1157" s="501">
        <v>0</v>
      </c>
      <c r="J1157" s="501">
        <v>0</v>
      </c>
      <c r="K1157" s="501">
        <v>0</v>
      </c>
      <c r="L1157" s="492">
        <v>0</v>
      </c>
      <c r="M1157" s="409">
        <v>0</v>
      </c>
      <c r="N1157" s="409">
        <v>0</v>
      </c>
      <c r="O1157" s="409">
        <v>0</v>
      </c>
      <c r="P1157" s="657">
        <v>30</v>
      </c>
      <c r="Q1157" s="409">
        <f t="shared" si="49"/>
        <v>204000</v>
      </c>
      <c r="R1157" s="493">
        <v>0</v>
      </c>
      <c r="S1157" s="409">
        <v>0</v>
      </c>
      <c r="T1157" s="657">
        <v>30</v>
      </c>
      <c r="U1157" s="409">
        <f t="shared" si="50"/>
        <v>204000</v>
      </c>
      <c r="V1157" s="40"/>
      <c r="W1157" s="40"/>
      <c r="X1157" s="40"/>
      <c r="Y1157" s="52"/>
    </row>
    <row r="1158" spans="1:25" ht="21">
      <c r="A1158" s="54">
        <v>424</v>
      </c>
      <c r="B1158" s="105" t="s">
        <v>469</v>
      </c>
      <c r="C1158" s="72" t="s">
        <v>48</v>
      </c>
      <c r="D1158" s="656">
        <v>42500</v>
      </c>
      <c r="E1158" s="501">
        <v>0</v>
      </c>
      <c r="F1158" s="501">
        <v>0</v>
      </c>
      <c r="G1158" s="501">
        <v>0</v>
      </c>
      <c r="H1158" s="501">
        <v>0</v>
      </c>
      <c r="I1158" s="501">
        <v>0</v>
      </c>
      <c r="J1158" s="501">
        <v>0</v>
      </c>
      <c r="K1158" s="501">
        <v>0</v>
      </c>
      <c r="L1158" s="492">
        <v>0</v>
      </c>
      <c r="M1158" s="409">
        <v>0</v>
      </c>
      <c r="N1158" s="409">
        <v>0</v>
      </c>
      <c r="O1158" s="409">
        <v>0</v>
      </c>
      <c r="P1158" s="657">
        <v>1</v>
      </c>
      <c r="Q1158" s="409">
        <f t="shared" si="49"/>
        <v>42500</v>
      </c>
      <c r="R1158" s="493">
        <v>0</v>
      </c>
      <c r="S1158" s="409">
        <v>0</v>
      </c>
      <c r="T1158" s="657">
        <v>1</v>
      </c>
      <c r="U1158" s="409">
        <f t="shared" si="50"/>
        <v>42500</v>
      </c>
      <c r="V1158" s="40"/>
      <c r="W1158" s="40"/>
      <c r="X1158" s="40"/>
      <c r="Y1158" s="52"/>
    </row>
    <row r="1159" spans="1:25" ht="21">
      <c r="A1159" s="54">
        <v>425</v>
      </c>
      <c r="B1159" s="105" t="s">
        <v>470</v>
      </c>
      <c r="C1159" s="72" t="s">
        <v>48</v>
      </c>
      <c r="D1159" s="656">
        <v>765000</v>
      </c>
      <c r="E1159" s="501">
        <v>0</v>
      </c>
      <c r="F1159" s="501">
        <v>0</v>
      </c>
      <c r="G1159" s="501">
        <v>0</v>
      </c>
      <c r="H1159" s="501">
        <v>0</v>
      </c>
      <c r="I1159" s="501">
        <v>0</v>
      </c>
      <c r="J1159" s="501">
        <v>0</v>
      </c>
      <c r="K1159" s="501">
        <v>0</v>
      </c>
      <c r="L1159" s="492">
        <v>0</v>
      </c>
      <c r="M1159" s="409">
        <v>0</v>
      </c>
      <c r="N1159" s="409">
        <v>0</v>
      </c>
      <c r="O1159" s="409">
        <v>0</v>
      </c>
      <c r="P1159" s="657">
        <v>1</v>
      </c>
      <c r="Q1159" s="409">
        <f t="shared" si="49"/>
        <v>765000</v>
      </c>
      <c r="R1159" s="493">
        <v>0</v>
      </c>
      <c r="S1159" s="409">
        <v>0</v>
      </c>
      <c r="T1159" s="657">
        <v>1</v>
      </c>
      <c r="U1159" s="409">
        <f t="shared" si="50"/>
        <v>765000</v>
      </c>
      <c r="V1159" s="40"/>
      <c r="W1159" s="40"/>
      <c r="X1159" s="40"/>
      <c r="Y1159" s="52"/>
    </row>
    <row r="1160" spans="1:25" ht="42">
      <c r="A1160" s="54">
        <v>426</v>
      </c>
      <c r="B1160" s="107" t="s">
        <v>323</v>
      </c>
      <c r="C1160" s="108" t="s">
        <v>294</v>
      </c>
      <c r="D1160" s="660">
        <v>1613970</v>
      </c>
      <c r="E1160" s="501">
        <v>0</v>
      </c>
      <c r="F1160" s="501">
        <v>0</v>
      </c>
      <c r="G1160" s="501">
        <v>0</v>
      </c>
      <c r="H1160" s="501">
        <v>0</v>
      </c>
      <c r="I1160" s="501">
        <v>0</v>
      </c>
      <c r="J1160" s="501">
        <v>0</v>
      </c>
      <c r="K1160" s="501">
        <v>0</v>
      </c>
      <c r="L1160" s="492">
        <v>0</v>
      </c>
      <c r="M1160" s="409">
        <v>0</v>
      </c>
      <c r="N1160" s="409">
        <v>0</v>
      </c>
      <c r="O1160" s="409">
        <v>0</v>
      </c>
      <c r="P1160" s="658">
        <v>1</v>
      </c>
      <c r="Q1160" s="409">
        <f t="shared" si="49"/>
        <v>1613970</v>
      </c>
      <c r="R1160" s="493">
        <v>0</v>
      </c>
      <c r="S1160" s="409">
        <v>0</v>
      </c>
      <c r="T1160" s="658">
        <v>1</v>
      </c>
      <c r="U1160" s="409">
        <f t="shared" si="50"/>
        <v>1613970</v>
      </c>
      <c r="V1160" s="40"/>
      <c r="W1160" s="40"/>
      <c r="X1160" s="40"/>
      <c r="Y1160" s="52"/>
    </row>
    <row r="1161" spans="1:25" ht="21">
      <c r="A1161" s="54"/>
      <c r="B1161" s="109" t="s">
        <v>471</v>
      </c>
      <c r="C1161" s="549">
        <v>0</v>
      </c>
      <c r="D1161" s="650">
        <v>0</v>
      </c>
      <c r="E1161" s="501">
        <v>0</v>
      </c>
      <c r="F1161" s="501">
        <v>0</v>
      </c>
      <c r="G1161" s="501">
        <v>0</v>
      </c>
      <c r="H1161" s="501">
        <v>0</v>
      </c>
      <c r="I1161" s="501">
        <v>0</v>
      </c>
      <c r="J1161" s="501">
        <v>0</v>
      </c>
      <c r="K1161" s="501">
        <v>0</v>
      </c>
      <c r="L1161" s="492">
        <v>0</v>
      </c>
      <c r="M1161" s="409">
        <v>0</v>
      </c>
      <c r="N1161" s="409">
        <v>0</v>
      </c>
      <c r="O1161" s="409">
        <v>0</v>
      </c>
      <c r="P1161" s="648">
        <v>0</v>
      </c>
      <c r="Q1161" s="409">
        <f t="shared" ref="Q1161:Q1182" si="51">D1161*P1161</f>
        <v>0</v>
      </c>
      <c r="R1161" s="493">
        <v>0</v>
      </c>
      <c r="S1161" s="409">
        <v>0</v>
      </c>
      <c r="T1161" s="648">
        <v>0</v>
      </c>
      <c r="U1161" s="409">
        <f t="shared" ref="U1161:U1182" si="52">Q1161</f>
        <v>0</v>
      </c>
      <c r="V1161" s="40"/>
      <c r="W1161" s="40"/>
      <c r="X1161" s="40"/>
      <c r="Y1161" s="52"/>
    </row>
    <row r="1162" spans="1:25" ht="21">
      <c r="A1162" s="54">
        <v>427</v>
      </c>
      <c r="B1162" s="105" t="s">
        <v>472</v>
      </c>
      <c r="C1162" s="72" t="s">
        <v>48</v>
      </c>
      <c r="D1162" s="656">
        <v>134520</v>
      </c>
      <c r="E1162" s="501">
        <v>0</v>
      </c>
      <c r="F1162" s="501">
        <v>0</v>
      </c>
      <c r="G1162" s="501">
        <v>0</v>
      </c>
      <c r="H1162" s="501">
        <v>0</v>
      </c>
      <c r="I1162" s="501">
        <v>0</v>
      </c>
      <c r="J1162" s="501">
        <v>0</v>
      </c>
      <c r="K1162" s="501">
        <v>0</v>
      </c>
      <c r="L1162" s="492">
        <v>0</v>
      </c>
      <c r="M1162" s="409">
        <v>0</v>
      </c>
      <c r="N1162" s="409">
        <v>0</v>
      </c>
      <c r="O1162" s="409">
        <v>0</v>
      </c>
      <c r="P1162" s="657">
        <v>1</v>
      </c>
      <c r="Q1162" s="409">
        <f t="shared" si="51"/>
        <v>134520</v>
      </c>
      <c r="R1162" s="493">
        <v>0</v>
      </c>
      <c r="S1162" s="409">
        <v>0</v>
      </c>
      <c r="T1162" s="657">
        <v>1</v>
      </c>
      <c r="U1162" s="409">
        <f t="shared" si="52"/>
        <v>134520</v>
      </c>
      <c r="V1162" s="40"/>
      <c r="W1162" s="40"/>
      <c r="X1162" s="40"/>
      <c r="Y1162" s="52"/>
    </row>
    <row r="1163" spans="1:25" ht="21">
      <c r="A1163" s="54">
        <v>428</v>
      </c>
      <c r="B1163" s="105" t="s">
        <v>473</v>
      </c>
      <c r="C1163" s="72" t="s">
        <v>48</v>
      </c>
      <c r="D1163" s="656">
        <v>91675</v>
      </c>
      <c r="E1163" s="501">
        <v>0</v>
      </c>
      <c r="F1163" s="501">
        <v>0</v>
      </c>
      <c r="G1163" s="501">
        <v>0</v>
      </c>
      <c r="H1163" s="501">
        <v>0</v>
      </c>
      <c r="I1163" s="501">
        <v>0</v>
      </c>
      <c r="J1163" s="501">
        <v>0</v>
      </c>
      <c r="K1163" s="501">
        <v>0</v>
      </c>
      <c r="L1163" s="492">
        <v>0</v>
      </c>
      <c r="M1163" s="409">
        <v>0</v>
      </c>
      <c r="N1163" s="409">
        <v>0</v>
      </c>
      <c r="O1163" s="409">
        <v>0</v>
      </c>
      <c r="P1163" s="657">
        <v>1</v>
      </c>
      <c r="Q1163" s="409">
        <f t="shared" si="51"/>
        <v>91675</v>
      </c>
      <c r="R1163" s="493">
        <v>0</v>
      </c>
      <c r="S1163" s="409">
        <v>0</v>
      </c>
      <c r="T1163" s="657">
        <v>1</v>
      </c>
      <c r="U1163" s="409">
        <f t="shared" si="52"/>
        <v>91675</v>
      </c>
      <c r="V1163" s="40"/>
      <c r="W1163" s="40"/>
      <c r="X1163" s="40"/>
      <c r="Y1163" s="52"/>
    </row>
    <row r="1164" spans="1:25" ht="21">
      <c r="A1164" s="54">
        <v>429</v>
      </c>
      <c r="B1164" s="105" t="s">
        <v>474</v>
      </c>
      <c r="C1164" s="72" t="s">
        <v>48</v>
      </c>
      <c r="D1164" s="656">
        <v>5510</v>
      </c>
      <c r="E1164" s="501">
        <v>0</v>
      </c>
      <c r="F1164" s="501">
        <v>0</v>
      </c>
      <c r="G1164" s="501">
        <v>0</v>
      </c>
      <c r="H1164" s="501">
        <v>0</v>
      </c>
      <c r="I1164" s="501">
        <v>0</v>
      </c>
      <c r="J1164" s="501">
        <v>0</v>
      </c>
      <c r="K1164" s="501">
        <v>0</v>
      </c>
      <c r="L1164" s="492">
        <v>0</v>
      </c>
      <c r="M1164" s="409">
        <v>0</v>
      </c>
      <c r="N1164" s="409">
        <v>0</v>
      </c>
      <c r="O1164" s="409">
        <v>0</v>
      </c>
      <c r="P1164" s="657">
        <v>1</v>
      </c>
      <c r="Q1164" s="409">
        <f t="shared" si="51"/>
        <v>5510</v>
      </c>
      <c r="R1164" s="493">
        <v>0</v>
      </c>
      <c r="S1164" s="409">
        <v>0</v>
      </c>
      <c r="T1164" s="657">
        <v>1</v>
      </c>
      <c r="U1164" s="409">
        <f t="shared" si="52"/>
        <v>5510</v>
      </c>
      <c r="V1164" s="40"/>
      <c r="W1164" s="40"/>
      <c r="X1164" s="40"/>
      <c r="Y1164" s="52"/>
    </row>
    <row r="1165" spans="1:25" ht="21">
      <c r="A1165" s="54">
        <v>430</v>
      </c>
      <c r="B1165" s="105" t="s">
        <v>475</v>
      </c>
      <c r="C1165" s="72" t="s">
        <v>48</v>
      </c>
      <c r="D1165" s="656">
        <v>21660</v>
      </c>
      <c r="E1165" s="501">
        <v>0</v>
      </c>
      <c r="F1165" s="501">
        <v>0</v>
      </c>
      <c r="G1165" s="501">
        <v>0</v>
      </c>
      <c r="H1165" s="501">
        <v>0</v>
      </c>
      <c r="I1165" s="501">
        <v>0</v>
      </c>
      <c r="J1165" s="501">
        <v>0</v>
      </c>
      <c r="K1165" s="501">
        <v>0</v>
      </c>
      <c r="L1165" s="492">
        <v>0</v>
      </c>
      <c r="M1165" s="409">
        <v>0</v>
      </c>
      <c r="N1165" s="409">
        <v>0</v>
      </c>
      <c r="O1165" s="409">
        <v>0</v>
      </c>
      <c r="P1165" s="657">
        <v>1</v>
      </c>
      <c r="Q1165" s="409">
        <f t="shared" si="51"/>
        <v>21660</v>
      </c>
      <c r="R1165" s="493">
        <v>0</v>
      </c>
      <c r="S1165" s="409">
        <v>0</v>
      </c>
      <c r="T1165" s="657">
        <v>1</v>
      </c>
      <c r="U1165" s="409">
        <f t="shared" si="52"/>
        <v>21660</v>
      </c>
      <c r="V1165" s="40"/>
      <c r="W1165" s="40"/>
      <c r="X1165" s="40"/>
      <c r="Y1165" s="52"/>
    </row>
    <row r="1166" spans="1:25" ht="21">
      <c r="A1166" s="54">
        <v>431</v>
      </c>
      <c r="B1166" s="105" t="s">
        <v>476</v>
      </c>
      <c r="C1166" s="72" t="s">
        <v>48</v>
      </c>
      <c r="D1166" s="656">
        <v>17100</v>
      </c>
      <c r="E1166" s="501">
        <v>0</v>
      </c>
      <c r="F1166" s="501">
        <v>0</v>
      </c>
      <c r="G1166" s="501">
        <v>0</v>
      </c>
      <c r="H1166" s="501">
        <v>0</v>
      </c>
      <c r="I1166" s="501">
        <v>0</v>
      </c>
      <c r="J1166" s="501">
        <v>0</v>
      </c>
      <c r="K1166" s="501">
        <v>0</v>
      </c>
      <c r="L1166" s="492">
        <v>0</v>
      </c>
      <c r="M1166" s="409">
        <v>0</v>
      </c>
      <c r="N1166" s="409">
        <v>0</v>
      </c>
      <c r="O1166" s="409">
        <v>0</v>
      </c>
      <c r="P1166" s="657">
        <v>1</v>
      </c>
      <c r="Q1166" s="409">
        <f t="shared" si="51"/>
        <v>17100</v>
      </c>
      <c r="R1166" s="493">
        <v>0</v>
      </c>
      <c r="S1166" s="409">
        <v>0</v>
      </c>
      <c r="T1166" s="657">
        <v>1</v>
      </c>
      <c r="U1166" s="409">
        <f t="shared" si="52"/>
        <v>17100</v>
      </c>
      <c r="V1166" s="40"/>
      <c r="W1166" s="40"/>
      <c r="X1166" s="40"/>
      <c r="Y1166" s="52"/>
    </row>
    <row r="1167" spans="1:25" ht="21">
      <c r="A1167" s="54">
        <v>432</v>
      </c>
      <c r="B1167" s="105" t="s">
        <v>477</v>
      </c>
      <c r="C1167" s="72" t="s">
        <v>48</v>
      </c>
      <c r="D1167" s="656">
        <v>87020</v>
      </c>
      <c r="E1167" s="501">
        <v>0</v>
      </c>
      <c r="F1167" s="501">
        <v>0</v>
      </c>
      <c r="G1167" s="501">
        <v>0</v>
      </c>
      <c r="H1167" s="501">
        <v>0</v>
      </c>
      <c r="I1167" s="501">
        <v>0</v>
      </c>
      <c r="J1167" s="501">
        <v>0</v>
      </c>
      <c r="K1167" s="501">
        <v>0</v>
      </c>
      <c r="L1167" s="492">
        <v>0</v>
      </c>
      <c r="M1167" s="409">
        <v>0</v>
      </c>
      <c r="N1167" s="409">
        <v>0</v>
      </c>
      <c r="O1167" s="409">
        <v>0</v>
      </c>
      <c r="P1167" s="657">
        <v>1</v>
      </c>
      <c r="Q1167" s="409">
        <f t="shared" si="51"/>
        <v>87020</v>
      </c>
      <c r="R1167" s="493">
        <v>0</v>
      </c>
      <c r="S1167" s="409">
        <v>0</v>
      </c>
      <c r="T1167" s="657">
        <v>1</v>
      </c>
      <c r="U1167" s="409">
        <f t="shared" si="52"/>
        <v>87020</v>
      </c>
      <c r="V1167" s="40"/>
      <c r="W1167" s="40"/>
      <c r="X1167" s="40"/>
      <c r="Y1167" s="52"/>
    </row>
    <row r="1168" spans="1:25" ht="42">
      <c r="A1168" s="54">
        <v>433</v>
      </c>
      <c r="B1168" s="107" t="s">
        <v>323</v>
      </c>
      <c r="C1168" s="108" t="s">
        <v>294</v>
      </c>
      <c r="D1168" s="660">
        <v>95000</v>
      </c>
      <c r="E1168" s="501">
        <v>0</v>
      </c>
      <c r="F1168" s="501">
        <v>0</v>
      </c>
      <c r="G1168" s="501">
        <v>0</v>
      </c>
      <c r="H1168" s="501">
        <v>0</v>
      </c>
      <c r="I1168" s="501">
        <v>0</v>
      </c>
      <c r="J1168" s="501">
        <v>0</v>
      </c>
      <c r="K1168" s="501">
        <v>0</v>
      </c>
      <c r="L1168" s="492">
        <v>0</v>
      </c>
      <c r="M1168" s="409">
        <v>0</v>
      </c>
      <c r="N1168" s="409">
        <v>0</v>
      </c>
      <c r="O1168" s="409">
        <v>0</v>
      </c>
      <c r="P1168" s="658">
        <v>1</v>
      </c>
      <c r="Q1168" s="409">
        <f t="shared" si="51"/>
        <v>95000</v>
      </c>
      <c r="R1168" s="493">
        <v>0</v>
      </c>
      <c r="S1168" s="409">
        <v>0</v>
      </c>
      <c r="T1168" s="658">
        <v>1</v>
      </c>
      <c r="U1168" s="409">
        <f t="shared" si="52"/>
        <v>95000</v>
      </c>
      <c r="V1168" s="40"/>
      <c r="W1168" s="40"/>
      <c r="X1168" s="40"/>
      <c r="Y1168" s="52"/>
    </row>
    <row r="1169" spans="1:25" ht="21">
      <c r="A1169" s="54"/>
      <c r="B1169" s="109" t="s">
        <v>478</v>
      </c>
      <c r="C1169" s="549"/>
      <c r="D1169" s="650">
        <v>0</v>
      </c>
      <c r="E1169" s="501">
        <v>0</v>
      </c>
      <c r="F1169" s="501">
        <v>0</v>
      </c>
      <c r="G1169" s="501">
        <v>0</v>
      </c>
      <c r="H1169" s="501">
        <v>0</v>
      </c>
      <c r="I1169" s="501">
        <v>0</v>
      </c>
      <c r="J1169" s="501">
        <v>0</v>
      </c>
      <c r="K1169" s="501">
        <v>0</v>
      </c>
      <c r="L1169" s="492">
        <v>0</v>
      </c>
      <c r="M1169" s="409">
        <v>0</v>
      </c>
      <c r="N1169" s="409">
        <v>0</v>
      </c>
      <c r="O1169" s="409">
        <v>0</v>
      </c>
      <c r="P1169" s="648">
        <v>0</v>
      </c>
      <c r="Q1169" s="409">
        <f t="shared" si="51"/>
        <v>0</v>
      </c>
      <c r="R1169" s="493">
        <v>0</v>
      </c>
      <c r="S1169" s="409">
        <v>0</v>
      </c>
      <c r="T1169" s="648">
        <v>0</v>
      </c>
      <c r="U1169" s="409">
        <f t="shared" si="52"/>
        <v>0</v>
      </c>
      <c r="V1169" s="40"/>
      <c r="W1169" s="40"/>
      <c r="X1169" s="40"/>
      <c r="Y1169" s="52"/>
    </row>
    <row r="1170" spans="1:25" ht="21">
      <c r="A1170" s="54">
        <v>434</v>
      </c>
      <c r="B1170" s="105" t="s">
        <v>479</v>
      </c>
      <c r="C1170" s="72" t="s">
        <v>311</v>
      </c>
      <c r="D1170" s="656">
        <v>13950</v>
      </c>
      <c r="E1170" s="501">
        <v>0</v>
      </c>
      <c r="F1170" s="501">
        <v>0</v>
      </c>
      <c r="G1170" s="501">
        <v>0</v>
      </c>
      <c r="H1170" s="501">
        <v>0</v>
      </c>
      <c r="I1170" s="501">
        <v>0</v>
      </c>
      <c r="J1170" s="501">
        <v>0</v>
      </c>
      <c r="K1170" s="501">
        <v>0</v>
      </c>
      <c r="L1170" s="492">
        <v>0</v>
      </c>
      <c r="M1170" s="409">
        <v>0</v>
      </c>
      <c r="N1170" s="409">
        <v>0</v>
      </c>
      <c r="O1170" s="409">
        <v>0</v>
      </c>
      <c r="P1170" s="657">
        <v>1</v>
      </c>
      <c r="Q1170" s="409">
        <f t="shared" si="51"/>
        <v>13950</v>
      </c>
      <c r="R1170" s="493">
        <v>0</v>
      </c>
      <c r="S1170" s="409">
        <v>0</v>
      </c>
      <c r="T1170" s="657">
        <v>1</v>
      </c>
      <c r="U1170" s="409">
        <f t="shared" si="52"/>
        <v>13950</v>
      </c>
      <c r="V1170" s="40"/>
      <c r="W1170" s="40"/>
      <c r="X1170" s="40"/>
      <c r="Y1170" s="52"/>
    </row>
    <row r="1171" spans="1:25" ht="21">
      <c r="A1171" s="54">
        <v>435</v>
      </c>
      <c r="B1171" s="112" t="s">
        <v>480</v>
      </c>
      <c r="C1171" s="72" t="s">
        <v>311</v>
      </c>
      <c r="D1171" s="657">
        <v>17100</v>
      </c>
      <c r="E1171" s="501">
        <v>0</v>
      </c>
      <c r="F1171" s="501">
        <v>0</v>
      </c>
      <c r="G1171" s="501">
        <v>0</v>
      </c>
      <c r="H1171" s="501">
        <v>0</v>
      </c>
      <c r="I1171" s="501">
        <v>0</v>
      </c>
      <c r="J1171" s="501">
        <v>0</v>
      </c>
      <c r="K1171" s="501">
        <v>0</v>
      </c>
      <c r="L1171" s="492">
        <v>0</v>
      </c>
      <c r="M1171" s="409">
        <v>0</v>
      </c>
      <c r="N1171" s="409">
        <v>0</v>
      </c>
      <c r="O1171" s="409">
        <v>0</v>
      </c>
      <c r="P1171" s="657">
        <v>1</v>
      </c>
      <c r="Q1171" s="409">
        <f t="shared" si="51"/>
        <v>17100</v>
      </c>
      <c r="R1171" s="493">
        <v>0</v>
      </c>
      <c r="S1171" s="409">
        <v>0</v>
      </c>
      <c r="T1171" s="657">
        <v>1</v>
      </c>
      <c r="U1171" s="409">
        <f t="shared" si="52"/>
        <v>17100</v>
      </c>
      <c r="V1171" s="40"/>
      <c r="W1171" s="40"/>
      <c r="X1171" s="40"/>
      <c r="Y1171" s="52"/>
    </row>
    <row r="1172" spans="1:25" ht="21">
      <c r="A1172" s="54">
        <v>436</v>
      </c>
      <c r="B1172" s="118" t="s">
        <v>481</v>
      </c>
      <c r="C1172" s="86" t="s">
        <v>311</v>
      </c>
      <c r="D1172" s="656">
        <v>27000</v>
      </c>
      <c r="E1172" s="501">
        <v>0</v>
      </c>
      <c r="F1172" s="501">
        <v>0</v>
      </c>
      <c r="G1172" s="501">
        <v>0</v>
      </c>
      <c r="H1172" s="501">
        <v>0</v>
      </c>
      <c r="I1172" s="501">
        <v>0</v>
      </c>
      <c r="J1172" s="501">
        <v>0</v>
      </c>
      <c r="K1172" s="501">
        <v>0</v>
      </c>
      <c r="L1172" s="492">
        <v>0</v>
      </c>
      <c r="M1172" s="409">
        <v>0</v>
      </c>
      <c r="N1172" s="409">
        <v>0</v>
      </c>
      <c r="O1172" s="409">
        <v>0</v>
      </c>
      <c r="P1172" s="665">
        <v>1</v>
      </c>
      <c r="Q1172" s="409">
        <f t="shared" si="51"/>
        <v>27000</v>
      </c>
      <c r="R1172" s="493">
        <v>0</v>
      </c>
      <c r="S1172" s="409">
        <v>0</v>
      </c>
      <c r="T1172" s="665">
        <v>1</v>
      </c>
      <c r="U1172" s="409">
        <f t="shared" si="52"/>
        <v>27000</v>
      </c>
      <c r="V1172" s="40"/>
      <c r="W1172" s="40"/>
      <c r="X1172" s="40"/>
      <c r="Y1172" s="52"/>
    </row>
    <row r="1173" spans="1:25" ht="21">
      <c r="A1173" s="54">
        <v>437</v>
      </c>
      <c r="B1173" s="105" t="s">
        <v>482</v>
      </c>
      <c r="C1173" s="72" t="s">
        <v>311</v>
      </c>
      <c r="D1173" s="656">
        <v>17100</v>
      </c>
      <c r="E1173" s="501">
        <v>0</v>
      </c>
      <c r="F1173" s="501">
        <v>0</v>
      </c>
      <c r="G1173" s="501">
        <v>0</v>
      </c>
      <c r="H1173" s="501">
        <v>0</v>
      </c>
      <c r="I1173" s="501">
        <v>0</v>
      </c>
      <c r="J1173" s="501">
        <v>0</v>
      </c>
      <c r="K1173" s="501">
        <v>0</v>
      </c>
      <c r="L1173" s="492">
        <v>0</v>
      </c>
      <c r="M1173" s="409">
        <v>0</v>
      </c>
      <c r="N1173" s="409">
        <v>0</v>
      </c>
      <c r="O1173" s="409">
        <v>0</v>
      </c>
      <c r="P1173" s="657">
        <v>1</v>
      </c>
      <c r="Q1173" s="409">
        <f t="shared" si="51"/>
        <v>17100</v>
      </c>
      <c r="R1173" s="493">
        <v>0</v>
      </c>
      <c r="S1173" s="409">
        <v>0</v>
      </c>
      <c r="T1173" s="657">
        <v>1</v>
      </c>
      <c r="U1173" s="409">
        <f t="shared" si="52"/>
        <v>17100</v>
      </c>
      <c r="V1173" s="40"/>
      <c r="W1173" s="40"/>
      <c r="X1173" s="40"/>
      <c r="Y1173" s="52"/>
    </row>
    <row r="1174" spans="1:25" ht="21">
      <c r="A1174" s="54">
        <v>438</v>
      </c>
      <c r="B1174" s="105" t="s">
        <v>483</v>
      </c>
      <c r="C1174" s="72" t="s">
        <v>311</v>
      </c>
      <c r="D1174" s="656">
        <v>40500</v>
      </c>
      <c r="E1174" s="501">
        <v>0</v>
      </c>
      <c r="F1174" s="501">
        <v>0</v>
      </c>
      <c r="G1174" s="501">
        <v>0</v>
      </c>
      <c r="H1174" s="501">
        <v>0</v>
      </c>
      <c r="I1174" s="501">
        <v>0</v>
      </c>
      <c r="J1174" s="501">
        <v>0</v>
      </c>
      <c r="K1174" s="501">
        <v>0</v>
      </c>
      <c r="L1174" s="492">
        <v>0</v>
      </c>
      <c r="M1174" s="409">
        <v>0</v>
      </c>
      <c r="N1174" s="409">
        <v>0</v>
      </c>
      <c r="O1174" s="409">
        <v>0</v>
      </c>
      <c r="P1174" s="657">
        <v>2</v>
      </c>
      <c r="Q1174" s="409">
        <f t="shared" si="51"/>
        <v>81000</v>
      </c>
      <c r="R1174" s="493">
        <v>0</v>
      </c>
      <c r="S1174" s="409">
        <v>0</v>
      </c>
      <c r="T1174" s="657">
        <v>2</v>
      </c>
      <c r="U1174" s="409">
        <f t="shared" si="52"/>
        <v>81000</v>
      </c>
      <c r="V1174" s="40"/>
      <c r="W1174" s="40"/>
      <c r="X1174" s="40"/>
      <c r="Y1174" s="52"/>
    </row>
    <row r="1175" spans="1:25" ht="21">
      <c r="A1175" s="54">
        <v>439</v>
      </c>
      <c r="B1175" s="105" t="s">
        <v>484</v>
      </c>
      <c r="C1175" s="72" t="s">
        <v>311</v>
      </c>
      <c r="D1175" s="656">
        <v>10170</v>
      </c>
      <c r="E1175" s="501">
        <v>0</v>
      </c>
      <c r="F1175" s="501">
        <v>0</v>
      </c>
      <c r="G1175" s="501">
        <v>0</v>
      </c>
      <c r="H1175" s="501">
        <v>0</v>
      </c>
      <c r="I1175" s="501">
        <v>0</v>
      </c>
      <c r="J1175" s="501">
        <v>0</v>
      </c>
      <c r="K1175" s="501">
        <v>0</v>
      </c>
      <c r="L1175" s="492">
        <v>0</v>
      </c>
      <c r="M1175" s="409">
        <v>0</v>
      </c>
      <c r="N1175" s="409">
        <v>0</v>
      </c>
      <c r="O1175" s="409">
        <v>0</v>
      </c>
      <c r="P1175" s="657">
        <v>1</v>
      </c>
      <c r="Q1175" s="409">
        <f t="shared" si="51"/>
        <v>10170</v>
      </c>
      <c r="R1175" s="493">
        <v>0</v>
      </c>
      <c r="S1175" s="409">
        <v>0</v>
      </c>
      <c r="T1175" s="657">
        <v>1</v>
      </c>
      <c r="U1175" s="409">
        <f t="shared" si="52"/>
        <v>10170</v>
      </c>
      <c r="V1175" s="40"/>
      <c r="W1175" s="40"/>
      <c r="X1175" s="40"/>
      <c r="Y1175" s="52"/>
    </row>
    <row r="1176" spans="1:25" ht="21">
      <c r="A1176" s="54">
        <v>440</v>
      </c>
      <c r="B1176" s="105" t="s">
        <v>485</v>
      </c>
      <c r="C1176" s="72" t="s">
        <v>311</v>
      </c>
      <c r="D1176" s="656">
        <v>15840</v>
      </c>
      <c r="E1176" s="501">
        <v>0</v>
      </c>
      <c r="F1176" s="501">
        <v>0</v>
      </c>
      <c r="G1176" s="501">
        <v>0</v>
      </c>
      <c r="H1176" s="501">
        <v>0</v>
      </c>
      <c r="I1176" s="501">
        <v>0</v>
      </c>
      <c r="J1176" s="501">
        <v>0</v>
      </c>
      <c r="K1176" s="501">
        <v>0</v>
      </c>
      <c r="L1176" s="492">
        <v>0</v>
      </c>
      <c r="M1176" s="409">
        <v>0</v>
      </c>
      <c r="N1176" s="409">
        <v>0</v>
      </c>
      <c r="O1176" s="409">
        <v>0</v>
      </c>
      <c r="P1176" s="657">
        <v>1</v>
      </c>
      <c r="Q1176" s="409">
        <f t="shared" si="51"/>
        <v>15840</v>
      </c>
      <c r="R1176" s="493">
        <v>0</v>
      </c>
      <c r="S1176" s="409">
        <v>0</v>
      </c>
      <c r="T1176" s="657">
        <v>1</v>
      </c>
      <c r="U1176" s="409">
        <f t="shared" si="52"/>
        <v>15840</v>
      </c>
      <c r="V1176" s="40"/>
      <c r="W1176" s="40"/>
      <c r="X1176" s="40"/>
      <c r="Y1176" s="52"/>
    </row>
    <row r="1177" spans="1:25" ht="21">
      <c r="A1177" s="54">
        <v>441</v>
      </c>
      <c r="B1177" s="105" t="s">
        <v>486</v>
      </c>
      <c r="C1177" s="72" t="s">
        <v>311</v>
      </c>
      <c r="D1177" s="656">
        <v>12600</v>
      </c>
      <c r="E1177" s="501">
        <v>0</v>
      </c>
      <c r="F1177" s="501">
        <v>0</v>
      </c>
      <c r="G1177" s="501">
        <v>0</v>
      </c>
      <c r="H1177" s="501">
        <v>0</v>
      </c>
      <c r="I1177" s="501">
        <v>0</v>
      </c>
      <c r="J1177" s="501">
        <v>0</v>
      </c>
      <c r="K1177" s="501">
        <v>0</v>
      </c>
      <c r="L1177" s="492">
        <v>0</v>
      </c>
      <c r="M1177" s="409">
        <v>0</v>
      </c>
      <c r="N1177" s="409">
        <v>0</v>
      </c>
      <c r="O1177" s="409">
        <v>0</v>
      </c>
      <c r="P1177" s="657">
        <v>1</v>
      </c>
      <c r="Q1177" s="409">
        <f t="shared" si="51"/>
        <v>12600</v>
      </c>
      <c r="R1177" s="493">
        <v>0</v>
      </c>
      <c r="S1177" s="409">
        <v>0</v>
      </c>
      <c r="T1177" s="657">
        <v>1</v>
      </c>
      <c r="U1177" s="409">
        <f t="shared" si="52"/>
        <v>12600</v>
      </c>
      <c r="V1177" s="40"/>
      <c r="W1177" s="40"/>
      <c r="X1177" s="40"/>
      <c r="Y1177" s="52"/>
    </row>
    <row r="1178" spans="1:25" ht="21">
      <c r="A1178" s="54">
        <v>442</v>
      </c>
      <c r="B1178" s="105" t="s">
        <v>407</v>
      </c>
      <c r="C1178" s="72" t="s">
        <v>44</v>
      </c>
      <c r="D1178" s="656">
        <v>558</v>
      </c>
      <c r="E1178" s="501">
        <v>0</v>
      </c>
      <c r="F1178" s="501">
        <v>0</v>
      </c>
      <c r="G1178" s="501">
        <v>0</v>
      </c>
      <c r="H1178" s="501">
        <v>0</v>
      </c>
      <c r="I1178" s="501">
        <v>0</v>
      </c>
      <c r="J1178" s="501">
        <v>0</v>
      </c>
      <c r="K1178" s="501">
        <v>0</v>
      </c>
      <c r="L1178" s="492">
        <v>0</v>
      </c>
      <c r="M1178" s="409">
        <v>0</v>
      </c>
      <c r="N1178" s="409">
        <v>0</v>
      </c>
      <c r="O1178" s="409">
        <v>0</v>
      </c>
      <c r="P1178" s="657">
        <f>289+9</f>
        <v>298</v>
      </c>
      <c r="Q1178" s="409">
        <f t="shared" si="51"/>
        <v>166284</v>
      </c>
      <c r="R1178" s="493">
        <v>0</v>
      </c>
      <c r="S1178" s="409">
        <v>0</v>
      </c>
      <c r="T1178" s="657">
        <f>289+9</f>
        <v>298</v>
      </c>
      <c r="U1178" s="409">
        <f t="shared" si="52"/>
        <v>166284</v>
      </c>
      <c r="V1178" s="40"/>
      <c r="W1178" s="40"/>
      <c r="X1178" s="40"/>
      <c r="Y1178" s="52"/>
    </row>
    <row r="1179" spans="1:25" ht="21">
      <c r="A1179" s="54">
        <v>443</v>
      </c>
      <c r="B1179" s="105" t="s">
        <v>372</v>
      </c>
      <c r="C1179" s="72" t="s">
        <v>54</v>
      </c>
      <c r="D1179" s="656">
        <v>2250</v>
      </c>
      <c r="E1179" s="501">
        <v>0</v>
      </c>
      <c r="F1179" s="501">
        <v>0</v>
      </c>
      <c r="G1179" s="501">
        <v>0</v>
      </c>
      <c r="H1179" s="501">
        <v>0</v>
      </c>
      <c r="I1179" s="501">
        <v>0</v>
      </c>
      <c r="J1179" s="501">
        <v>0</v>
      </c>
      <c r="K1179" s="501">
        <v>0</v>
      </c>
      <c r="L1179" s="492">
        <v>0</v>
      </c>
      <c r="M1179" s="409">
        <v>0</v>
      </c>
      <c r="N1179" s="409">
        <v>0</v>
      </c>
      <c r="O1179" s="409">
        <v>0</v>
      </c>
      <c r="P1179" s="657">
        <v>4</v>
      </c>
      <c r="Q1179" s="409">
        <f t="shared" si="51"/>
        <v>9000</v>
      </c>
      <c r="R1179" s="493">
        <v>0</v>
      </c>
      <c r="S1179" s="409">
        <v>0</v>
      </c>
      <c r="T1179" s="657">
        <v>4</v>
      </c>
      <c r="U1179" s="409">
        <f t="shared" si="52"/>
        <v>9000</v>
      </c>
      <c r="V1179" s="40"/>
      <c r="W1179" s="40"/>
      <c r="X1179" s="40"/>
      <c r="Y1179" s="52"/>
    </row>
    <row r="1180" spans="1:25" ht="21">
      <c r="A1180" s="54">
        <v>444</v>
      </c>
      <c r="B1180" s="105" t="s">
        <v>487</v>
      </c>
      <c r="C1180" s="72" t="s">
        <v>44</v>
      </c>
      <c r="D1180" s="656">
        <v>1170</v>
      </c>
      <c r="E1180" s="501">
        <v>0</v>
      </c>
      <c r="F1180" s="501">
        <v>0</v>
      </c>
      <c r="G1180" s="501">
        <v>0</v>
      </c>
      <c r="H1180" s="501">
        <v>0</v>
      </c>
      <c r="I1180" s="501">
        <v>0</v>
      </c>
      <c r="J1180" s="501">
        <v>0</v>
      </c>
      <c r="K1180" s="501">
        <v>0</v>
      </c>
      <c r="L1180" s="492">
        <v>0</v>
      </c>
      <c r="M1180" s="409">
        <v>0</v>
      </c>
      <c r="N1180" s="409">
        <v>0</v>
      </c>
      <c r="O1180" s="409">
        <v>0</v>
      </c>
      <c r="P1180" s="657">
        <v>36</v>
      </c>
      <c r="Q1180" s="409">
        <f t="shared" si="51"/>
        <v>42120</v>
      </c>
      <c r="R1180" s="493">
        <v>0</v>
      </c>
      <c r="S1180" s="409">
        <v>0</v>
      </c>
      <c r="T1180" s="657">
        <v>36</v>
      </c>
      <c r="U1180" s="409">
        <f t="shared" si="52"/>
        <v>42120</v>
      </c>
      <c r="V1180" s="40"/>
      <c r="W1180" s="40"/>
      <c r="X1180" s="40"/>
      <c r="Y1180" s="52"/>
    </row>
    <row r="1181" spans="1:25" ht="21">
      <c r="A1181" s="54">
        <v>445</v>
      </c>
      <c r="B1181" s="105" t="s">
        <v>488</v>
      </c>
      <c r="C1181" s="72" t="s">
        <v>44</v>
      </c>
      <c r="D1181" s="656">
        <v>1530</v>
      </c>
      <c r="E1181" s="501">
        <v>0</v>
      </c>
      <c r="F1181" s="501">
        <v>0</v>
      </c>
      <c r="G1181" s="501">
        <v>0</v>
      </c>
      <c r="H1181" s="501">
        <v>0</v>
      </c>
      <c r="I1181" s="501">
        <v>0</v>
      </c>
      <c r="J1181" s="501">
        <v>0</v>
      </c>
      <c r="K1181" s="501">
        <v>0</v>
      </c>
      <c r="L1181" s="492">
        <v>0</v>
      </c>
      <c r="M1181" s="409">
        <v>0</v>
      </c>
      <c r="N1181" s="409">
        <v>0</v>
      </c>
      <c r="O1181" s="409">
        <v>0</v>
      </c>
      <c r="P1181" s="657">
        <v>3</v>
      </c>
      <c r="Q1181" s="409">
        <f t="shared" si="51"/>
        <v>4590</v>
      </c>
      <c r="R1181" s="493">
        <v>0</v>
      </c>
      <c r="S1181" s="409">
        <v>0</v>
      </c>
      <c r="T1181" s="657">
        <v>3</v>
      </c>
      <c r="U1181" s="409">
        <f t="shared" si="52"/>
        <v>4590</v>
      </c>
      <c r="V1181" s="40"/>
      <c r="W1181" s="40"/>
      <c r="X1181" s="40"/>
      <c r="Y1181" s="52"/>
    </row>
    <row r="1182" spans="1:25" ht="21">
      <c r="A1182" s="54">
        <v>446</v>
      </c>
      <c r="B1182" s="105" t="s">
        <v>489</v>
      </c>
      <c r="C1182" s="119" t="s">
        <v>294</v>
      </c>
      <c r="D1182" s="656">
        <v>45748</v>
      </c>
      <c r="E1182" s="501">
        <v>0</v>
      </c>
      <c r="F1182" s="501">
        <v>0</v>
      </c>
      <c r="G1182" s="501">
        <v>0</v>
      </c>
      <c r="H1182" s="501">
        <v>0</v>
      </c>
      <c r="I1182" s="501">
        <v>0</v>
      </c>
      <c r="J1182" s="501">
        <v>0</v>
      </c>
      <c r="K1182" s="501">
        <v>0</v>
      </c>
      <c r="L1182" s="492">
        <v>0</v>
      </c>
      <c r="M1182" s="409">
        <v>0</v>
      </c>
      <c r="N1182" s="409">
        <v>0</v>
      </c>
      <c r="O1182" s="409">
        <v>0</v>
      </c>
      <c r="P1182" s="657">
        <v>1</v>
      </c>
      <c r="Q1182" s="409">
        <f t="shared" si="51"/>
        <v>45748</v>
      </c>
      <c r="R1182" s="493">
        <v>0</v>
      </c>
      <c r="S1182" s="409">
        <v>0</v>
      </c>
      <c r="T1182" s="657">
        <v>1</v>
      </c>
      <c r="U1182" s="409">
        <f t="shared" si="52"/>
        <v>45748</v>
      </c>
      <c r="V1182" s="40"/>
      <c r="W1182" s="40"/>
      <c r="X1182" s="40"/>
      <c r="Y1182" s="52"/>
    </row>
    <row r="1183" spans="1:25" ht="21">
      <c r="A1183" s="56"/>
      <c r="B1183" s="67"/>
      <c r="C1183" s="539">
        <v>0</v>
      </c>
      <c r="D1183" s="77">
        <v>0</v>
      </c>
      <c r="E1183" s="77">
        <v>0</v>
      </c>
      <c r="F1183" s="77">
        <v>0</v>
      </c>
      <c r="G1183" s="77">
        <v>0</v>
      </c>
      <c r="H1183" s="77">
        <v>0</v>
      </c>
      <c r="I1183" s="77">
        <v>0</v>
      </c>
      <c r="J1183" s="77">
        <v>0</v>
      </c>
      <c r="K1183" s="77">
        <v>0</v>
      </c>
      <c r="L1183" s="69">
        <v>0</v>
      </c>
      <c r="M1183" s="70">
        <v>0</v>
      </c>
      <c r="N1183" s="70">
        <v>0</v>
      </c>
      <c r="O1183" s="70">
        <v>0</v>
      </c>
      <c r="P1183" s="70">
        <v>0</v>
      </c>
      <c r="Q1183" s="70">
        <v>0</v>
      </c>
      <c r="R1183" s="540">
        <v>0</v>
      </c>
      <c r="S1183" s="70">
        <v>0</v>
      </c>
      <c r="T1183" s="69">
        <v>0</v>
      </c>
      <c r="U1183" s="480">
        <v>0</v>
      </c>
      <c r="V1183" s="40"/>
      <c r="W1183" s="40"/>
      <c r="X1183" s="40"/>
      <c r="Y1183" s="52"/>
    </row>
    <row r="1184" spans="1:25" ht="21">
      <c r="A1184" s="65" t="s">
        <v>18</v>
      </c>
      <c r="B1184" s="65"/>
      <c r="C1184" s="42"/>
      <c r="D1184" s="125"/>
      <c r="E1184" s="43"/>
      <c r="F1184" s="43"/>
      <c r="G1184" s="43"/>
      <c r="H1184" s="43"/>
      <c r="I1184" s="43"/>
      <c r="J1184" s="43"/>
      <c r="K1184" s="43"/>
      <c r="L1184" s="125"/>
      <c r="M1184" s="43"/>
      <c r="N1184" s="125"/>
      <c r="O1184" s="43"/>
      <c r="P1184" s="125"/>
      <c r="Q1184" s="43"/>
      <c r="R1184" s="43"/>
      <c r="S1184" s="43"/>
      <c r="T1184" s="43"/>
      <c r="U1184" s="43"/>
      <c r="V1184" s="43"/>
      <c r="W1184" s="43"/>
      <c r="X1184" s="43"/>
    </row>
    <row r="1185" spans="1:25" ht="21">
      <c r="A1185" s="56"/>
      <c r="B1185" s="67"/>
      <c r="C1185" s="36"/>
      <c r="D1185" s="77"/>
      <c r="E1185" s="34"/>
      <c r="F1185" s="34"/>
      <c r="G1185" s="34"/>
      <c r="H1185" s="34"/>
      <c r="I1185" s="34"/>
      <c r="J1185" s="34"/>
      <c r="K1185" s="34"/>
      <c r="L1185" s="69"/>
      <c r="M1185" s="38"/>
      <c r="N1185" s="70"/>
      <c r="O1185" s="38"/>
      <c r="P1185" s="70"/>
      <c r="Q1185" s="38"/>
      <c r="R1185" s="39"/>
      <c r="S1185" s="38"/>
      <c r="T1185" s="37"/>
      <c r="U1185" s="40"/>
      <c r="V1185" s="40"/>
      <c r="W1185" s="40"/>
      <c r="X1185" s="40"/>
      <c r="Y1185" s="52"/>
    </row>
    <row r="1186" spans="1:25">
      <c r="A1186" s="1008"/>
      <c r="B1186" s="1008"/>
      <c r="C1186" s="1008"/>
      <c r="D1186" s="1008"/>
      <c r="E1186" s="1008"/>
      <c r="F1186" s="1008"/>
      <c r="G1186" s="1008"/>
      <c r="H1186" s="1008"/>
      <c r="I1186" s="1008"/>
      <c r="J1186" s="1008"/>
      <c r="K1186" s="1008"/>
      <c r="L1186" s="1008"/>
      <c r="M1186" s="1008"/>
      <c r="N1186" s="1008"/>
      <c r="O1186" s="1008"/>
      <c r="P1186" s="1008"/>
      <c r="Q1186" s="1008"/>
      <c r="R1186" s="1008"/>
      <c r="S1186" s="1008"/>
      <c r="T1186" s="1008"/>
      <c r="U1186" s="1008"/>
      <c r="V1186" s="1008"/>
      <c r="W1186" s="1008"/>
      <c r="X1186" s="1008"/>
    </row>
    <row r="1187" spans="1:25" ht="23.25" customHeight="1">
      <c r="A1187" s="26"/>
    </row>
  </sheetData>
  <dataConsolidate/>
  <mergeCells count="28">
    <mergeCell ref="A1:U1"/>
    <mergeCell ref="A2:U2"/>
    <mergeCell ref="L3:M3"/>
    <mergeCell ref="A4:A6"/>
    <mergeCell ref="B4:B6"/>
    <mergeCell ref="C4:C6"/>
    <mergeCell ref="D4:D6"/>
    <mergeCell ref="E4:G4"/>
    <mergeCell ref="H4:K4"/>
    <mergeCell ref="L4:M4"/>
    <mergeCell ref="N4:U4"/>
    <mergeCell ref="Y4:Y6"/>
    <mergeCell ref="E5:G5"/>
    <mergeCell ref="H5:H6"/>
    <mergeCell ref="I5:I6"/>
    <mergeCell ref="J5:J6"/>
    <mergeCell ref="K5:K6"/>
    <mergeCell ref="A8:B8"/>
    <mergeCell ref="A13:B13"/>
    <mergeCell ref="A18:B18"/>
    <mergeCell ref="A1186:X1186"/>
    <mergeCell ref="V4:X5"/>
    <mergeCell ref="L5:M5"/>
    <mergeCell ref="N5:O5"/>
    <mergeCell ref="P5:Q5"/>
    <mergeCell ref="R5:S5"/>
    <mergeCell ref="T5:U5"/>
    <mergeCell ref="A7:B7"/>
  </mergeCells>
  <dataValidations count="1">
    <dataValidation errorStyle="warning" allowBlank="1" showInputMessage="1" showErrorMessage="1" error="ตรวจสอบ _x000a_" sqref="K12 K15 K17 K10" xr:uid="{00000000-0002-0000-01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38" fitToHeight="0" orientation="landscape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E1182"/>
  <sheetViews>
    <sheetView showGridLines="0" topLeftCell="D4" zoomScale="70" zoomScaleNormal="70" zoomScaleSheetLayoutView="53" workbookViewId="0">
      <selection activeCell="B22" sqref="B22"/>
    </sheetView>
  </sheetViews>
  <sheetFormatPr defaultRowHeight="19.5"/>
  <cols>
    <col min="1" max="1" width="10" style="9" customWidth="1"/>
    <col min="2" max="2" width="43.42578125" style="2" customWidth="1"/>
    <col min="3" max="3" width="11" style="9" customWidth="1"/>
    <col min="4" max="4" width="12.5703125" style="27" customWidth="1"/>
    <col min="5" max="7" width="13.140625" style="27" hidden="1" customWidth="1"/>
    <col min="8" max="8" width="12.7109375" style="27" customWidth="1"/>
    <col min="9" max="9" width="13.5703125" style="2" customWidth="1"/>
    <col min="10" max="10" width="12.7109375" style="27" customWidth="1"/>
    <col min="11" max="11" width="12.7109375" style="162" customWidth="1"/>
    <col min="12" max="12" width="12" style="2" customWidth="1"/>
    <col min="13" max="13" width="16.28515625" style="2" customWidth="1"/>
    <col min="14" max="14" width="11.5703125" style="27" customWidth="1"/>
    <col min="15" max="15" width="16.28515625" style="2" customWidth="1"/>
    <col min="16" max="16" width="11.85546875" style="27" customWidth="1"/>
    <col min="17" max="17" width="16.28515625" style="2" customWidth="1"/>
    <col min="18" max="18" width="12.28515625" style="27" customWidth="1"/>
    <col min="19" max="19" width="16.28515625" style="2" customWidth="1"/>
    <col min="20" max="20" width="12.85546875" style="27" customWidth="1"/>
    <col min="21" max="21" width="16.28515625" style="2" customWidth="1"/>
    <col min="22" max="22" width="18.7109375" style="2" customWidth="1"/>
    <col min="23" max="23" width="14.5703125" style="2" customWidth="1"/>
    <col min="24" max="24" width="61.28515625" style="2" customWidth="1"/>
    <col min="25" max="25" width="30.42578125" style="2" hidden="1" customWidth="1"/>
    <col min="26" max="16384" width="9.140625" style="2"/>
  </cols>
  <sheetData>
    <row r="1" spans="1:57" s="1" customFormat="1" ht="39" customHeight="1">
      <c r="A1" s="1011" t="s">
        <v>41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568"/>
      <c r="W1" s="568"/>
      <c r="X1" s="568"/>
      <c r="Y1" s="568"/>
    </row>
    <row r="2" spans="1:57" s="31" customFormat="1" ht="39" customHeight="1">
      <c r="A2" s="1043" t="s">
        <v>559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3"/>
      <c r="T2" s="1043"/>
      <c r="U2" s="1043"/>
      <c r="V2" s="62"/>
      <c r="W2" s="62"/>
      <c r="X2" s="62"/>
      <c r="Y2" s="62"/>
    </row>
    <row r="3" spans="1:57" s="31" customFormat="1" ht="39" customHeight="1">
      <c r="A3" s="571"/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5"/>
    </row>
    <row r="4" spans="1:57" s="3" customFormat="1" ht="24" customHeight="1">
      <c r="A4" s="1013" t="s">
        <v>31</v>
      </c>
      <c r="B4" s="1013" t="s">
        <v>24</v>
      </c>
      <c r="C4" s="1013" t="s">
        <v>25</v>
      </c>
      <c r="D4" s="1013" t="s">
        <v>30</v>
      </c>
      <c r="E4" s="1016" t="s">
        <v>4</v>
      </c>
      <c r="F4" s="1017"/>
      <c r="G4" s="1017"/>
      <c r="H4" s="1016" t="s">
        <v>9</v>
      </c>
      <c r="I4" s="1017"/>
      <c r="J4" s="1017"/>
      <c r="K4" s="1018"/>
      <c r="L4" s="1019" t="s">
        <v>23</v>
      </c>
      <c r="M4" s="1020"/>
      <c r="N4" s="1021" t="s">
        <v>29</v>
      </c>
      <c r="O4" s="1022"/>
      <c r="P4" s="1022"/>
      <c r="Q4" s="1022"/>
      <c r="R4" s="1022"/>
      <c r="S4" s="1022"/>
      <c r="T4" s="1022"/>
      <c r="U4" s="1023"/>
      <c r="V4" s="1034" t="s">
        <v>15</v>
      </c>
      <c r="W4" s="1035"/>
      <c r="X4" s="1036"/>
      <c r="Y4" s="1040" t="s">
        <v>0</v>
      </c>
    </row>
    <row r="5" spans="1:57" s="3" customFormat="1" ht="24" customHeight="1">
      <c r="A5" s="1014"/>
      <c r="B5" s="1014"/>
      <c r="C5" s="1014"/>
      <c r="D5" s="1014"/>
      <c r="E5" s="1016" t="s">
        <v>5</v>
      </c>
      <c r="F5" s="1017"/>
      <c r="G5" s="1017"/>
      <c r="H5" s="1046" t="s">
        <v>21</v>
      </c>
      <c r="I5" s="1046" t="s">
        <v>22</v>
      </c>
      <c r="J5" s="1046" t="s">
        <v>16</v>
      </c>
      <c r="K5" s="1046" t="s">
        <v>10</v>
      </c>
      <c r="L5" s="1028">
        <v>2567</v>
      </c>
      <c r="M5" s="1029"/>
      <c r="N5" s="1009">
        <v>2568</v>
      </c>
      <c r="O5" s="1010"/>
      <c r="P5" s="1009">
        <v>2569</v>
      </c>
      <c r="Q5" s="1010"/>
      <c r="R5" s="1009">
        <v>2570</v>
      </c>
      <c r="S5" s="1010"/>
      <c r="T5" s="1009" t="s">
        <v>42</v>
      </c>
      <c r="U5" s="1010"/>
      <c r="V5" s="1037"/>
      <c r="W5" s="1038"/>
      <c r="X5" s="1039"/>
      <c r="Y5" s="1041"/>
    </row>
    <row r="6" spans="1:57" s="3" customFormat="1" ht="42">
      <c r="A6" s="1015"/>
      <c r="B6" s="1015"/>
      <c r="C6" s="1015"/>
      <c r="D6" s="1015"/>
      <c r="E6" s="63" t="s">
        <v>6</v>
      </c>
      <c r="F6" s="64" t="s">
        <v>7</v>
      </c>
      <c r="G6" s="64" t="s">
        <v>8</v>
      </c>
      <c r="H6" s="1047"/>
      <c r="I6" s="1047"/>
      <c r="J6" s="1047"/>
      <c r="K6" s="1047"/>
      <c r="L6" s="76" t="s">
        <v>1</v>
      </c>
      <c r="M6" s="60" t="s">
        <v>2</v>
      </c>
      <c r="N6" s="60" t="s">
        <v>1</v>
      </c>
      <c r="O6" s="60" t="s">
        <v>2</v>
      </c>
      <c r="P6" s="60" t="s">
        <v>1</v>
      </c>
      <c r="Q6" s="60" t="s">
        <v>2</v>
      </c>
      <c r="R6" s="60" t="s">
        <v>1</v>
      </c>
      <c r="S6" s="60" t="s">
        <v>2</v>
      </c>
      <c r="T6" s="60" t="s">
        <v>1</v>
      </c>
      <c r="U6" s="60" t="s">
        <v>2</v>
      </c>
      <c r="V6" s="53" t="s">
        <v>13</v>
      </c>
      <c r="W6" s="53" t="s">
        <v>14</v>
      </c>
      <c r="X6" s="53" t="s">
        <v>12</v>
      </c>
      <c r="Y6" s="1042"/>
    </row>
    <row r="7" spans="1:57" s="3" customFormat="1" ht="21">
      <c r="A7" s="1044" t="s">
        <v>1166</v>
      </c>
      <c r="B7" s="1045"/>
      <c r="C7" s="595"/>
      <c r="D7" s="666"/>
      <c r="E7" s="627"/>
      <c r="F7" s="628"/>
      <c r="G7" s="628"/>
      <c r="H7" s="793">
        <f>+H8</f>
        <v>0</v>
      </c>
      <c r="I7" s="793">
        <f>+I8</f>
        <v>80</v>
      </c>
      <c r="J7" s="793">
        <f t="shared" ref="J7:U7" si="0">+J8</f>
        <v>0</v>
      </c>
      <c r="K7" s="793">
        <f t="shared" si="0"/>
        <v>80</v>
      </c>
      <c r="L7" s="793">
        <f t="shared" si="0"/>
        <v>80</v>
      </c>
      <c r="M7" s="793">
        <f t="shared" si="0"/>
        <v>58188617</v>
      </c>
      <c r="N7" s="793">
        <f t="shared" si="0"/>
        <v>0</v>
      </c>
      <c r="O7" s="793">
        <f t="shared" si="0"/>
        <v>0</v>
      </c>
      <c r="P7" s="793">
        <f t="shared" si="0"/>
        <v>0</v>
      </c>
      <c r="Q7" s="793">
        <f t="shared" si="0"/>
        <v>0</v>
      </c>
      <c r="R7" s="793">
        <f t="shared" si="0"/>
        <v>0</v>
      </c>
      <c r="S7" s="793">
        <f t="shared" si="0"/>
        <v>0</v>
      </c>
      <c r="T7" s="793">
        <f t="shared" si="0"/>
        <v>80</v>
      </c>
      <c r="U7" s="793">
        <f t="shared" si="0"/>
        <v>58188617</v>
      </c>
      <c r="V7" s="53"/>
      <c r="W7" s="53"/>
      <c r="X7" s="53"/>
      <c r="Y7" s="121"/>
    </row>
    <row r="8" spans="1:57" s="5" customFormat="1" ht="24.75" customHeight="1">
      <c r="A8" s="1030" t="s">
        <v>17</v>
      </c>
      <c r="B8" s="1031"/>
      <c r="C8" s="49"/>
      <c r="D8" s="630"/>
      <c r="E8" s="630"/>
      <c r="F8" s="630"/>
      <c r="G8" s="630"/>
      <c r="H8" s="631">
        <v>0</v>
      </c>
      <c r="I8" s="794">
        <f>+I9+I27</f>
        <v>80</v>
      </c>
      <c r="J8" s="794">
        <f t="shared" ref="J8:U8" si="1">+J9+J27</f>
        <v>0</v>
      </c>
      <c r="K8" s="794">
        <f t="shared" si="1"/>
        <v>80</v>
      </c>
      <c r="L8" s="794">
        <f t="shared" si="1"/>
        <v>80</v>
      </c>
      <c r="M8" s="794">
        <f t="shared" si="1"/>
        <v>58188617</v>
      </c>
      <c r="N8" s="794">
        <f t="shared" si="1"/>
        <v>0</v>
      </c>
      <c r="O8" s="794">
        <f t="shared" si="1"/>
        <v>0</v>
      </c>
      <c r="P8" s="794">
        <f t="shared" si="1"/>
        <v>0</v>
      </c>
      <c r="Q8" s="794">
        <f t="shared" si="1"/>
        <v>0</v>
      </c>
      <c r="R8" s="794">
        <f t="shared" si="1"/>
        <v>0</v>
      </c>
      <c r="S8" s="794">
        <f t="shared" si="1"/>
        <v>0</v>
      </c>
      <c r="T8" s="794">
        <f t="shared" si="1"/>
        <v>80</v>
      </c>
      <c r="U8" s="794">
        <f t="shared" si="1"/>
        <v>58188617</v>
      </c>
      <c r="V8" s="68" t="s">
        <v>11</v>
      </c>
      <c r="W8" s="51" t="s">
        <v>11</v>
      </c>
      <c r="X8" s="59"/>
      <c r="Y8" s="4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21">
      <c r="A9" s="65" t="s">
        <v>3</v>
      </c>
      <c r="B9" s="66"/>
      <c r="C9" s="44"/>
      <c r="D9" s="500"/>
      <c r="E9" s="500"/>
      <c r="F9" s="500"/>
      <c r="G9" s="500"/>
      <c r="H9" s="500"/>
      <c r="I9" s="697">
        <f>SUM(I10:I26)</f>
        <v>77</v>
      </c>
      <c r="J9" s="500"/>
      <c r="K9" s="698">
        <f>SUM(K10:K26)</f>
        <v>77</v>
      </c>
      <c r="L9" s="699">
        <f>SUM(L10:L26)</f>
        <v>77</v>
      </c>
      <c r="M9" s="633">
        <f>SUM(M10:M26)</f>
        <v>10592867</v>
      </c>
      <c r="N9" s="633"/>
      <c r="O9" s="633">
        <f>SUM(O10:O26)</f>
        <v>0</v>
      </c>
      <c r="P9" s="633"/>
      <c r="Q9" s="633">
        <f>SUM(Q10:Q26)</f>
        <v>0</v>
      </c>
      <c r="R9" s="633"/>
      <c r="S9" s="633">
        <f>SUM(S10:S26)</f>
        <v>0</v>
      </c>
      <c r="T9" s="633">
        <f>SUM(T10:T26)</f>
        <v>77</v>
      </c>
      <c r="U9" s="633">
        <f>SUM(U10:U26)</f>
        <v>10592867</v>
      </c>
      <c r="V9" s="46"/>
      <c r="W9" s="46"/>
      <c r="X9" s="46"/>
      <c r="Y9" s="6"/>
    </row>
    <row r="10" spans="1:57" s="145" customFormat="1" ht="26.25" customHeight="1">
      <c r="A10" s="138">
        <v>1</v>
      </c>
      <c r="B10" s="164" t="s">
        <v>560</v>
      </c>
      <c r="C10" s="179" t="s">
        <v>44</v>
      </c>
      <c r="D10" s="141">
        <v>517500</v>
      </c>
      <c r="E10" s="700" t="s">
        <v>493</v>
      </c>
      <c r="F10" s="700" t="s">
        <v>494</v>
      </c>
      <c r="G10" s="700" t="s">
        <v>493</v>
      </c>
      <c r="H10" s="700" t="s">
        <v>495</v>
      </c>
      <c r="I10" s="795">
        <v>3</v>
      </c>
      <c r="J10" s="700" t="s">
        <v>496</v>
      </c>
      <c r="K10" s="795">
        <v>3</v>
      </c>
      <c r="L10" s="795">
        <v>3</v>
      </c>
      <c r="M10" s="700">
        <f>SUM(L10*D10)</f>
        <v>1552500</v>
      </c>
      <c r="N10" s="708">
        <v>0</v>
      </c>
      <c r="O10" s="708">
        <v>0</v>
      </c>
      <c r="P10" s="708">
        <v>0</v>
      </c>
      <c r="Q10" s="708">
        <v>0</v>
      </c>
      <c r="R10" s="708">
        <v>0</v>
      </c>
      <c r="S10" s="708">
        <v>0</v>
      </c>
      <c r="T10" s="700">
        <f>L10</f>
        <v>3</v>
      </c>
      <c r="U10" s="700">
        <f>M10</f>
        <v>1552500</v>
      </c>
      <c r="V10" s="142" t="s">
        <v>497</v>
      </c>
      <c r="W10" s="142" t="s">
        <v>497</v>
      </c>
      <c r="X10" s="180" t="s">
        <v>561</v>
      </c>
      <c r="Y10" s="144"/>
    </row>
    <row r="11" spans="1:57" s="145" customFormat="1" ht="25.5" customHeight="1">
      <c r="A11" s="146">
        <v>2</v>
      </c>
      <c r="B11" s="164" t="s">
        <v>562</v>
      </c>
      <c r="C11" s="179" t="s">
        <v>44</v>
      </c>
      <c r="D11" s="703">
        <v>110000</v>
      </c>
      <c r="E11" s="704" t="s">
        <v>493</v>
      </c>
      <c r="F11" s="704" t="s">
        <v>494</v>
      </c>
      <c r="G11" s="704" t="s">
        <v>493</v>
      </c>
      <c r="H11" s="704" t="s">
        <v>495</v>
      </c>
      <c r="I11" s="795">
        <v>14</v>
      </c>
      <c r="J11" s="704" t="s">
        <v>496</v>
      </c>
      <c r="K11" s="795">
        <v>14</v>
      </c>
      <c r="L11" s="795">
        <v>14</v>
      </c>
      <c r="M11" s="700">
        <f t="shared" ref="M11:M26" si="2">SUM(L11*D11)</f>
        <v>1540000</v>
      </c>
      <c r="N11" s="708">
        <v>0</v>
      </c>
      <c r="O11" s="708">
        <v>0</v>
      </c>
      <c r="P11" s="708">
        <v>0</v>
      </c>
      <c r="Q11" s="708">
        <v>0</v>
      </c>
      <c r="R11" s="708">
        <v>0</v>
      </c>
      <c r="S11" s="708">
        <v>0</v>
      </c>
      <c r="T11" s="700">
        <f t="shared" ref="T11:U26" si="3">L11</f>
        <v>14</v>
      </c>
      <c r="U11" s="700">
        <f t="shared" si="3"/>
        <v>1540000</v>
      </c>
      <c r="V11" s="142" t="s">
        <v>497</v>
      </c>
      <c r="W11" s="142" t="s">
        <v>497</v>
      </c>
      <c r="X11" s="150" t="s">
        <v>561</v>
      </c>
      <c r="Y11" s="144"/>
    </row>
    <row r="12" spans="1:57" s="145" customFormat="1" ht="27" customHeight="1">
      <c r="A12" s="138">
        <v>3</v>
      </c>
      <c r="B12" s="164" t="s">
        <v>563</v>
      </c>
      <c r="C12" s="179" t="s">
        <v>44</v>
      </c>
      <c r="D12" s="703">
        <v>86250</v>
      </c>
      <c r="E12" s="704" t="s">
        <v>493</v>
      </c>
      <c r="F12" s="704" t="s">
        <v>494</v>
      </c>
      <c r="G12" s="704" t="s">
        <v>493</v>
      </c>
      <c r="H12" s="704" t="s">
        <v>495</v>
      </c>
      <c r="I12" s="795">
        <v>1</v>
      </c>
      <c r="J12" s="704" t="s">
        <v>496</v>
      </c>
      <c r="K12" s="795">
        <v>1</v>
      </c>
      <c r="L12" s="795">
        <v>1</v>
      </c>
      <c r="M12" s="700">
        <f t="shared" si="2"/>
        <v>86250</v>
      </c>
      <c r="N12" s="708">
        <v>0</v>
      </c>
      <c r="O12" s="708">
        <v>0</v>
      </c>
      <c r="P12" s="708">
        <v>0</v>
      </c>
      <c r="Q12" s="708">
        <v>0</v>
      </c>
      <c r="R12" s="708">
        <v>0</v>
      </c>
      <c r="S12" s="708">
        <v>0</v>
      </c>
      <c r="T12" s="700">
        <f t="shared" si="3"/>
        <v>1</v>
      </c>
      <c r="U12" s="700">
        <f t="shared" si="3"/>
        <v>86250</v>
      </c>
      <c r="V12" s="142" t="s">
        <v>497</v>
      </c>
      <c r="W12" s="142" t="s">
        <v>497</v>
      </c>
      <c r="X12" s="150" t="s">
        <v>561</v>
      </c>
      <c r="Y12" s="144"/>
    </row>
    <row r="13" spans="1:57" s="145" customFormat="1" ht="27" customHeight="1">
      <c r="A13" s="146">
        <v>4</v>
      </c>
      <c r="B13" s="164" t="s">
        <v>564</v>
      </c>
      <c r="C13" s="179" t="s">
        <v>44</v>
      </c>
      <c r="D13" s="703">
        <v>75900</v>
      </c>
      <c r="E13" s="704" t="s">
        <v>493</v>
      </c>
      <c r="F13" s="704" t="s">
        <v>494</v>
      </c>
      <c r="G13" s="704" t="s">
        <v>493</v>
      </c>
      <c r="H13" s="704" t="s">
        <v>495</v>
      </c>
      <c r="I13" s="795">
        <v>1</v>
      </c>
      <c r="J13" s="704" t="s">
        <v>496</v>
      </c>
      <c r="K13" s="795">
        <v>1</v>
      </c>
      <c r="L13" s="795">
        <v>1</v>
      </c>
      <c r="M13" s="700">
        <f t="shared" si="2"/>
        <v>75900</v>
      </c>
      <c r="N13" s="708">
        <v>0</v>
      </c>
      <c r="O13" s="708">
        <v>0</v>
      </c>
      <c r="P13" s="708">
        <v>0</v>
      </c>
      <c r="Q13" s="708">
        <v>0</v>
      </c>
      <c r="R13" s="708">
        <v>0</v>
      </c>
      <c r="S13" s="708">
        <v>0</v>
      </c>
      <c r="T13" s="700">
        <f t="shared" si="3"/>
        <v>1</v>
      </c>
      <c r="U13" s="700">
        <f t="shared" si="3"/>
        <v>75900</v>
      </c>
      <c r="V13" s="142" t="s">
        <v>497</v>
      </c>
      <c r="W13" s="142" t="s">
        <v>497</v>
      </c>
      <c r="X13" s="150" t="s">
        <v>561</v>
      </c>
      <c r="Y13" s="144"/>
    </row>
    <row r="14" spans="1:57" s="145" customFormat="1" ht="27.75" customHeight="1">
      <c r="A14" s="138">
        <v>5</v>
      </c>
      <c r="B14" s="164" t="s">
        <v>565</v>
      </c>
      <c r="C14" s="179" t="s">
        <v>44</v>
      </c>
      <c r="D14" s="703">
        <v>107000</v>
      </c>
      <c r="E14" s="704" t="s">
        <v>493</v>
      </c>
      <c r="F14" s="704" t="s">
        <v>494</v>
      </c>
      <c r="G14" s="704" t="s">
        <v>493</v>
      </c>
      <c r="H14" s="704" t="s">
        <v>495</v>
      </c>
      <c r="I14" s="795">
        <v>10</v>
      </c>
      <c r="J14" s="704" t="s">
        <v>496</v>
      </c>
      <c r="K14" s="795">
        <v>10</v>
      </c>
      <c r="L14" s="795">
        <v>10</v>
      </c>
      <c r="M14" s="700">
        <f t="shared" si="2"/>
        <v>1070000</v>
      </c>
      <c r="N14" s="708">
        <v>0</v>
      </c>
      <c r="O14" s="708">
        <v>0</v>
      </c>
      <c r="P14" s="708">
        <v>0</v>
      </c>
      <c r="Q14" s="708">
        <v>0</v>
      </c>
      <c r="R14" s="708">
        <v>0</v>
      </c>
      <c r="S14" s="708">
        <v>0</v>
      </c>
      <c r="T14" s="700">
        <f t="shared" si="3"/>
        <v>10</v>
      </c>
      <c r="U14" s="700">
        <f t="shared" si="3"/>
        <v>1070000</v>
      </c>
      <c r="V14" s="142" t="s">
        <v>497</v>
      </c>
      <c r="W14" s="142" t="s">
        <v>497</v>
      </c>
      <c r="X14" s="150" t="s">
        <v>561</v>
      </c>
      <c r="Y14" s="144"/>
    </row>
    <row r="15" spans="1:57" s="145" customFormat="1" ht="25.5" customHeight="1">
      <c r="A15" s="138">
        <v>6</v>
      </c>
      <c r="B15" s="164" t="s">
        <v>566</v>
      </c>
      <c r="C15" s="179" t="s">
        <v>44</v>
      </c>
      <c r="D15" s="704">
        <v>99000</v>
      </c>
      <c r="E15" s="144"/>
      <c r="F15" s="704"/>
      <c r="G15" s="704"/>
      <c r="H15" s="704"/>
      <c r="I15" s="795">
        <v>5</v>
      </c>
      <c r="J15" s="704">
        <v>0</v>
      </c>
      <c r="K15" s="795">
        <v>5</v>
      </c>
      <c r="L15" s="795">
        <v>5</v>
      </c>
      <c r="M15" s="700">
        <f t="shared" si="2"/>
        <v>495000</v>
      </c>
      <c r="N15" s="708">
        <v>0</v>
      </c>
      <c r="O15" s="708">
        <v>0</v>
      </c>
      <c r="P15" s="708">
        <v>0</v>
      </c>
      <c r="Q15" s="708">
        <v>0</v>
      </c>
      <c r="R15" s="708">
        <v>0</v>
      </c>
      <c r="S15" s="708">
        <v>0</v>
      </c>
      <c r="T15" s="700">
        <f t="shared" si="3"/>
        <v>5</v>
      </c>
      <c r="U15" s="700">
        <f t="shared" si="3"/>
        <v>495000</v>
      </c>
      <c r="V15" s="142" t="s">
        <v>497</v>
      </c>
      <c r="W15" s="142" t="s">
        <v>497</v>
      </c>
      <c r="X15" s="150" t="s">
        <v>561</v>
      </c>
      <c r="Y15" s="144"/>
      <c r="AE15" s="145" t="s">
        <v>505</v>
      </c>
    </row>
    <row r="16" spans="1:57" s="145" customFormat="1" ht="26.25" customHeight="1">
      <c r="A16" s="146">
        <v>7</v>
      </c>
      <c r="B16" s="164" t="s">
        <v>567</v>
      </c>
      <c r="C16" s="179" t="s">
        <v>48</v>
      </c>
      <c r="D16" s="704">
        <v>160000</v>
      </c>
      <c r="E16" s="144"/>
      <c r="F16" s="704"/>
      <c r="G16" s="704"/>
      <c r="H16" s="704"/>
      <c r="I16" s="795">
        <v>5</v>
      </c>
      <c r="J16" s="704">
        <v>0</v>
      </c>
      <c r="K16" s="795">
        <v>5</v>
      </c>
      <c r="L16" s="795">
        <v>5</v>
      </c>
      <c r="M16" s="700">
        <f t="shared" si="2"/>
        <v>800000</v>
      </c>
      <c r="N16" s="708">
        <v>0</v>
      </c>
      <c r="O16" s="708">
        <v>0</v>
      </c>
      <c r="P16" s="708">
        <v>0</v>
      </c>
      <c r="Q16" s="708">
        <v>0</v>
      </c>
      <c r="R16" s="708">
        <v>0</v>
      </c>
      <c r="S16" s="708">
        <v>0</v>
      </c>
      <c r="T16" s="700">
        <f t="shared" si="3"/>
        <v>5</v>
      </c>
      <c r="U16" s="700">
        <f t="shared" si="3"/>
        <v>800000</v>
      </c>
      <c r="V16" s="142" t="s">
        <v>497</v>
      </c>
      <c r="W16" s="142" t="s">
        <v>497</v>
      </c>
      <c r="X16" s="150" t="s">
        <v>561</v>
      </c>
      <c r="Y16" s="144"/>
      <c r="AE16" s="145" t="s">
        <v>505</v>
      </c>
    </row>
    <row r="17" spans="1:25" s="145" customFormat="1" ht="23.25" customHeight="1">
      <c r="A17" s="138">
        <v>8</v>
      </c>
      <c r="B17" s="164" t="s">
        <v>568</v>
      </c>
      <c r="C17" s="179" t="s">
        <v>44</v>
      </c>
      <c r="D17" s="704">
        <v>102000</v>
      </c>
      <c r="E17" s="144"/>
      <c r="F17" s="704"/>
      <c r="G17" s="704"/>
      <c r="H17" s="704"/>
      <c r="I17" s="795">
        <v>2</v>
      </c>
      <c r="J17" s="708">
        <v>0</v>
      </c>
      <c r="K17" s="795">
        <v>2</v>
      </c>
      <c r="L17" s="795">
        <v>2</v>
      </c>
      <c r="M17" s="700">
        <f t="shared" si="2"/>
        <v>204000</v>
      </c>
      <c r="N17" s="708">
        <v>0</v>
      </c>
      <c r="O17" s="708">
        <v>0</v>
      </c>
      <c r="P17" s="708">
        <v>0</v>
      </c>
      <c r="Q17" s="708">
        <v>0</v>
      </c>
      <c r="R17" s="708">
        <v>0</v>
      </c>
      <c r="S17" s="708">
        <v>0</v>
      </c>
      <c r="T17" s="700">
        <f t="shared" si="3"/>
        <v>2</v>
      </c>
      <c r="U17" s="700">
        <f t="shared" si="3"/>
        <v>204000</v>
      </c>
      <c r="V17" s="142" t="s">
        <v>497</v>
      </c>
      <c r="W17" s="142" t="s">
        <v>497</v>
      </c>
      <c r="X17" s="150" t="s">
        <v>561</v>
      </c>
      <c r="Y17" s="144"/>
    </row>
    <row r="18" spans="1:25" s="145" customFormat="1" ht="24.75" customHeight="1">
      <c r="A18" s="138">
        <v>9</v>
      </c>
      <c r="B18" s="67" t="s">
        <v>569</v>
      </c>
      <c r="C18" s="181" t="s">
        <v>48</v>
      </c>
      <c r="D18" s="704">
        <v>44000</v>
      </c>
      <c r="E18" s="144"/>
      <c r="F18" s="704"/>
      <c r="G18" s="704"/>
      <c r="H18" s="704"/>
      <c r="I18" s="182">
        <v>17</v>
      </c>
      <c r="J18" s="708">
        <v>0</v>
      </c>
      <c r="K18" s="182">
        <v>17</v>
      </c>
      <c r="L18" s="182">
        <v>17</v>
      </c>
      <c r="M18" s="700">
        <f t="shared" si="2"/>
        <v>748000</v>
      </c>
      <c r="N18" s="708">
        <v>0</v>
      </c>
      <c r="O18" s="708">
        <v>0</v>
      </c>
      <c r="P18" s="708">
        <v>0</v>
      </c>
      <c r="Q18" s="708">
        <v>0</v>
      </c>
      <c r="R18" s="708">
        <v>0</v>
      </c>
      <c r="S18" s="708">
        <v>0</v>
      </c>
      <c r="T18" s="700">
        <f t="shared" si="3"/>
        <v>17</v>
      </c>
      <c r="U18" s="700">
        <f t="shared" si="3"/>
        <v>748000</v>
      </c>
      <c r="V18" s="142" t="s">
        <v>497</v>
      </c>
      <c r="W18" s="142" t="s">
        <v>497</v>
      </c>
      <c r="X18" s="150" t="s">
        <v>561</v>
      </c>
      <c r="Y18" s="144"/>
    </row>
    <row r="19" spans="1:25" s="145" customFormat="1" ht="51.75" customHeight="1">
      <c r="A19" s="146">
        <v>10</v>
      </c>
      <c r="B19" s="164" t="s">
        <v>570</v>
      </c>
      <c r="C19" s="179" t="s">
        <v>48</v>
      </c>
      <c r="D19" s="704">
        <v>900000</v>
      </c>
      <c r="E19" s="144"/>
      <c r="F19" s="704"/>
      <c r="G19" s="704"/>
      <c r="H19" s="704"/>
      <c r="I19" s="795">
        <v>1</v>
      </c>
      <c r="J19" s="708">
        <v>0</v>
      </c>
      <c r="K19" s="795">
        <v>1</v>
      </c>
      <c r="L19" s="795">
        <v>1</v>
      </c>
      <c r="M19" s="700">
        <f t="shared" si="2"/>
        <v>900000</v>
      </c>
      <c r="N19" s="708">
        <v>0</v>
      </c>
      <c r="O19" s="708">
        <v>0</v>
      </c>
      <c r="P19" s="708">
        <v>0</v>
      </c>
      <c r="Q19" s="708">
        <v>0</v>
      </c>
      <c r="R19" s="708">
        <v>0</v>
      </c>
      <c r="S19" s="708">
        <v>0</v>
      </c>
      <c r="T19" s="700">
        <f t="shared" si="3"/>
        <v>1</v>
      </c>
      <c r="U19" s="700">
        <f t="shared" si="3"/>
        <v>900000</v>
      </c>
      <c r="V19" s="142" t="s">
        <v>497</v>
      </c>
      <c r="W19" s="142" t="s">
        <v>497</v>
      </c>
      <c r="X19" s="150" t="s">
        <v>561</v>
      </c>
      <c r="Y19" s="144"/>
    </row>
    <row r="20" spans="1:25" s="145" customFormat="1" ht="45" customHeight="1">
      <c r="A20" s="138">
        <v>11</v>
      </c>
      <c r="B20" s="164" t="s">
        <v>571</v>
      </c>
      <c r="C20" s="179" t="s">
        <v>48</v>
      </c>
      <c r="D20" s="703">
        <v>964737</v>
      </c>
      <c r="E20" s="704"/>
      <c r="F20" s="704"/>
      <c r="G20" s="704"/>
      <c r="H20" s="704"/>
      <c r="I20" s="795">
        <v>1</v>
      </c>
      <c r="J20" s="708">
        <v>0</v>
      </c>
      <c r="K20" s="795">
        <v>1</v>
      </c>
      <c r="L20" s="795">
        <v>1</v>
      </c>
      <c r="M20" s="700">
        <f t="shared" si="2"/>
        <v>964737</v>
      </c>
      <c r="N20" s="708">
        <v>0</v>
      </c>
      <c r="O20" s="708">
        <v>0</v>
      </c>
      <c r="P20" s="708">
        <v>0</v>
      </c>
      <c r="Q20" s="708">
        <v>0</v>
      </c>
      <c r="R20" s="708">
        <v>0</v>
      </c>
      <c r="S20" s="708">
        <v>0</v>
      </c>
      <c r="T20" s="700">
        <f t="shared" si="3"/>
        <v>1</v>
      </c>
      <c r="U20" s="700">
        <f t="shared" si="3"/>
        <v>964737</v>
      </c>
      <c r="V20" s="142" t="s">
        <v>497</v>
      </c>
      <c r="W20" s="142" t="s">
        <v>497</v>
      </c>
      <c r="X20" s="150" t="s">
        <v>561</v>
      </c>
      <c r="Y20" s="144"/>
    </row>
    <row r="21" spans="1:25" s="145" customFormat="1" ht="46.5" customHeight="1">
      <c r="A21" s="138">
        <v>12</v>
      </c>
      <c r="B21" s="164" t="s">
        <v>572</v>
      </c>
      <c r="C21" s="179" t="s">
        <v>48</v>
      </c>
      <c r="D21" s="703">
        <v>486640</v>
      </c>
      <c r="E21" s="704"/>
      <c r="F21" s="704"/>
      <c r="G21" s="704"/>
      <c r="H21" s="704"/>
      <c r="I21" s="795">
        <v>2</v>
      </c>
      <c r="J21" s="708">
        <v>0</v>
      </c>
      <c r="K21" s="795">
        <v>2</v>
      </c>
      <c r="L21" s="795">
        <v>2</v>
      </c>
      <c r="M21" s="700">
        <f t="shared" si="2"/>
        <v>973280</v>
      </c>
      <c r="N21" s="708">
        <v>0</v>
      </c>
      <c r="O21" s="708">
        <v>0</v>
      </c>
      <c r="P21" s="708">
        <v>0</v>
      </c>
      <c r="Q21" s="708">
        <v>0</v>
      </c>
      <c r="R21" s="708">
        <v>0</v>
      </c>
      <c r="S21" s="708">
        <v>0</v>
      </c>
      <c r="T21" s="700">
        <f t="shared" si="3"/>
        <v>2</v>
      </c>
      <c r="U21" s="700">
        <f t="shared" si="3"/>
        <v>973280</v>
      </c>
      <c r="V21" s="142" t="s">
        <v>497</v>
      </c>
      <c r="W21" s="142" t="s">
        <v>497</v>
      </c>
      <c r="X21" s="150" t="s">
        <v>561</v>
      </c>
      <c r="Y21" s="144"/>
    </row>
    <row r="22" spans="1:25" s="145" customFormat="1" ht="42" customHeight="1">
      <c r="A22" s="146">
        <v>13</v>
      </c>
      <c r="B22" s="164" t="s">
        <v>573</v>
      </c>
      <c r="C22" s="179" t="s">
        <v>48</v>
      </c>
      <c r="D22" s="703">
        <v>23000</v>
      </c>
      <c r="E22" s="704"/>
      <c r="F22" s="704"/>
      <c r="G22" s="704"/>
      <c r="H22" s="704"/>
      <c r="I22" s="795">
        <v>4</v>
      </c>
      <c r="J22" s="708">
        <v>0</v>
      </c>
      <c r="K22" s="795">
        <v>4</v>
      </c>
      <c r="L22" s="795">
        <v>4</v>
      </c>
      <c r="M22" s="700">
        <f t="shared" si="2"/>
        <v>92000</v>
      </c>
      <c r="N22" s="708">
        <v>0</v>
      </c>
      <c r="O22" s="708">
        <v>0</v>
      </c>
      <c r="P22" s="708">
        <v>0</v>
      </c>
      <c r="Q22" s="708">
        <v>0</v>
      </c>
      <c r="R22" s="708">
        <v>0</v>
      </c>
      <c r="S22" s="708">
        <v>0</v>
      </c>
      <c r="T22" s="700">
        <f t="shared" si="3"/>
        <v>4</v>
      </c>
      <c r="U22" s="700">
        <f t="shared" si="3"/>
        <v>92000</v>
      </c>
      <c r="V22" s="142" t="s">
        <v>497</v>
      </c>
      <c r="W22" s="142" t="s">
        <v>497</v>
      </c>
      <c r="X22" s="150" t="s">
        <v>561</v>
      </c>
      <c r="Y22" s="144"/>
    </row>
    <row r="23" spans="1:25" s="145" customFormat="1" ht="48.75" customHeight="1">
      <c r="A23" s="138">
        <v>14</v>
      </c>
      <c r="B23" s="164" t="s">
        <v>574</v>
      </c>
      <c r="C23" s="183" t="s">
        <v>44</v>
      </c>
      <c r="D23" s="796">
        <v>280000</v>
      </c>
      <c r="E23" s="704"/>
      <c r="F23" s="704"/>
      <c r="G23" s="704"/>
      <c r="H23" s="704"/>
      <c r="I23" s="795">
        <v>2</v>
      </c>
      <c r="J23" s="708">
        <v>0</v>
      </c>
      <c r="K23" s="795">
        <v>2</v>
      </c>
      <c r="L23" s="795">
        <v>2</v>
      </c>
      <c r="M23" s="700">
        <f t="shared" si="2"/>
        <v>560000</v>
      </c>
      <c r="N23" s="708">
        <v>0</v>
      </c>
      <c r="O23" s="708">
        <v>0</v>
      </c>
      <c r="P23" s="708">
        <v>0</v>
      </c>
      <c r="Q23" s="708">
        <v>0</v>
      </c>
      <c r="R23" s="708">
        <v>0</v>
      </c>
      <c r="S23" s="708">
        <v>0</v>
      </c>
      <c r="T23" s="700">
        <f t="shared" si="3"/>
        <v>2</v>
      </c>
      <c r="U23" s="700">
        <f t="shared" si="3"/>
        <v>560000</v>
      </c>
      <c r="V23" s="142" t="s">
        <v>497</v>
      </c>
      <c r="W23" s="142" t="s">
        <v>497</v>
      </c>
      <c r="X23" s="150" t="s">
        <v>561</v>
      </c>
      <c r="Y23" s="144"/>
    </row>
    <row r="24" spans="1:25" s="145" customFormat="1" ht="25.5" customHeight="1">
      <c r="A24" s="138">
        <v>15</v>
      </c>
      <c r="B24" s="164" t="s">
        <v>575</v>
      </c>
      <c r="C24" s="184" t="s">
        <v>48</v>
      </c>
      <c r="D24" s="703">
        <v>12000</v>
      </c>
      <c r="E24" s="704"/>
      <c r="F24" s="704"/>
      <c r="G24" s="704"/>
      <c r="H24" s="704"/>
      <c r="I24" s="795">
        <v>3</v>
      </c>
      <c r="J24" s="708">
        <v>0</v>
      </c>
      <c r="K24" s="795">
        <v>3</v>
      </c>
      <c r="L24" s="795">
        <v>3</v>
      </c>
      <c r="M24" s="700">
        <f t="shared" si="2"/>
        <v>36000</v>
      </c>
      <c r="N24" s="708">
        <v>0</v>
      </c>
      <c r="O24" s="708">
        <v>0</v>
      </c>
      <c r="P24" s="708">
        <v>0</v>
      </c>
      <c r="Q24" s="708">
        <v>0</v>
      </c>
      <c r="R24" s="708">
        <v>0</v>
      </c>
      <c r="S24" s="708">
        <v>0</v>
      </c>
      <c r="T24" s="700">
        <f t="shared" si="3"/>
        <v>3</v>
      </c>
      <c r="U24" s="700">
        <f t="shared" si="3"/>
        <v>36000</v>
      </c>
      <c r="V24" s="142" t="s">
        <v>497</v>
      </c>
      <c r="W24" s="142" t="s">
        <v>497</v>
      </c>
      <c r="X24" s="150" t="s">
        <v>561</v>
      </c>
      <c r="Y24" s="144"/>
    </row>
    <row r="25" spans="1:25" s="145" customFormat="1" ht="48" customHeight="1">
      <c r="A25" s="146">
        <v>16</v>
      </c>
      <c r="B25" s="164" t="s">
        <v>576</v>
      </c>
      <c r="C25" s="184" t="s">
        <v>48</v>
      </c>
      <c r="D25" s="796">
        <v>33800</v>
      </c>
      <c r="E25" s="704"/>
      <c r="F25" s="704"/>
      <c r="G25" s="704"/>
      <c r="H25" s="704"/>
      <c r="I25" s="795">
        <v>4</v>
      </c>
      <c r="J25" s="708">
        <v>0</v>
      </c>
      <c r="K25" s="795">
        <v>4</v>
      </c>
      <c r="L25" s="795">
        <v>4</v>
      </c>
      <c r="M25" s="700">
        <f t="shared" si="2"/>
        <v>135200</v>
      </c>
      <c r="N25" s="708">
        <v>0</v>
      </c>
      <c r="O25" s="708">
        <v>0</v>
      </c>
      <c r="P25" s="708">
        <v>0</v>
      </c>
      <c r="Q25" s="708">
        <v>0</v>
      </c>
      <c r="R25" s="708">
        <v>0</v>
      </c>
      <c r="S25" s="708">
        <v>0</v>
      </c>
      <c r="T25" s="700">
        <f t="shared" si="3"/>
        <v>4</v>
      </c>
      <c r="U25" s="700">
        <f t="shared" si="3"/>
        <v>135200</v>
      </c>
      <c r="V25" s="142" t="s">
        <v>497</v>
      </c>
      <c r="W25" s="142" t="s">
        <v>497</v>
      </c>
      <c r="X25" s="150" t="s">
        <v>561</v>
      </c>
      <c r="Y25" s="144"/>
    </row>
    <row r="26" spans="1:25" s="145" customFormat="1" ht="42">
      <c r="A26" s="138">
        <v>17</v>
      </c>
      <c r="B26" s="164" t="s">
        <v>577</v>
      </c>
      <c r="C26" s="183" t="s">
        <v>44</v>
      </c>
      <c r="D26" s="703">
        <v>180000</v>
      </c>
      <c r="E26" s="704"/>
      <c r="F26" s="704"/>
      <c r="G26" s="704"/>
      <c r="H26" s="704"/>
      <c r="I26" s="795">
        <v>2</v>
      </c>
      <c r="J26" s="708">
        <v>0</v>
      </c>
      <c r="K26" s="795">
        <v>2</v>
      </c>
      <c r="L26" s="795">
        <v>2</v>
      </c>
      <c r="M26" s="700">
        <f t="shared" si="2"/>
        <v>360000</v>
      </c>
      <c r="N26" s="708">
        <v>0</v>
      </c>
      <c r="O26" s="708">
        <v>0</v>
      </c>
      <c r="P26" s="708">
        <v>0</v>
      </c>
      <c r="Q26" s="708">
        <v>0</v>
      </c>
      <c r="R26" s="708">
        <v>0</v>
      </c>
      <c r="S26" s="708">
        <v>0</v>
      </c>
      <c r="T26" s="700">
        <f t="shared" si="3"/>
        <v>2</v>
      </c>
      <c r="U26" s="700">
        <f t="shared" si="3"/>
        <v>360000</v>
      </c>
      <c r="V26" s="142" t="s">
        <v>497</v>
      </c>
      <c r="W26" s="142" t="s">
        <v>497</v>
      </c>
      <c r="X26" s="150" t="s">
        <v>561</v>
      </c>
      <c r="Y26" s="144"/>
    </row>
    <row r="27" spans="1:25" ht="21">
      <c r="A27" s="65" t="s">
        <v>18</v>
      </c>
      <c r="B27" s="65"/>
      <c r="C27" s="185"/>
      <c r="D27" s="495"/>
      <c r="E27" s="495"/>
      <c r="F27" s="495"/>
      <c r="G27" s="495"/>
      <c r="H27" s="495"/>
      <c r="I27" s="697">
        <f>SUM(I28:I30)</f>
        <v>3</v>
      </c>
      <c r="J27" s="495"/>
      <c r="K27" s="698">
        <f>SUM(K28:K30)</f>
        <v>3</v>
      </c>
      <c r="L27" s="697">
        <f t="shared" ref="L27:T27" si="4">SUM(L28:L32)</f>
        <v>3</v>
      </c>
      <c r="M27" s="495">
        <f t="shared" si="4"/>
        <v>47595750</v>
      </c>
      <c r="N27" s="495">
        <f t="shared" si="4"/>
        <v>0</v>
      </c>
      <c r="O27" s="495">
        <f t="shared" si="4"/>
        <v>0</v>
      </c>
      <c r="P27" s="495">
        <f t="shared" si="4"/>
        <v>0</v>
      </c>
      <c r="Q27" s="495">
        <f t="shared" si="4"/>
        <v>0</v>
      </c>
      <c r="R27" s="495">
        <f t="shared" si="4"/>
        <v>0</v>
      </c>
      <c r="S27" s="495">
        <f t="shared" si="4"/>
        <v>0</v>
      </c>
      <c r="T27" s="495">
        <f t="shared" si="4"/>
        <v>3</v>
      </c>
      <c r="U27" s="495">
        <f>SUM(U28:U32)</f>
        <v>47595750</v>
      </c>
      <c r="V27" s="43"/>
      <c r="W27" s="43"/>
      <c r="X27" s="153"/>
    </row>
    <row r="28" spans="1:25" s="157" customFormat="1" ht="51.75" customHeight="1">
      <c r="A28" s="56">
        <v>1</v>
      </c>
      <c r="B28" s="154" t="s">
        <v>578</v>
      </c>
      <c r="C28" s="155" t="s">
        <v>48</v>
      </c>
      <c r="D28" s="156">
        <v>4708100</v>
      </c>
      <c r="E28" s="708">
        <v>0</v>
      </c>
      <c r="F28" s="708" t="s">
        <v>519</v>
      </c>
      <c r="G28" s="708">
        <v>0</v>
      </c>
      <c r="H28" s="708">
        <v>0</v>
      </c>
      <c r="I28" s="709">
        <v>1</v>
      </c>
      <c r="J28" s="708">
        <v>0</v>
      </c>
      <c r="K28" s="708">
        <v>1</v>
      </c>
      <c r="L28" s="709">
        <v>1</v>
      </c>
      <c r="M28" s="156">
        <f>SUM(L28*D28)</f>
        <v>4708100</v>
      </c>
      <c r="N28" s="708">
        <v>0</v>
      </c>
      <c r="O28" s="708">
        <v>0</v>
      </c>
      <c r="P28" s="708">
        <v>0</v>
      </c>
      <c r="Q28" s="708">
        <v>0</v>
      </c>
      <c r="R28" s="708">
        <v>0</v>
      </c>
      <c r="S28" s="708">
        <v>0</v>
      </c>
      <c r="T28" s="711">
        <v>1</v>
      </c>
      <c r="U28" s="711">
        <f>M28</f>
        <v>4708100</v>
      </c>
      <c r="V28" s="142" t="s">
        <v>497</v>
      </c>
      <c r="W28" s="142" t="s">
        <v>497</v>
      </c>
      <c r="X28" s="143" t="s">
        <v>561</v>
      </c>
    </row>
    <row r="29" spans="1:25" s="157" customFormat="1" ht="36" customHeight="1">
      <c r="A29" s="186">
        <v>2</v>
      </c>
      <c r="B29" s="187" t="s">
        <v>579</v>
      </c>
      <c r="C29" s="155" t="s">
        <v>48</v>
      </c>
      <c r="D29" s="797">
        <v>15000000</v>
      </c>
      <c r="E29" s="708">
        <v>0</v>
      </c>
      <c r="F29" s="708" t="s">
        <v>519</v>
      </c>
      <c r="G29" s="708">
        <v>0</v>
      </c>
      <c r="H29" s="708">
        <v>0</v>
      </c>
      <c r="I29" s="709">
        <v>1</v>
      </c>
      <c r="J29" s="708">
        <v>0</v>
      </c>
      <c r="K29" s="708">
        <v>1</v>
      </c>
      <c r="L29" s="709">
        <v>1</v>
      </c>
      <c r="M29" s="708">
        <f>SUM(L29*D29)</f>
        <v>15000000</v>
      </c>
      <c r="N29" s="708">
        <v>0</v>
      </c>
      <c r="O29" s="708">
        <v>0</v>
      </c>
      <c r="P29" s="708">
        <v>0</v>
      </c>
      <c r="Q29" s="708">
        <v>0</v>
      </c>
      <c r="R29" s="708">
        <v>0</v>
      </c>
      <c r="S29" s="708">
        <v>0</v>
      </c>
      <c r="T29" s="708">
        <v>1</v>
      </c>
      <c r="U29" s="708">
        <f>M29</f>
        <v>15000000</v>
      </c>
      <c r="V29" s="142" t="s">
        <v>497</v>
      </c>
      <c r="W29" s="142" t="s">
        <v>497</v>
      </c>
      <c r="X29" s="143" t="s">
        <v>561</v>
      </c>
    </row>
    <row r="30" spans="1:25" s="157" customFormat="1" ht="42" customHeight="1">
      <c r="A30" s="186">
        <v>3</v>
      </c>
      <c r="B30" s="187" t="s">
        <v>580</v>
      </c>
      <c r="C30" s="155" t="s">
        <v>48</v>
      </c>
      <c r="D30" s="797">
        <v>27887650</v>
      </c>
      <c r="E30" s="708">
        <v>0</v>
      </c>
      <c r="F30" s="708" t="s">
        <v>519</v>
      </c>
      <c r="G30" s="708">
        <v>0</v>
      </c>
      <c r="H30" s="708">
        <v>0</v>
      </c>
      <c r="I30" s="709">
        <v>1</v>
      </c>
      <c r="J30" s="708">
        <v>0</v>
      </c>
      <c r="K30" s="708">
        <v>1</v>
      </c>
      <c r="L30" s="709">
        <v>1</v>
      </c>
      <c r="M30" s="708">
        <f>SUM(L30*D30)</f>
        <v>27887650</v>
      </c>
      <c r="N30" s="708">
        <v>0</v>
      </c>
      <c r="O30" s="708">
        <v>0</v>
      </c>
      <c r="P30" s="708">
        <v>0</v>
      </c>
      <c r="Q30" s="708">
        <v>0</v>
      </c>
      <c r="R30" s="708">
        <v>0</v>
      </c>
      <c r="S30" s="708">
        <v>0</v>
      </c>
      <c r="T30" s="708">
        <v>1</v>
      </c>
      <c r="U30" s="708">
        <f>M30</f>
        <v>27887650</v>
      </c>
      <c r="V30" s="142" t="s">
        <v>497</v>
      </c>
      <c r="W30" s="142" t="s">
        <v>497</v>
      </c>
      <c r="X30" s="143" t="s">
        <v>561</v>
      </c>
    </row>
    <row r="31" spans="1:25" ht="37.5" customHeight="1">
      <c r="A31" s="56">
        <v>4</v>
      </c>
      <c r="B31" s="75"/>
      <c r="C31" s="32"/>
      <c r="D31" s="496"/>
      <c r="E31" s="496"/>
      <c r="F31" s="496"/>
      <c r="G31" s="496"/>
      <c r="H31" s="496"/>
      <c r="I31" s="676"/>
      <c r="J31" s="496"/>
      <c r="K31" s="712"/>
      <c r="L31" s="676"/>
      <c r="M31" s="496"/>
      <c r="N31" s="496"/>
      <c r="O31" s="496"/>
      <c r="P31" s="496"/>
      <c r="Q31" s="496"/>
      <c r="R31" s="496"/>
      <c r="S31" s="496"/>
      <c r="T31" s="496"/>
      <c r="U31" s="496"/>
      <c r="V31" s="40"/>
      <c r="W31" s="40"/>
      <c r="X31" s="150"/>
    </row>
    <row r="32" spans="1:25" ht="37.5" customHeight="1">
      <c r="A32" s="56">
        <v>5</v>
      </c>
      <c r="B32" s="127"/>
      <c r="C32" s="32"/>
      <c r="D32" s="496"/>
      <c r="E32" s="496"/>
      <c r="F32" s="496"/>
      <c r="G32" s="496"/>
      <c r="H32" s="496"/>
      <c r="I32" s="676"/>
      <c r="J32" s="496"/>
      <c r="K32" s="712"/>
      <c r="L32" s="676"/>
      <c r="M32" s="496"/>
      <c r="N32" s="496"/>
      <c r="O32" s="496"/>
      <c r="P32" s="496"/>
      <c r="Q32" s="496"/>
      <c r="R32" s="496"/>
      <c r="S32" s="496"/>
      <c r="T32" s="496"/>
      <c r="U32" s="496"/>
      <c r="V32" s="40"/>
      <c r="W32" s="40"/>
      <c r="X32" s="150"/>
    </row>
    <row r="33" spans="1:25" ht="21">
      <c r="A33" s="1030" t="s">
        <v>19</v>
      </c>
      <c r="B33" s="1031"/>
      <c r="C33" s="47"/>
      <c r="D33" s="499"/>
      <c r="E33" s="499"/>
      <c r="F33" s="499"/>
      <c r="G33" s="499"/>
      <c r="H33" s="499"/>
      <c r="I33" s="713"/>
      <c r="J33" s="499"/>
      <c r="K33" s="714"/>
      <c r="L33" s="713"/>
      <c r="M33" s="499"/>
      <c r="N33" s="499"/>
      <c r="O33" s="499"/>
      <c r="P33" s="499"/>
      <c r="Q33" s="499"/>
      <c r="R33" s="499"/>
      <c r="S33" s="499"/>
      <c r="T33" s="499"/>
      <c r="U33" s="499"/>
      <c r="V33" s="48"/>
      <c r="W33" s="48"/>
      <c r="X33" s="48"/>
    </row>
    <row r="34" spans="1:25" ht="21">
      <c r="A34" s="65" t="s">
        <v>3</v>
      </c>
      <c r="B34" s="66"/>
      <c r="C34" s="44"/>
      <c r="D34" s="500"/>
      <c r="E34" s="500"/>
      <c r="F34" s="500"/>
      <c r="G34" s="500"/>
      <c r="H34" s="500"/>
      <c r="I34" s="697"/>
      <c r="J34" s="500"/>
      <c r="K34" s="698"/>
      <c r="L34" s="699"/>
      <c r="M34" s="587"/>
      <c r="N34" s="587"/>
      <c r="O34" s="587"/>
      <c r="P34" s="587"/>
      <c r="Q34" s="587"/>
      <c r="R34" s="637"/>
      <c r="S34" s="587"/>
      <c r="T34" s="633"/>
      <c r="U34" s="588"/>
      <c r="V34" s="46"/>
      <c r="W34" s="46"/>
      <c r="X34" s="46"/>
      <c r="Y34" s="6"/>
    </row>
    <row r="35" spans="1:25" ht="21">
      <c r="A35" s="56">
        <v>1</v>
      </c>
      <c r="B35" s="127"/>
      <c r="C35" s="32"/>
      <c r="D35" s="496"/>
      <c r="E35" s="496"/>
      <c r="F35" s="496"/>
      <c r="G35" s="496"/>
      <c r="H35" s="496"/>
      <c r="I35" s="676"/>
      <c r="J35" s="496"/>
      <c r="K35" s="712"/>
      <c r="L35" s="676"/>
      <c r="M35" s="496"/>
      <c r="N35" s="496"/>
      <c r="O35" s="496"/>
      <c r="P35" s="496"/>
      <c r="Q35" s="496"/>
      <c r="R35" s="496"/>
      <c r="S35" s="496"/>
      <c r="T35" s="496"/>
      <c r="U35" s="496"/>
      <c r="V35" s="40"/>
      <c r="W35" s="40"/>
      <c r="X35" s="35"/>
    </row>
    <row r="36" spans="1:25" ht="21">
      <c r="A36" s="56">
        <v>2</v>
      </c>
      <c r="B36" s="127"/>
      <c r="C36" s="32"/>
      <c r="D36" s="496"/>
      <c r="E36" s="496"/>
      <c r="F36" s="496"/>
      <c r="G36" s="496"/>
      <c r="H36" s="496"/>
      <c r="I36" s="676"/>
      <c r="J36" s="496"/>
      <c r="K36" s="712"/>
      <c r="L36" s="676"/>
      <c r="M36" s="496"/>
      <c r="N36" s="496"/>
      <c r="O36" s="496"/>
      <c r="P36" s="496"/>
      <c r="Q36" s="496"/>
      <c r="R36" s="496"/>
      <c r="S36" s="496"/>
      <c r="T36" s="496"/>
      <c r="U36" s="496"/>
      <c r="V36" s="40"/>
      <c r="W36" s="40"/>
      <c r="X36" s="35"/>
    </row>
    <row r="37" spans="1:25" ht="21">
      <c r="A37" s="56">
        <v>3</v>
      </c>
      <c r="B37" s="127"/>
      <c r="C37" s="32"/>
      <c r="D37" s="496"/>
      <c r="E37" s="496"/>
      <c r="F37" s="496"/>
      <c r="G37" s="496"/>
      <c r="H37" s="496"/>
      <c r="I37" s="676"/>
      <c r="J37" s="496"/>
      <c r="K37" s="712"/>
      <c r="L37" s="676"/>
      <c r="M37" s="496"/>
      <c r="N37" s="496"/>
      <c r="O37" s="496"/>
      <c r="P37" s="496"/>
      <c r="Q37" s="496"/>
      <c r="R37" s="496"/>
      <c r="S37" s="496"/>
      <c r="T37" s="496"/>
      <c r="U37" s="496"/>
      <c r="V37" s="40"/>
      <c r="W37" s="40"/>
      <c r="X37" s="35"/>
    </row>
    <row r="38" spans="1:25" ht="21">
      <c r="A38" s="56">
        <v>4</v>
      </c>
      <c r="B38" s="127"/>
      <c r="C38" s="32"/>
      <c r="D38" s="496"/>
      <c r="E38" s="496"/>
      <c r="F38" s="496"/>
      <c r="G38" s="496"/>
      <c r="H38" s="496"/>
      <c r="I38" s="676"/>
      <c r="J38" s="496"/>
      <c r="K38" s="712">
        <f>SUM(H38:J38)</f>
        <v>0</v>
      </c>
      <c r="L38" s="676"/>
      <c r="M38" s="496"/>
      <c r="N38" s="496"/>
      <c r="O38" s="496"/>
      <c r="P38" s="496"/>
      <c r="Q38" s="496"/>
      <c r="R38" s="496"/>
      <c r="S38" s="496"/>
      <c r="T38" s="496"/>
      <c r="U38" s="496"/>
      <c r="V38" s="40"/>
      <c r="W38" s="40"/>
      <c r="X38" s="35"/>
    </row>
    <row r="39" spans="1:25" ht="21">
      <c r="A39" s="56">
        <v>5</v>
      </c>
      <c r="B39" s="127"/>
      <c r="C39" s="32"/>
      <c r="D39" s="496"/>
      <c r="E39" s="496"/>
      <c r="F39" s="496"/>
      <c r="G39" s="496"/>
      <c r="H39" s="496"/>
      <c r="I39" s="676"/>
      <c r="J39" s="496"/>
      <c r="K39" s="712">
        <f>SUM(H39:J39)</f>
        <v>0</v>
      </c>
      <c r="L39" s="676"/>
      <c r="M39" s="496"/>
      <c r="N39" s="496"/>
      <c r="O39" s="496"/>
      <c r="P39" s="496"/>
      <c r="Q39" s="496"/>
      <c r="R39" s="496"/>
      <c r="S39" s="496"/>
      <c r="T39" s="496"/>
      <c r="U39" s="496"/>
      <c r="V39" s="40"/>
      <c r="W39" s="40"/>
      <c r="X39" s="35"/>
    </row>
    <row r="40" spans="1:25" ht="21">
      <c r="A40" s="65" t="s">
        <v>18</v>
      </c>
      <c r="B40" s="65"/>
      <c r="C40" s="42"/>
      <c r="D40" s="495"/>
      <c r="E40" s="495"/>
      <c r="F40" s="495"/>
      <c r="G40" s="495"/>
      <c r="H40" s="495"/>
      <c r="I40" s="697"/>
      <c r="J40" s="495"/>
      <c r="K40" s="698"/>
      <c r="L40" s="697"/>
      <c r="M40" s="495"/>
      <c r="N40" s="495"/>
      <c r="O40" s="495"/>
      <c r="P40" s="495"/>
      <c r="Q40" s="495"/>
      <c r="R40" s="495"/>
      <c r="S40" s="495"/>
      <c r="T40" s="495"/>
      <c r="U40" s="495"/>
      <c r="V40" s="43"/>
      <c r="W40" s="43"/>
      <c r="X40" s="43"/>
    </row>
    <row r="41" spans="1:25" ht="21">
      <c r="A41" s="56">
        <v>1</v>
      </c>
      <c r="B41" s="127"/>
      <c r="C41" s="32"/>
      <c r="D41" s="496"/>
      <c r="E41" s="496"/>
      <c r="F41" s="496"/>
      <c r="G41" s="496"/>
      <c r="H41" s="496"/>
      <c r="I41" s="676"/>
      <c r="J41" s="496"/>
      <c r="K41" s="712">
        <f>SUM(H41:J41)</f>
        <v>0</v>
      </c>
      <c r="L41" s="676"/>
      <c r="M41" s="496"/>
      <c r="N41" s="496"/>
      <c r="O41" s="496"/>
      <c r="P41" s="496"/>
      <c r="Q41" s="496"/>
      <c r="R41" s="496"/>
      <c r="S41" s="496"/>
      <c r="T41" s="496"/>
      <c r="U41" s="496"/>
      <c r="V41" s="40"/>
      <c r="W41" s="40"/>
      <c r="X41" s="35"/>
    </row>
    <row r="42" spans="1:25" ht="21">
      <c r="A42" s="56">
        <v>2</v>
      </c>
      <c r="B42" s="127"/>
      <c r="C42" s="32"/>
      <c r="D42" s="496"/>
      <c r="E42" s="496"/>
      <c r="F42" s="496"/>
      <c r="G42" s="496"/>
      <c r="H42" s="496"/>
      <c r="I42" s="676"/>
      <c r="J42" s="496"/>
      <c r="K42" s="712">
        <f>SUM(H42:J42)</f>
        <v>0</v>
      </c>
      <c r="L42" s="676"/>
      <c r="M42" s="496"/>
      <c r="N42" s="496"/>
      <c r="O42" s="496"/>
      <c r="P42" s="496"/>
      <c r="Q42" s="496"/>
      <c r="R42" s="496"/>
      <c r="S42" s="496"/>
      <c r="T42" s="496"/>
      <c r="U42" s="496"/>
      <c r="V42" s="40"/>
      <c r="W42" s="40"/>
      <c r="X42" s="35"/>
    </row>
    <row r="43" spans="1:25" ht="21">
      <c r="A43" s="56">
        <v>3</v>
      </c>
      <c r="B43" s="127"/>
      <c r="C43" s="32"/>
      <c r="D43" s="496"/>
      <c r="E43" s="496"/>
      <c r="F43" s="496"/>
      <c r="G43" s="496"/>
      <c r="H43" s="496"/>
      <c r="I43" s="676"/>
      <c r="J43" s="496"/>
      <c r="K43" s="712">
        <f>SUM(H43:J43)</f>
        <v>0</v>
      </c>
      <c r="L43" s="676"/>
      <c r="M43" s="496"/>
      <c r="N43" s="496"/>
      <c r="O43" s="496"/>
      <c r="P43" s="496"/>
      <c r="Q43" s="496"/>
      <c r="R43" s="496"/>
      <c r="S43" s="496"/>
      <c r="T43" s="496"/>
      <c r="U43" s="496"/>
      <c r="V43" s="40"/>
      <c r="W43" s="40"/>
      <c r="X43" s="35"/>
    </row>
    <row r="44" spans="1:25" ht="21">
      <c r="A44" s="56">
        <v>4</v>
      </c>
      <c r="B44" s="127"/>
      <c r="C44" s="32"/>
      <c r="D44" s="496"/>
      <c r="E44" s="496"/>
      <c r="F44" s="496"/>
      <c r="G44" s="496"/>
      <c r="H44" s="496"/>
      <c r="I44" s="676"/>
      <c r="J44" s="496"/>
      <c r="K44" s="712">
        <f>SUM(H44:J44)</f>
        <v>0</v>
      </c>
      <c r="L44" s="676"/>
      <c r="M44" s="496"/>
      <c r="N44" s="496"/>
      <c r="O44" s="496"/>
      <c r="P44" s="496"/>
      <c r="Q44" s="496"/>
      <c r="R44" s="496"/>
      <c r="S44" s="496"/>
      <c r="T44" s="496"/>
      <c r="U44" s="496"/>
      <c r="V44" s="40"/>
      <c r="W44" s="40"/>
      <c r="X44" s="35"/>
    </row>
    <row r="45" spans="1:25" ht="21">
      <c r="A45" s="56">
        <v>5</v>
      </c>
      <c r="B45" s="127"/>
      <c r="C45" s="32"/>
      <c r="D45" s="496"/>
      <c r="E45" s="496"/>
      <c r="F45" s="496"/>
      <c r="G45" s="496"/>
      <c r="H45" s="496"/>
      <c r="I45" s="676"/>
      <c r="J45" s="496"/>
      <c r="K45" s="712">
        <f>SUM(H45:J45)</f>
        <v>0</v>
      </c>
      <c r="L45" s="676"/>
      <c r="M45" s="496"/>
      <c r="N45" s="496"/>
      <c r="O45" s="496"/>
      <c r="P45" s="496"/>
      <c r="Q45" s="496"/>
      <c r="R45" s="496"/>
      <c r="S45" s="496"/>
      <c r="T45" s="496"/>
      <c r="U45" s="496"/>
      <c r="V45" s="40"/>
      <c r="W45" s="40"/>
      <c r="X45" s="35"/>
    </row>
    <row r="46" spans="1:25" ht="21">
      <c r="A46" s="1030" t="s">
        <v>20</v>
      </c>
      <c r="B46" s="1031"/>
      <c r="C46" s="47"/>
      <c r="D46" s="499"/>
      <c r="E46" s="499"/>
      <c r="F46" s="499"/>
      <c r="G46" s="499"/>
      <c r="H46" s="499"/>
      <c r="I46" s="713"/>
      <c r="J46" s="499"/>
      <c r="K46" s="714"/>
      <c r="L46" s="713"/>
      <c r="M46" s="499"/>
      <c r="N46" s="499"/>
      <c r="O46" s="499"/>
      <c r="P46" s="499"/>
      <c r="Q46" s="499"/>
      <c r="R46" s="499"/>
      <c r="S46" s="499"/>
      <c r="T46" s="499"/>
      <c r="U46" s="499"/>
      <c r="V46" s="48"/>
      <c r="W46" s="48"/>
      <c r="X46" s="48"/>
    </row>
    <row r="47" spans="1:25" ht="21">
      <c r="A47" s="65" t="s">
        <v>3</v>
      </c>
      <c r="B47" s="66"/>
      <c r="C47" s="44"/>
      <c r="D47" s="500"/>
      <c r="E47" s="500"/>
      <c r="F47" s="500"/>
      <c r="G47" s="500"/>
      <c r="H47" s="500"/>
      <c r="I47" s="697"/>
      <c r="J47" s="500"/>
      <c r="K47" s="698"/>
      <c r="L47" s="699"/>
      <c r="M47" s="587"/>
      <c r="N47" s="587"/>
      <c r="O47" s="587"/>
      <c r="P47" s="587"/>
      <c r="Q47" s="587"/>
      <c r="R47" s="637"/>
      <c r="S47" s="587"/>
      <c r="T47" s="633"/>
      <c r="U47" s="588"/>
      <c r="V47" s="46"/>
      <c r="W47" s="46"/>
      <c r="X47" s="46"/>
      <c r="Y47" s="6"/>
    </row>
    <row r="48" spans="1:25" ht="21">
      <c r="A48" s="56">
        <v>1</v>
      </c>
      <c r="B48" s="67"/>
      <c r="C48" s="36"/>
      <c r="D48" s="501"/>
      <c r="E48" s="501"/>
      <c r="F48" s="501"/>
      <c r="G48" s="501"/>
      <c r="H48" s="501"/>
      <c r="I48" s="676"/>
      <c r="J48" s="501"/>
      <c r="K48" s="712"/>
      <c r="L48" s="639"/>
      <c r="M48" s="409"/>
      <c r="N48" s="409"/>
      <c r="O48" s="409"/>
      <c r="P48" s="409"/>
      <c r="Q48" s="409"/>
      <c r="R48" s="493"/>
      <c r="S48" s="409"/>
      <c r="T48" s="492"/>
      <c r="U48" s="669"/>
      <c r="V48" s="40"/>
      <c r="W48" s="40"/>
      <c r="X48" s="40"/>
      <c r="Y48" s="52"/>
    </row>
    <row r="49" spans="1:26" ht="21">
      <c r="A49" s="56">
        <v>2</v>
      </c>
      <c r="B49" s="67"/>
      <c r="C49" s="36"/>
      <c r="D49" s="501"/>
      <c r="E49" s="501"/>
      <c r="F49" s="501"/>
      <c r="G49" s="501"/>
      <c r="H49" s="501"/>
      <c r="I49" s="676"/>
      <c r="J49" s="501"/>
      <c r="K49" s="712"/>
      <c r="L49" s="639"/>
      <c r="M49" s="409"/>
      <c r="N49" s="409"/>
      <c r="O49" s="409"/>
      <c r="P49" s="409"/>
      <c r="Q49" s="409"/>
      <c r="R49" s="493"/>
      <c r="S49" s="409"/>
      <c r="T49" s="492"/>
      <c r="U49" s="669"/>
      <c r="V49" s="40"/>
      <c r="W49" s="40"/>
      <c r="X49" s="40"/>
      <c r="Y49" s="52"/>
    </row>
    <row r="50" spans="1:26" ht="21">
      <c r="A50" s="56">
        <v>3</v>
      </c>
      <c r="B50" s="67"/>
      <c r="C50" s="36"/>
      <c r="D50" s="501"/>
      <c r="E50" s="501"/>
      <c r="F50" s="501"/>
      <c r="G50" s="501"/>
      <c r="H50" s="501"/>
      <c r="I50" s="676"/>
      <c r="J50" s="501"/>
      <c r="K50" s="712"/>
      <c r="L50" s="639"/>
      <c r="M50" s="409"/>
      <c r="N50" s="409"/>
      <c r="O50" s="409"/>
      <c r="P50" s="409"/>
      <c r="Q50" s="409"/>
      <c r="R50" s="493"/>
      <c r="S50" s="409"/>
      <c r="T50" s="492"/>
      <c r="U50" s="669"/>
      <c r="V50" s="40"/>
      <c r="W50" s="40"/>
      <c r="X50" s="40"/>
      <c r="Y50" s="52"/>
    </row>
    <row r="51" spans="1:26" ht="21">
      <c r="A51" s="56">
        <v>4</v>
      </c>
      <c r="B51" s="67"/>
      <c r="C51" s="36"/>
      <c r="D51" s="501"/>
      <c r="E51" s="501"/>
      <c r="F51" s="501"/>
      <c r="G51" s="501"/>
      <c r="H51" s="501"/>
      <c r="I51" s="676"/>
      <c r="J51" s="501"/>
      <c r="K51" s="712"/>
      <c r="L51" s="639"/>
      <c r="M51" s="409"/>
      <c r="N51" s="409"/>
      <c r="O51" s="409"/>
      <c r="P51" s="409"/>
      <c r="Q51" s="409"/>
      <c r="R51" s="493"/>
      <c r="S51" s="409"/>
      <c r="T51" s="492"/>
      <c r="U51" s="669"/>
      <c r="V51" s="40"/>
      <c r="W51" s="40"/>
      <c r="X51" s="40"/>
      <c r="Y51" s="52"/>
    </row>
    <row r="52" spans="1:26" ht="21">
      <c r="A52" s="56">
        <v>5</v>
      </c>
      <c r="B52" s="67"/>
      <c r="C52" s="36"/>
      <c r="D52" s="501"/>
      <c r="E52" s="501"/>
      <c r="F52" s="501"/>
      <c r="G52" s="501"/>
      <c r="H52" s="501"/>
      <c r="I52" s="676"/>
      <c r="J52" s="501"/>
      <c r="K52" s="712"/>
      <c r="L52" s="639"/>
      <c r="M52" s="409"/>
      <c r="N52" s="409"/>
      <c r="O52" s="409"/>
      <c r="P52" s="409"/>
      <c r="Q52" s="409"/>
      <c r="R52" s="493"/>
      <c r="S52" s="409"/>
      <c r="T52" s="492"/>
      <c r="U52" s="669"/>
      <c r="V52" s="40"/>
      <c r="W52" s="40"/>
      <c r="X52" s="40"/>
      <c r="Y52" s="52"/>
    </row>
    <row r="53" spans="1:26" ht="21">
      <c r="A53" s="65" t="s">
        <v>18</v>
      </c>
      <c r="B53" s="65"/>
      <c r="C53" s="42"/>
      <c r="D53" s="495"/>
      <c r="E53" s="495"/>
      <c r="F53" s="495"/>
      <c r="G53" s="495"/>
      <c r="H53" s="495"/>
      <c r="I53" s="697"/>
      <c r="J53" s="495"/>
      <c r="K53" s="698"/>
      <c r="L53" s="697"/>
      <c r="M53" s="495"/>
      <c r="N53" s="495"/>
      <c r="O53" s="495"/>
      <c r="P53" s="495"/>
      <c r="Q53" s="495"/>
      <c r="R53" s="495"/>
      <c r="S53" s="495"/>
      <c r="T53" s="495"/>
      <c r="U53" s="495"/>
      <c r="V53" s="43"/>
      <c r="W53" s="43"/>
      <c r="X53" s="43"/>
    </row>
    <row r="54" spans="1:26" ht="21">
      <c r="A54" s="56">
        <v>1</v>
      </c>
      <c r="B54" s="67"/>
      <c r="C54" s="36"/>
      <c r="D54" s="501"/>
      <c r="E54" s="501"/>
      <c r="F54" s="501"/>
      <c r="G54" s="501"/>
      <c r="H54" s="501"/>
      <c r="I54" s="676"/>
      <c r="J54" s="501"/>
      <c r="K54" s="712"/>
      <c r="L54" s="639"/>
      <c r="M54" s="409"/>
      <c r="N54" s="409"/>
      <c r="O54" s="409"/>
      <c r="P54" s="409"/>
      <c r="Q54" s="409"/>
      <c r="R54" s="493"/>
      <c r="S54" s="409"/>
      <c r="T54" s="492"/>
      <c r="U54" s="669"/>
      <c r="V54" s="40"/>
      <c r="W54" s="40"/>
      <c r="X54" s="40"/>
      <c r="Y54" s="52"/>
    </row>
    <row r="55" spans="1:26" ht="21">
      <c r="A55" s="56">
        <v>2</v>
      </c>
      <c r="B55" s="67"/>
      <c r="C55" s="36"/>
      <c r="D55" s="501"/>
      <c r="E55" s="501"/>
      <c r="F55" s="501"/>
      <c r="G55" s="501"/>
      <c r="H55" s="501"/>
      <c r="I55" s="676"/>
      <c r="J55" s="501"/>
      <c r="K55" s="712"/>
      <c r="L55" s="639"/>
      <c r="M55" s="409"/>
      <c r="N55" s="409"/>
      <c r="O55" s="409"/>
      <c r="P55" s="409"/>
      <c r="Q55" s="409"/>
      <c r="R55" s="493"/>
      <c r="S55" s="409"/>
      <c r="T55" s="492"/>
      <c r="U55" s="669"/>
      <c r="V55" s="40"/>
      <c r="W55" s="40"/>
      <c r="X55" s="40"/>
      <c r="Y55" s="52"/>
    </row>
    <row r="56" spans="1:26" ht="21">
      <c r="A56" s="56">
        <v>3</v>
      </c>
      <c r="B56" s="67"/>
      <c r="C56" s="36"/>
      <c r="D56" s="501"/>
      <c r="E56" s="501"/>
      <c r="F56" s="501"/>
      <c r="G56" s="501"/>
      <c r="H56" s="501"/>
      <c r="I56" s="676"/>
      <c r="J56" s="501"/>
      <c r="K56" s="712"/>
      <c r="L56" s="639"/>
      <c r="M56" s="409"/>
      <c r="N56" s="409"/>
      <c r="O56" s="409"/>
      <c r="P56" s="409"/>
      <c r="Q56" s="409"/>
      <c r="R56" s="493"/>
      <c r="S56" s="409"/>
      <c r="T56" s="492"/>
      <c r="U56" s="669"/>
      <c r="V56" s="40"/>
      <c r="W56" s="40"/>
      <c r="X56" s="40"/>
      <c r="Y56" s="52"/>
    </row>
    <row r="57" spans="1:26" ht="21">
      <c r="A57" s="56">
        <v>4</v>
      </c>
      <c r="B57" s="67"/>
      <c r="C57" s="36"/>
      <c r="D57" s="501"/>
      <c r="E57" s="501"/>
      <c r="F57" s="501"/>
      <c r="G57" s="501"/>
      <c r="H57" s="501"/>
      <c r="I57" s="676"/>
      <c r="J57" s="501"/>
      <c r="K57" s="712"/>
      <c r="L57" s="639"/>
      <c r="M57" s="409"/>
      <c r="N57" s="409"/>
      <c r="O57" s="409"/>
      <c r="P57" s="409"/>
      <c r="Q57" s="409"/>
      <c r="R57" s="493"/>
      <c r="S57" s="409"/>
      <c r="T57" s="492"/>
      <c r="U57" s="669"/>
      <c r="V57" s="40"/>
      <c r="W57" s="40"/>
      <c r="X57" s="40"/>
      <c r="Y57" s="52"/>
    </row>
    <row r="58" spans="1:26" ht="21">
      <c r="A58" s="56">
        <v>5</v>
      </c>
      <c r="B58" s="127"/>
      <c r="C58" s="32"/>
      <c r="D58" s="496"/>
      <c r="E58" s="496"/>
      <c r="F58" s="496"/>
      <c r="G58" s="496"/>
      <c r="H58" s="496"/>
      <c r="I58" s="676"/>
      <c r="J58" s="496"/>
      <c r="K58" s="712"/>
      <c r="L58" s="676"/>
      <c r="M58" s="496"/>
      <c r="N58" s="496"/>
      <c r="O58" s="496"/>
      <c r="P58" s="496"/>
      <c r="Q58" s="496"/>
      <c r="R58" s="496"/>
      <c r="S58" s="496"/>
      <c r="T58" s="496"/>
      <c r="U58" s="496"/>
      <c r="V58" s="40"/>
      <c r="W58" s="40"/>
      <c r="X58" s="35"/>
    </row>
    <row r="59" spans="1:26" s="7" customFormat="1" ht="13.5" customHeight="1">
      <c r="A59" s="9"/>
      <c r="B59" s="28"/>
      <c r="C59" s="9"/>
      <c r="D59" s="10"/>
      <c r="E59" s="10"/>
      <c r="F59" s="10"/>
      <c r="G59" s="10"/>
      <c r="H59" s="10"/>
      <c r="I59" s="159"/>
      <c r="J59" s="10"/>
      <c r="K59" s="160"/>
      <c r="L59" s="159"/>
      <c r="M59" s="10"/>
      <c r="N59" s="10"/>
      <c r="O59" s="10"/>
      <c r="P59" s="10"/>
      <c r="Q59" s="10"/>
      <c r="R59" s="10"/>
      <c r="S59" s="10"/>
      <c r="T59" s="10"/>
      <c r="U59" s="10"/>
      <c r="V59" s="29"/>
      <c r="W59" s="29"/>
      <c r="X59" s="29"/>
      <c r="Y59" s="30"/>
      <c r="Z59" s="8"/>
    </row>
    <row r="60" spans="1:26" s="13" customFormat="1" ht="21.75" customHeight="1">
      <c r="A60" s="1006"/>
      <c r="B60" s="1052"/>
      <c r="C60" s="1052"/>
      <c r="D60" s="1053"/>
      <c r="E60" s="1053"/>
      <c r="F60" s="1053"/>
      <c r="G60" s="1053"/>
      <c r="H60" s="1053"/>
      <c r="I60" s="1053"/>
      <c r="J60" s="1053"/>
      <c r="K60" s="1053"/>
      <c r="L60" s="1053"/>
      <c r="M60" s="1053"/>
      <c r="N60" s="1053"/>
      <c r="O60" s="1053"/>
      <c r="P60" s="1053"/>
      <c r="Q60" s="1053"/>
      <c r="R60" s="1053"/>
      <c r="S60" s="1053"/>
      <c r="T60" s="1053"/>
      <c r="U60" s="1053"/>
      <c r="V60" s="1052"/>
      <c r="W60" s="1052"/>
      <c r="X60" s="1052"/>
    </row>
    <row r="61" spans="1:26" s="13" customFormat="1" ht="21">
      <c r="A61" s="1007"/>
      <c r="B61" s="1007"/>
      <c r="C61" s="1007"/>
      <c r="D61" s="1054"/>
      <c r="E61" s="1054"/>
      <c r="F61" s="1054"/>
      <c r="G61" s="1054"/>
      <c r="H61" s="1054"/>
      <c r="I61" s="1054"/>
      <c r="J61" s="1054"/>
      <c r="K61" s="1054"/>
      <c r="L61" s="1054"/>
      <c r="M61" s="1054"/>
      <c r="N61" s="1054"/>
      <c r="O61" s="1054"/>
      <c r="P61" s="1054"/>
      <c r="Q61" s="1054"/>
      <c r="R61" s="1054"/>
      <c r="S61" s="1054"/>
      <c r="T61" s="1054"/>
      <c r="U61" s="1054"/>
      <c r="V61" s="1007"/>
      <c r="W61" s="1007"/>
      <c r="X61" s="1007"/>
      <c r="Y61" s="14"/>
    </row>
    <row r="62" spans="1:26" s="13" customFormat="1" ht="21">
      <c r="A62" s="15"/>
      <c r="B62" s="16"/>
      <c r="C62" s="17"/>
      <c r="D62" s="670"/>
      <c r="E62" s="670"/>
      <c r="F62" s="670"/>
      <c r="G62" s="670"/>
      <c r="H62" s="670"/>
      <c r="I62" s="137"/>
      <c r="J62" s="670"/>
      <c r="K62" s="715"/>
      <c r="L62" s="137"/>
      <c r="M62" s="671"/>
      <c r="N62" s="670"/>
      <c r="O62" s="671"/>
      <c r="P62" s="670"/>
      <c r="Q62" s="671"/>
      <c r="R62" s="670"/>
      <c r="S62" s="671"/>
      <c r="T62" s="670"/>
      <c r="U62" s="671"/>
      <c r="V62" s="14"/>
      <c r="W62" s="14"/>
      <c r="X62" s="14"/>
      <c r="Y62" s="14"/>
    </row>
    <row r="63" spans="1:26" s="13" customFormat="1" ht="21">
      <c r="A63" s="15"/>
      <c r="B63" s="16"/>
      <c r="C63" s="17"/>
      <c r="D63" s="670"/>
      <c r="E63" s="670"/>
      <c r="F63" s="670"/>
      <c r="G63" s="670"/>
      <c r="H63" s="670"/>
      <c r="I63" s="137"/>
      <c r="J63" s="670"/>
      <c r="K63" s="715"/>
      <c r="L63" s="137"/>
      <c r="M63" s="671"/>
      <c r="N63" s="670"/>
      <c r="O63" s="671"/>
      <c r="P63" s="670"/>
      <c r="Q63" s="671"/>
      <c r="R63" s="670"/>
      <c r="S63" s="671"/>
      <c r="T63" s="670"/>
      <c r="U63" s="671"/>
      <c r="V63" s="14"/>
      <c r="W63" s="14"/>
      <c r="X63" s="14"/>
      <c r="Y63" s="14"/>
    </row>
    <row r="64" spans="1:26" s="13" customFormat="1" ht="21">
      <c r="A64" s="15"/>
      <c r="B64" s="16"/>
      <c r="C64" s="17"/>
      <c r="D64" s="670"/>
      <c r="E64" s="670"/>
      <c r="F64" s="670"/>
      <c r="G64" s="670"/>
      <c r="H64" s="670"/>
      <c r="I64" s="137"/>
      <c r="J64" s="670"/>
      <c r="K64" s="715"/>
      <c r="L64" s="137"/>
      <c r="M64" s="671"/>
      <c r="N64" s="670"/>
      <c r="O64" s="671"/>
      <c r="P64" s="670"/>
      <c r="Q64" s="671"/>
      <c r="R64" s="670"/>
      <c r="S64" s="671"/>
      <c r="T64" s="670"/>
      <c r="U64" s="671"/>
      <c r="V64" s="14"/>
      <c r="W64" s="14"/>
      <c r="X64" s="14"/>
      <c r="Y64" s="14"/>
    </row>
    <row r="65" spans="1:25" s="13" customFormat="1" ht="21">
      <c r="A65" s="15"/>
      <c r="B65" s="16"/>
      <c r="C65" s="17"/>
      <c r="D65" s="670"/>
      <c r="E65" s="670"/>
      <c r="F65" s="670"/>
      <c r="G65" s="670"/>
      <c r="H65" s="670"/>
      <c r="I65" s="137"/>
      <c r="J65" s="670"/>
      <c r="K65" s="715"/>
      <c r="L65" s="137"/>
      <c r="M65" s="671"/>
      <c r="N65" s="670"/>
      <c r="O65" s="671"/>
      <c r="P65" s="670"/>
      <c r="Q65" s="671"/>
      <c r="R65" s="670"/>
      <c r="S65" s="671"/>
      <c r="T65" s="670"/>
      <c r="U65" s="671"/>
      <c r="V65" s="14"/>
      <c r="W65" s="14"/>
      <c r="X65" s="14"/>
      <c r="Y65" s="14"/>
    </row>
    <row r="66" spans="1:25" s="13" customFormat="1" ht="21">
      <c r="A66" s="15"/>
      <c r="B66" s="16"/>
      <c r="C66" s="17"/>
      <c r="D66" s="670"/>
      <c r="E66" s="670"/>
      <c r="F66" s="670"/>
      <c r="G66" s="670"/>
      <c r="H66" s="670"/>
      <c r="I66" s="137"/>
      <c r="J66" s="670"/>
      <c r="K66" s="715"/>
      <c r="L66" s="137"/>
      <c r="M66" s="671"/>
      <c r="N66" s="670"/>
      <c r="O66" s="671"/>
      <c r="P66" s="670"/>
      <c r="Q66" s="671"/>
      <c r="R66" s="670"/>
      <c r="S66" s="671"/>
      <c r="T66" s="670"/>
      <c r="U66" s="671"/>
      <c r="V66" s="14"/>
      <c r="W66" s="14"/>
      <c r="X66" s="14"/>
      <c r="Y66" s="14"/>
    </row>
    <row r="67" spans="1:25" s="13" customFormat="1" ht="21">
      <c r="A67" s="1007"/>
      <c r="B67" s="1007"/>
      <c r="C67" s="1007"/>
      <c r="D67" s="1054"/>
      <c r="E67" s="1054"/>
      <c r="F67" s="1054"/>
      <c r="G67" s="1054"/>
      <c r="H67" s="1054"/>
      <c r="I67" s="1054"/>
      <c r="J67" s="1054"/>
      <c r="K67" s="1054"/>
      <c r="L67" s="1054"/>
      <c r="M67" s="1054"/>
      <c r="N67" s="1054"/>
      <c r="O67" s="1054"/>
      <c r="P67" s="1054"/>
      <c r="Q67" s="1054"/>
      <c r="R67" s="1054"/>
      <c r="S67" s="1054"/>
      <c r="T67" s="1054"/>
      <c r="U67" s="1054"/>
      <c r="V67" s="1007"/>
      <c r="W67" s="1007"/>
      <c r="X67" s="1007"/>
      <c r="Y67" s="19"/>
    </row>
    <row r="68" spans="1:25" s="13" customFormat="1">
      <c r="A68" s="9"/>
      <c r="B68" s="20"/>
      <c r="C68" s="9"/>
      <c r="D68" s="10"/>
      <c r="E68" s="10"/>
      <c r="F68" s="10"/>
      <c r="G68" s="10"/>
      <c r="H68" s="10"/>
      <c r="I68" s="159"/>
      <c r="J68" s="10"/>
      <c r="K68" s="160"/>
      <c r="L68" s="159"/>
      <c r="M68" s="11"/>
      <c r="N68" s="10"/>
      <c r="O68" s="11"/>
      <c r="P68" s="10"/>
      <c r="Q68" s="11"/>
      <c r="R68" s="10"/>
      <c r="S68" s="11"/>
      <c r="T68" s="10"/>
      <c r="U68" s="11"/>
      <c r="V68" s="11"/>
      <c r="W68" s="11"/>
      <c r="X68" s="11"/>
      <c r="Y68" s="2"/>
    </row>
    <row r="69" spans="1:25" ht="22.5" customHeight="1">
      <c r="A69" s="21"/>
      <c r="B69" s="3"/>
      <c r="C69" s="22"/>
      <c r="D69" s="23"/>
      <c r="E69" s="23"/>
      <c r="F69" s="23"/>
      <c r="G69" s="23"/>
      <c r="H69" s="23"/>
      <c r="I69" s="24"/>
      <c r="J69" s="23"/>
      <c r="K69" s="161"/>
      <c r="L69" s="24"/>
      <c r="M69" s="24"/>
      <c r="N69" s="23"/>
      <c r="O69" s="24"/>
      <c r="P69" s="23"/>
      <c r="Q69" s="24"/>
      <c r="R69" s="23"/>
      <c r="S69" s="24"/>
      <c r="T69" s="23"/>
      <c r="U69" s="24"/>
      <c r="V69" s="24"/>
      <c r="W69" s="24"/>
      <c r="X69" s="24"/>
      <c r="Y69" s="22"/>
    </row>
    <row r="70" spans="1:25">
      <c r="A70" s="1008"/>
      <c r="B70" s="1008"/>
      <c r="C70" s="1008"/>
      <c r="D70" s="1051"/>
      <c r="E70" s="1051"/>
      <c r="F70" s="1051"/>
      <c r="G70" s="1051"/>
      <c r="H70" s="1051"/>
      <c r="I70" s="1051"/>
      <c r="J70" s="1051"/>
      <c r="K70" s="1051"/>
      <c r="L70" s="1051"/>
      <c r="M70" s="1051"/>
      <c r="N70" s="1051"/>
      <c r="O70" s="1051"/>
      <c r="P70" s="1051"/>
      <c r="Q70" s="1051"/>
      <c r="R70" s="1051"/>
      <c r="S70" s="1051"/>
      <c r="T70" s="1051"/>
      <c r="U70" s="1051"/>
      <c r="V70" s="1008"/>
      <c r="W70" s="1008"/>
      <c r="X70" s="1008"/>
    </row>
    <row r="71" spans="1:25" ht="23.25" customHeight="1">
      <c r="A71" s="26"/>
      <c r="D71" s="672"/>
      <c r="E71" s="672"/>
      <c r="F71" s="672"/>
      <c r="G71" s="672"/>
      <c r="H71" s="672"/>
      <c r="I71" s="52"/>
      <c r="J71" s="672"/>
      <c r="K71" s="716"/>
      <c r="L71" s="52"/>
      <c r="M71" s="52"/>
      <c r="N71" s="672"/>
      <c r="O71" s="52"/>
      <c r="P71" s="672"/>
      <c r="Q71" s="52"/>
      <c r="R71" s="672"/>
      <c r="S71" s="52"/>
      <c r="T71" s="672"/>
      <c r="U71" s="52"/>
    </row>
    <row r="72" spans="1:25">
      <c r="D72" s="672"/>
      <c r="E72" s="672"/>
      <c r="F72" s="672"/>
      <c r="G72" s="672"/>
      <c r="H72" s="672"/>
      <c r="I72" s="52"/>
      <c r="J72" s="672"/>
      <c r="K72" s="716"/>
      <c r="L72" s="52"/>
      <c r="M72" s="52"/>
      <c r="N72" s="672"/>
      <c r="O72" s="52"/>
      <c r="P72" s="672"/>
      <c r="Q72" s="52"/>
      <c r="R72" s="672"/>
      <c r="S72" s="52"/>
      <c r="T72" s="672"/>
      <c r="U72" s="52"/>
    </row>
    <row r="73" spans="1:25">
      <c r="D73" s="672"/>
      <c r="E73" s="672"/>
      <c r="F73" s="672"/>
      <c r="G73" s="672"/>
      <c r="H73" s="672"/>
      <c r="I73" s="52"/>
      <c r="J73" s="672"/>
      <c r="K73" s="716"/>
      <c r="L73" s="52"/>
      <c r="M73" s="52"/>
      <c r="N73" s="672"/>
      <c r="O73" s="52"/>
      <c r="P73" s="672"/>
      <c r="Q73" s="52"/>
      <c r="R73" s="672"/>
      <c r="S73" s="52"/>
      <c r="T73" s="672"/>
      <c r="U73" s="52"/>
    </row>
    <row r="74" spans="1:25">
      <c r="D74" s="672"/>
      <c r="E74" s="672"/>
      <c r="F74" s="672"/>
      <c r="G74" s="672"/>
      <c r="H74" s="672"/>
      <c r="I74" s="52"/>
      <c r="J74" s="672"/>
      <c r="K74" s="716"/>
      <c r="L74" s="52"/>
      <c r="M74" s="52"/>
      <c r="N74" s="672"/>
      <c r="O74" s="52"/>
      <c r="P74" s="672"/>
      <c r="Q74" s="52"/>
      <c r="R74" s="672"/>
      <c r="S74" s="52"/>
      <c r="T74" s="672"/>
      <c r="U74" s="52"/>
    </row>
    <row r="75" spans="1:25">
      <c r="D75" s="672"/>
      <c r="E75" s="672"/>
      <c r="F75" s="672"/>
      <c r="G75" s="672"/>
      <c r="H75" s="672"/>
      <c r="I75" s="52"/>
      <c r="J75" s="672"/>
      <c r="K75" s="716"/>
      <c r="L75" s="52"/>
      <c r="M75" s="52"/>
      <c r="N75" s="672"/>
      <c r="O75" s="52"/>
      <c r="P75" s="672"/>
      <c r="Q75" s="52"/>
      <c r="R75" s="672"/>
      <c r="S75" s="52"/>
      <c r="T75" s="672"/>
      <c r="U75" s="52"/>
    </row>
    <row r="76" spans="1:25">
      <c r="D76" s="672"/>
      <c r="E76" s="672"/>
      <c r="F76" s="672"/>
      <c r="G76" s="672"/>
      <c r="H76" s="672"/>
      <c r="I76" s="52"/>
      <c r="J76" s="672"/>
      <c r="K76" s="716"/>
      <c r="L76" s="52"/>
      <c r="M76" s="52"/>
      <c r="N76" s="672"/>
      <c r="O76" s="52"/>
      <c r="P76" s="672"/>
      <c r="Q76" s="52"/>
      <c r="R76" s="672"/>
      <c r="S76" s="52"/>
      <c r="T76" s="672"/>
      <c r="U76" s="52"/>
    </row>
    <row r="77" spans="1:25">
      <c r="D77" s="672"/>
      <c r="E77" s="672"/>
      <c r="F77" s="672"/>
      <c r="G77" s="672"/>
      <c r="H77" s="672"/>
      <c r="I77" s="52"/>
      <c r="J77" s="672"/>
      <c r="K77" s="716"/>
      <c r="L77" s="52"/>
      <c r="M77" s="52"/>
      <c r="N77" s="672"/>
      <c r="O77" s="52"/>
      <c r="P77" s="672"/>
      <c r="Q77" s="52"/>
      <c r="R77" s="672"/>
      <c r="S77" s="52"/>
      <c r="T77" s="672"/>
      <c r="U77" s="52"/>
    </row>
    <row r="78" spans="1:25">
      <c r="D78" s="672"/>
      <c r="E78" s="672"/>
      <c r="F78" s="672"/>
      <c r="G78" s="672"/>
      <c r="H78" s="672"/>
      <c r="I78" s="52"/>
      <c r="J78" s="672"/>
      <c r="K78" s="716"/>
      <c r="L78" s="52"/>
      <c r="M78" s="52"/>
      <c r="N78" s="672"/>
      <c r="O78" s="52"/>
      <c r="P78" s="672"/>
      <c r="Q78" s="52"/>
      <c r="R78" s="672"/>
      <c r="S78" s="52"/>
      <c r="T78" s="672"/>
      <c r="U78" s="52"/>
    </row>
    <row r="79" spans="1:25">
      <c r="D79" s="672"/>
      <c r="E79" s="672"/>
      <c r="F79" s="672"/>
      <c r="G79" s="672"/>
      <c r="H79" s="672"/>
      <c r="I79" s="52"/>
      <c r="J79" s="672"/>
      <c r="K79" s="716"/>
      <c r="L79" s="52"/>
      <c r="M79" s="52"/>
      <c r="N79" s="672"/>
      <c r="O79" s="52"/>
      <c r="P79" s="672"/>
      <c r="Q79" s="52"/>
      <c r="R79" s="672"/>
      <c r="S79" s="52"/>
      <c r="T79" s="672"/>
      <c r="U79" s="52"/>
    </row>
    <row r="80" spans="1:25">
      <c r="D80" s="672"/>
      <c r="E80" s="672"/>
      <c r="F80" s="672"/>
      <c r="G80" s="672"/>
      <c r="H80" s="672"/>
      <c r="I80" s="52"/>
      <c r="J80" s="672"/>
      <c r="K80" s="716"/>
      <c r="L80" s="52"/>
      <c r="M80" s="52"/>
      <c r="N80" s="672"/>
      <c r="O80" s="52"/>
      <c r="P80" s="672"/>
      <c r="Q80" s="52"/>
      <c r="R80" s="672"/>
      <c r="S80" s="52"/>
      <c r="T80" s="672"/>
      <c r="U80" s="52"/>
    </row>
    <row r="81" spans="4:21">
      <c r="D81" s="672"/>
      <c r="E81" s="672"/>
      <c r="F81" s="672"/>
      <c r="G81" s="672"/>
      <c r="H81" s="672"/>
      <c r="I81" s="52"/>
      <c r="J81" s="672"/>
      <c r="K81" s="716"/>
      <c r="L81" s="52"/>
      <c r="M81" s="52"/>
      <c r="N81" s="672"/>
      <c r="O81" s="52"/>
      <c r="P81" s="672"/>
      <c r="Q81" s="52"/>
      <c r="R81" s="672"/>
      <c r="S81" s="52"/>
      <c r="T81" s="672"/>
      <c r="U81" s="52"/>
    </row>
    <row r="82" spans="4:21">
      <c r="D82" s="672"/>
      <c r="E82" s="672"/>
      <c r="F82" s="672"/>
      <c r="G82" s="672"/>
      <c r="H82" s="672"/>
      <c r="I82" s="52"/>
      <c r="J82" s="672"/>
      <c r="K82" s="716"/>
      <c r="L82" s="52"/>
      <c r="M82" s="52"/>
      <c r="N82" s="672"/>
      <c r="O82" s="52"/>
      <c r="P82" s="672"/>
      <c r="Q82" s="52"/>
      <c r="R82" s="672"/>
      <c r="S82" s="52"/>
      <c r="T82" s="672"/>
      <c r="U82" s="52"/>
    </row>
    <row r="83" spans="4:21">
      <c r="D83" s="672"/>
      <c r="E83" s="672"/>
      <c r="F83" s="672"/>
      <c r="G83" s="672"/>
      <c r="H83" s="672"/>
      <c r="I83" s="52"/>
      <c r="J83" s="672"/>
      <c r="K83" s="716"/>
      <c r="L83" s="52"/>
      <c r="M83" s="52"/>
      <c r="N83" s="672"/>
      <c r="O83" s="52"/>
      <c r="P83" s="672"/>
      <c r="Q83" s="52"/>
      <c r="R83" s="672"/>
      <c r="S83" s="52"/>
      <c r="T83" s="672"/>
      <c r="U83" s="52"/>
    </row>
    <row r="84" spans="4:21">
      <c r="D84" s="672"/>
      <c r="E84" s="672"/>
      <c r="F84" s="672"/>
      <c r="G84" s="672"/>
      <c r="H84" s="672"/>
      <c r="I84" s="52"/>
      <c r="J84" s="672"/>
      <c r="K84" s="716"/>
      <c r="L84" s="52"/>
      <c r="M84" s="52"/>
      <c r="N84" s="672"/>
      <c r="O84" s="52"/>
      <c r="P84" s="672"/>
      <c r="Q84" s="52"/>
      <c r="R84" s="672"/>
      <c r="S84" s="52"/>
      <c r="T84" s="672"/>
      <c r="U84" s="52"/>
    </row>
    <row r="85" spans="4:21">
      <c r="D85" s="672"/>
      <c r="E85" s="672"/>
      <c r="F85" s="672"/>
      <c r="G85" s="672"/>
      <c r="H85" s="672"/>
      <c r="I85" s="52"/>
      <c r="J85" s="672"/>
      <c r="K85" s="716"/>
      <c r="L85" s="52"/>
      <c r="M85" s="52"/>
      <c r="N85" s="672"/>
      <c r="O85" s="52"/>
      <c r="P85" s="672"/>
      <c r="Q85" s="52"/>
      <c r="R85" s="672"/>
      <c r="S85" s="52"/>
      <c r="T85" s="672"/>
      <c r="U85" s="52"/>
    </row>
    <row r="86" spans="4:21">
      <c r="D86" s="672"/>
      <c r="E86" s="672"/>
      <c r="F86" s="672"/>
      <c r="G86" s="672"/>
      <c r="H86" s="672"/>
      <c r="I86" s="52"/>
      <c r="J86" s="672"/>
      <c r="K86" s="716"/>
      <c r="L86" s="52"/>
      <c r="M86" s="52"/>
      <c r="N86" s="672"/>
      <c r="O86" s="52"/>
      <c r="P86" s="672"/>
      <c r="Q86" s="52"/>
      <c r="R86" s="672"/>
      <c r="S86" s="52"/>
      <c r="T86" s="672"/>
      <c r="U86" s="52"/>
    </row>
    <row r="87" spans="4:21">
      <c r="D87" s="672"/>
      <c r="E87" s="672"/>
      <c r="F87" s="672"/>
      <c r="G87" s="672"/>
      <c r="H87" s="672"/>
      <c r="I87" s="52"/>
      <c r="J87" s="672"/>
      <c r="K87" s="716"/>
      <c r="L87" s="52"/>
      <c r="M87" s="52"/>
      <c r="N87" s="672"/>
      <c r="O87" s="52"/>
      <c r="P87" s="672"/>
      <c r="Q87" s="52"/>
      <c r="R87" s="672"/>
      <c r="S87" s="52"/>
      <c r="T87" s="672"/>
      <c r="U87" s="52"/>
    </row>
    <row r="88" spans="4:21">
      <c r="D88" s="672"/>
      <c r="E88" s="672"/>
      <c r="F88" s="672"/>
      <c r="G88" s="672"/>
      <c r="H88" s="672"/>
      <c r="I88" s="52"/>
      <c r="J88" s="672"/>
      <c r="K88" s="716"/>
      <c r="L88" s="52"/>
      <c r="M88" s="52"/>
      <c r="N88" s="672"/>
      <c r="O88" s="52"/>
      <c r="P88" s="672"/>
      <c r="Q88" s="52"/>
      <c r="R88" s="672"/>
      <c r="S88" s="52"/>
      <c r="T88" s="672"/>
      <c r="U88" s="52"/>
    </row>
    <row r="89" spans="4:21">
      <c r="D89" s="672"/>
      <c r="E89" s="672"/>
      <c r="F89" s="672"/>
      <c r="G89" s="672"/>
      <c r="H89" s="672"/>
      <c r="I89" s="52"/>
      <c r="J89" s="672"/>
      <c r="K89" s="716"/>
      <c r="L89" s="52"/>
      <c r="M89" s="52"/>
      <c r="N89" s="672"/>
      <c r="O89" s="52"/>
      <c r="P89" s="672"/>
      <c r="Q89" s="52"/>
      <c r="R89" s="672"/>
      <c r="S89" s="52"/>
      <c r="T89" s="672"/>
      <c r="U89" s="52"/>
    </row>
    <row r="90" spans="4:21">
      <c r="D90" s="672"/>
      <c r="E90" s="672"/>
      <c r="F90" s="672"/>
      <c r="G90" s="672"/>
      <c r="H90" s="672"/>
      <c r="I90" s="52"/>
      <c r="J90" s="672"/>
      <c r="K90" s="716"/>
      <c r="L90" s="52"/>
      <c r="M90" s="52"/>
      <c r="N90" s="672"/>
      <c r="O90" s="52"/>
      <c r="P90" s="672"/>
      <c r="Q90" s="52"/>
      <c r="R90" s="672"/>
      <c r="S90" s="52"/>
      <c r="T90" s="672"/>
      <c r="U90" s="52"/>
    </row>
    <row r="91" spans="4:21">
      <c r="D91" s="672"/>
      <c r="E91" s="672"/>
      <c r="F91" s="672"/>
      <c r="G91" s="672"/>
      <c r="H91" s="672"/>
      <c r="I91" s="52"/>
      <c r="J91" s="672"/>
      <c r="K91" s="716"/>
      <c r="L91" s="52"/>
      <c r="M91" s="52"/>
      <c r="N91" s="672"/>
      <c r="O91" s="52"/>
      <c r="P91" s="672"/>
      <c r="Q91" s="52"/>
      <c r="R91" s="672"/>
      <c r="S91" s="52"/>
      <c r="T91" s="672"/>
      <c r="U91" s="52"/>
    </row>
    <row r="92" spans="4:21">
      <c r="D92" s="672"/>
      <c r="E92" s="672"/>
      <c r="F92" s="672"/>
      <c r="G92" s="672"/>
      <c r="H92" s="672"/>
      <c r="I92" s="52"/>
      <c r="J92" s="672"/>
      <c r="K92" s="716"/>
      <c r="L92" s="52"/>
      <c r="M92" s="52"/>
      <c r="N92" s="672"/>
      <c r="O92" s="52"/>
      <c r="P92" s="672"/>
      <c r="Q92" s="52"/>
      <c r="R92" s="672"/>
      <c r="S92" s="52"/>
      <c r="T92" s="672"/>
      <c r="U92" s="52"/>
    </row>
    <row r="93" spans="4:21">
      <c r="D93" s="672"/>
      <c r="E93" s="672"/>
      <c r="F93" s="672"/>
      <c r="G93" s="672"/>
      <c r="H93" s="672"/>
      <c r="I93" s="52"/>
      <c r="J93" s="672"/>
      <c r="K93" s="716"/>
      <c r="L93" s="52"/>
      <c r="M93" s="52"/>
      <c r="N93" s="672"/>
      <c r="O93" s="52"/>
      <c r="P93" s="672"/>
      <c r="Q93" s="52"/>
      <c r="R93" s="672"/>
      <c r="S93" s="52"/>
      <c r="T93" s="672"/>
      <c r="U93" s="52"/>
    </row>
    <row r="94" spans="4:21">
      <c r="D94" s="672"/>
      <c r="E94" s="672"/>
      <c r="F94" s="672"/>
      <c r="G94" s="672"/>
      <c r="H94" s="672"/>
      <c r="I94" s="52"/>
      <c r="J94" s="672"/>
      <c r="K94" s="716"/>
      <c r="L94" s="52"/>
      <c r="M94" s="52"/>
      <c r="N94" s="672"/>
      <c r="O94" s="52"/>
      <c r="P94" s="672"/>
      <c r="Q94" s="52"/>
      <c r="R94" s="672"/>
      <c r="S94" s="52"/>
      <c r="T94" s="672"/>
      <c r="U94" s="52"/>
    </row>
    <row r="95" spans="4:21">
      <c r="D95" s="672"/>
      <c r="E95" s="672"/>
      <c r="F95" s="672"/>
      <c r="G95" s="672"/>
      <c r="H95" s="672"/>
      <c r="I95" s="52"/>
      <c r="J95" s="672"/>
      <c r="K95" s="716"/>
      <c r="L95" s="52"/>
      <c r="M95" s="52"/>
      <c r="N95" s="672"/>
      <c r="O95" s="52"/>
      <c r="P95" s="672"/>
      <c r="Q95" s="52"/>
      <c r="R95" s="672"/>
      <c r="S95" s="52"/>
      <c r="T95" s="672"/>
      <c r="U95" s="52"/>
    </row>
    <row r="96" spans="4:21">
      <c r="D96" s="672"/>
      <c r="E96" s="672"/>
      <c r="F96" s="672"/>
      <c r="G96" s="672"/>
      <c r="H96" s="672"/>
      <c r="I96" s="52"/>
      <c r="J96" s="672"/>
      <c r="K96" s="716"/>
      <c r="L96" s="52"/>
      <c r="M96" s="52"/>
      <c r="N96" s="672"/>
      <c r="O96" s="52"/>
      <c r="P96" s="672"/>
      <c r="Q96" s="52"/>
      <c r="R96" s="672"/>
      <c r="S96" s="52"/>
      <c r="T96" s="672"/>
      <c r="U96" s="52"/>
    </row>
    <row r="97" spans="4:21">
      <c r="D97" s="672"/>
      <c r="E97" s="672"/>
      <c r="F97" s="672"/>
      <c r="G97" s="672"/>
      <c r="H97" s="672"/>
      <c r="I97" s="52"/>
      <c r="J97" s="672"/>
      <c r="K97" s="716"/>
      <c r="L97" s="52"/>
      <c r="M97" s="52"/>
      <c r="N97" s="672"/>
      <c r="O97" s="52"/>
      <c r="P97" s="672"/>
      <c r="Q97" s="52"/>
      <c r="R97" s="672"/>
      <c r="S97" s="52"/>
      <c r="T97" s="672"/>
      <c r="U97" s="52"/>
    </row>
    <row r="98" spans="4:21">
      <c r="D98" s="672"/>
      <c r="E98" s="672"/>
      <c r="F98" s="672"/>
      <c r="G98" s="672"/>
      <c r="H98" s="672"/>
      <c r="I98" s="52"/>
      <c r="J98" s="672"/>
      <c r="K98" s="716"/>
      <c r="L98" s="52"/>
      <c r="M98" s="52"/>
      <c r="N98" s="672"/>
      <c r="O98" s="52"/>
      <c r="P98" s="672"/>
      <c r="Q98" s="52"/>
      <c r="R98" s="672"/>
      <c r="S98" s="52"/>
      <c r="T98" s="672"/>
      <c r="U98" s="52"/>
    </row>
    <row r="99" spans="4:21">
      <c r="D99" s="672"/>
      <c r="E99" s="672"/>
      <c r="F99" s="672"/>
      <c r="G99" s="672"/>
      <c r="H99" s="672"/>
      <c r="I99" s="52"/>
      <c r="J99" s="672"/>
      <c r="K99" s="716"/>
      <c r="L99" s="52"/>
      <c r="M99" s="52"/>
      <c r="N99" s="672"/>
      <c r="O99" s="52"/>
      <c r="P99" s="672"/>
      <c r="Q99" s="52"/>
      <c r="R99" s="672"/>
      <c r="S99" s="52"/>
      <c r="T99" s="672"/>
      <c r="U99" s="52"/>
    </row>
    <row r="100" spans="4:21">
      <c r="D100" s="672"/>
      <c r="E100" s="672"/>
      <c r="F100" s="672"/>
      <c r="G100" s="672"/>
      <c r="H100" s="672"/>
      <c r="I100" s="52"/>
      <c r="J100" s="672"/>
      <c r="K100" s="716"/>
      <c r="L100" s="52"/>
      <c r="M100" s="52"/>
      <c r="N100" s="672"/>
      <c r="O100" s="52"/>
      <c r="P100" s="672"/>
      <c r="Q100" s="52"/>
      <c r="R100" s="672"/>
      <c r="S100" s="52"/>
      <c r="T100" s="672"/>
      <c r="U100" s="52"/>
    </row>
    <row r="101" spans="4:21">
      <c r="D101" s="672"/>
      <c r="E101" s="672"/>
      <c r="F101" s="672"/>
      <c r="G101" s="672"/>
      <c r="H101" s="672"/>
      <c r="I101" s="52"/>
      <c r="J101" s="672"/>
      <c r="K101" s="716"/>
      <c r="L101" s="52"/>
      <c r="M101" s="52"/>
      <c r="N101" s="672"/>
      <c r="O101" s="52"/>
      <c r="P101" s="672"/>
      <c r="Q101" s="52"/>
      <c r="R101" s="672"/>
      <c r="S101" s="52"/>
      <c r="T101" s="672"/>
      <c r="U101" s="52"/>
    </row>
    <row r="102" spans="4:21">
      <c r="D102" s="672"/>
      <c r="E102" s="672"/>
      <c r="F102" s="672"/>
      <c r="G102" s="672"/>
      <c r="H102" s="672"/>
      <c r="I102" s="52"/>
      <c r="J102" s="672"/>
      <c r="K102" s="716"/>
      <c r="L102" s="52"/>
      <c r="M102" s="52"/>
      <c r="N102" s="672"/>
      <c r="O102" s="52"/>
      <c r="P102" s="672"/>
      <c r="Q102" s="52"/>
      <c r="R102" s="672"/>
      <c r="S102" s="52"/>
      <c r="T102" s="672"/>
      <c r="U102" s="52"/>
    </row>
    <row r="103" spans="4:21">
      <c r="D103" s="672"/>
      <c r="E103" s="672"/>
      <c r="F103" s="672"/>
      <c r="G103" s="672"/>
      <c r="H103" s="672"/>
      <c r="I103" s="52"/>
      <c r="J103" s="672"/>
      <c r="K103" s="716"/>
      <c r="L103" s="52"/>
      <c r="M103" s="52"/>
      <c r="N103" s="672"/>
      <c r="O103" s="52"/>
      <c r="P103" s="672"/>
      <c r="Q103" s="52"/>
      <c r="R103" s="672"/>
      <c r="S103" s="52"/>
      <c r="T103" s="672"/>
      <c r="U103" s="52"/>
    </row>
    <row r="104" spans="4:21">
      <c r="D104" s="672"/>
      <c r="E104" s="672"/>
      <c r="F104" s="672"/>
      <c r="G104" s="672"/>
      <c r="H104" s="672"/>
      <c r="I104" s="52"/>
      <c r="J104" s="672"/>
      <c r="K104" s="716"/>
      <c r="L104" s="52"/>
      <c r="M104" s="52"/>
      <c r="N104" s="672"/>
      <c r="O104" s="52"/>
      <c r="P104" s="672"/>
      <c r="Q104" s="52"/>
      <c r="R104" s="672"/>
      <c r="S104" s="52"/>
      <c r="T104" s="672"/>
      <c r="U104" s="52"/>
    </row>
    <row r="105" spans="4:21">
      <c r="D105" s="672"/>
      <c r="E105" s="672"/>
      <c r="F105" s="672"/>
      <c r="G105" s="672"/>
      <c r="H105" s="672"/>
      <c r="I105" s="52"/>
      <c r="J105" s="672"/>
      <c r="K105" s="716"/>
      <c r="L105" s="52"/>
      <c r="M105" s="52"/>
      <c r="N105" s="672"/>
      <c r="O105" s="52"/>
      <c r="P105" s="672"/>
      <c r="Q105" s="52"/>
      <c r="R105" s="672"/>
      <c r="S105" s="52"/>
      <c r="T105" s="672"/>
      <c r="U105" s="52"/>
    </row>
    <row r="106" spans="4:21">
      <c r="D106" s="672"/>
      <c r="E106" s="672"/>
      <c r="F106" s="672"/>
      <c r="G106" s="672"/>
      <c r="H106" s="672"/>
      <c r="I106" s="52"/>
      <c r="J106" s="672"/>
      <c r="K106" s="716"/>
      <c r="L106" s="52"/>
      <c r="M106" s="52"/>
      <c r="N106" s="672"/>
      <c r="O106" s="52"/>
      <c r="P106" s="672"/>
      <c r="Q106" s="52"/>
      <c r="R106" s="672"/>
      <c r="S106" s="52"/>
      <c r="T106" s="672"/>
      <c r="U106" s="52"/>
    </row>
    <row r="107" spans="4:21">
      <c r="D107" s="672"/>
      <c r="E107" s="672"/>
      <c r="F107" s="672"/>
      <c r="G107" s="672"/>
      <c r="H107" s="672"/>
      <c r="I107" s="52"/>
      <c r="J107" s="672"/>
      <c r="K107" s="716"/>
      <c r="L107" s="52"/>
      <c r="M107" s="52"/>
      <c r="N107" s="672"/>
      <c r="O107" s="52"/>
      <c r="P107" s="672"/>
      <c r="Q107" s="52"/>
      <c r="R107" s="672"/>
      <c r="S107" s="52"/>
      <c r="T107" s="672"/>
      <c r="U107" s="52"/>
    </row>
    <row r="108" spans="4:21">
      <c r="D108" s="672"/>
      <c r="E108" s="672"/>
      <c r="F108" s="672"/>
      <c r="G108" s="672"/>
      <c r="H108" s="672"/>
      <c r="I108" s="52"/>
      <c r="J108" s="672"/>
      <c r="K108" s="716"/>
      <c r="L108" s="52"/>
      <c r="M108" s="52"/>
      <c r="N108" s="672"/>
      <c r="O108" s="52"/>
      <c r="P108" s="672"/>
      <c r="Q108" s="52"/>
      <c r="R108" s="672"/>
      <c r="S108" s="52"/>
      <c r="T108" s="672"/>
      <c r="U108" s="52"/>
    </row>
    <row r="109" spans="4:21">
      <c r="D109" s="672"/>
      <c r="E109" s="672"/>
      <c r="F109" s="672"/>
      <c r="G109" s="672"/>
      <c r="H109" s="672"/>
      <c r="I109" s="52"/>
      <c r="J109" s="672"/>
      <c r="K109" s="716"/>
      <c r="L109" s="52"/>
      <c r="M109" s="52"/>
      <c r="N109" s="672"/>
      <c r="O109" s="52"/>
      <c r="P109" s="672"/>
      <c r="Q109" s="52"/>
      <c r="R109" s="672"/>
      <c r="S109" s="52"/>
      <c r="T109" s="672"/>
      <c r="U109" s="52"/>
    </row>
    <row r="110" spans="4:21">
      <c r="D110" s="672"/>
      <c r="E110" s="672"/>
      <c r="F110" s="672"/>
      <c r="G110" s="672"/>
      <c r="H110" s="672"/>
      <c r="I110" s="52"/>
      <c r="J110" s="672"/>
      <c r="K110" s="716"/>
      <c r="L110" s="52"/>
      <c r="M110" s="52"/>
      <c r="N110" s="672"/>
      <c r="O110" s="52"/>
      <c r="P110" s="672"/>
      <c r="Q110" s="52"/>
      <c r="R110" s="672"/>
      <c r="S110" s="52"/>
      <c r="T110" s="672"/>
      <c r="U110" s="52"/>
    </row>
    <row r="111" spans="4:21">
      <c r="D111" s="672"/>
      <c r="E111" s="672"/>
      <c r="F111" s="672"/>
      <c r="G111" s="672"/>
      <c r="H111" s="672"/>
      <c r="I111" s="52"/>
      <c r="J111" s="672"/>
      <c r="K111" s="716"/>
      <c r="L111" s="52"/>
      <c r="M111" s="52"/>
      <c r="N111" s="672"/>
      <c r="O111" s="52"/>
      <c r="P111" s="672"/>
      <c r="Q111" s="52"/>
      <c r="R111" s="672"/>
      <c r="S111" s="52"/>
      <c r="T111" s="672"/>
      <c r="U111" s="52"/>
    </row>
    <row r="112" spans="4:21">
      <c r="D112" s="672"/>
      <c r="E112" s="672"/>
      <c r="F112" s="672"/>
      <c r="G112" s="672"/>
      <c r="H112" s="672"/>
      <c r="I112" s="52"/>
      <c r="J112" s="672"/>
      <c r="K112" s="716"/>
      <c r="L112" s="52"/>
      <c r="M112" s="52"/>
      <c r="N112" s="672"/>
      <c r="O112" s="52"/>
      <c r="P112" s="672"/>
      <c r="Q112" s="52"/>
      <c r="R112" s="672"/>
      <c r="S112" s="52"/>
      <c r="T112" s="672"/>
      <c r="U112" s="52"/>
    </row>
    <row r="113" spans="4:21">
      <c r="D113" s="672"/>
      <c r="E113" s="672"/>
      <c r="F113" s="672"/>
      <c r="G113" s="672"/>
      <c r="H113" s="672"/>
      <c r="I113" s="52"/>
      <c r="J113" s="672"/>
      <c r="K113" s="716"/>
      <c r="L113" s="52"/>
      <c r="M113" s="52"/>
      <c r="N113" s="672"/>
      <c r="O113" s="52"/>
      <c r="P113" s="672"/>
      <c r="Q113" s="52"/>
      <c r="R113" s="672"/>
      <c r="S113" s="52"/>
      <c r="T113" s="672"/>
      <c r="U113" s="52"/>
    </row>
    <row r="114" spans="4:21">
      <c r="D114" s="672"/>
      <c r="E114" s="672"/>
      <c r="F114" s="672"/>
      <c r="G114" s="672"/>
      <c r="H114" s="672"/>
      <c r="I114" s="52"/>
      <c r="J114" s="672"/>
      <c r="K114" s="716"/>
      <c r="L114" s="52"/>
      <c r="M114" s="52"/>
      <c r="N114" s="672"/>
      <c r="O114" s="52"/>
      <c r="P114" s="672"/>
      <c r="Q114" s="52"/>
      <c r="R114" s="672"/>
      <c r="S114" s="52"/>
      <c r="T114" s="672"/>
      <c r="U114" s="52"/>
    </row>
    <row r="115" spans="4:21">
      <c r="D115" s="672"/>
      <c r="E115" s="672"/>
      <c r="F115" s="672"/>
      <c r="G115" s="672"/>
      <c r="H115" s="672"/>
      <c r="I115" s="52"/>
      <c r="J115" s="672"/>
      <c r="K115" s="716"/>
      <c r="L115" s="52"/>
      <c r="M115" s="52"/>
      <c r="N115" s="672"/>
      <c r="O115" s="52"/>
      <c r="P115" s="672"/>
      <c r="Q115" s="52"/>
      <c r="R115" s="672"/>
      <c r="S115" s="52"/>
      <c r="T115" s="672"/>
      <c r="U115" s="52"/>
    </row>
    <row r="116" spans="4:21">
      <c r="D116" s="672"/>
      <c r="E116" s="672"/>
      <c r="F116" s="672"/>
      <c r="G116" s="672"/>
      <c r="H116" s="672"/>
      <c r="I116" s="52"/>
      <c r="J116" s="672"/>
      <c r="K116" s="716"/>
      <c r="L116" s="52"/>
      <c r="M116" s="52"/>
      <c r="N116" s="672"/>
      <c r="O116" s="52"/>
      <c r="P116" s="672"/>
      <c r="Q116" s="52"/>
      <c r="R116" s="672"/>
      <c r="S116" s="52"/>
      <c r="T116" s="672"/>
      <c r="U116" s="52"/>
    </row>
    <row r="117" spans="4:21">
      <c r="D117" s="672"/>
      <c r="E117" s="672"/>
      <c r="F117" s="672"/>
      <c r="G117" s="672"/>
      <c r="H117" s="672"/>
      <c r="I117" s="52"/>
      <c r="J117" s="672"/>
      <c r="K117" s="716"/>
      <c r="L117" s="52"/>
      <c r="M117" s="52"/>
      <c r="N117" s="672"/>
      <c r="O117" s="52"/>
      <c r="P117" s="672"/>
      <c r="Q117" s="52"/>
      <c r="R117" s="672"/>
      <c r="S117" s="52"/>
      <c r="T117" s="672"/>
      <c r="U117" s="52"/>
    </row>
    <row r="118" spans="4:21">
      <c r="D118" s="672"/>
      <c r="E118" s="672"/>
      <c r="F118" s="672"/>
      <c r="G118" s="672"/>
      <c r="H118" s="672"/>
      <c r="I118" s="52"/>
      <c r="J118" s="672"/>
      <c r="K118" s="716"/>
      <c r="L118" s="52"/>
      <c r="M118" s="52"/>
      <c r="N118" s="672"/>
      <c r="O118" s="52"/>
      <c r="P118" s="672"/>
      <c r="Q118" s="52"/>
      <c r="R118" s="672"/>
      <c r="S118" s="52"/>
      <c r="T118" s="672"/>
      <c r="U118" s="52"/>
    </row>
    <row r="119" spans="4:21">
      <c r="D119" s="672"/>
      <c r="E119" s="672"/>
      <c r="F119" s="672"/>
      <c r="G119" s="672"/>
      <c r="H119" s="672"/>
      <c r="I119" s="52"/>
      <c r="J119" s="672"/>
      <c r="K119" s="716"/>
      <c r="L119" s="52"/>
      <c r="M119" s="52"/>
      <c r="N119" s="672"/>
      <c r="O119" s="52"/>
      <c r="P119" s="672"/>
      <c r="Q119" s="52"/>
      <c r="R119" s="672"/>
      <c r="S119" s="52"/>
      <c r="T119" s="672"/>
      <c r="U119" s="52"/>
    </row>
    <row r="120" spans="4:21">
      <c r="D120" s="672"/>
      <c r="E120" s="672"/>
      <c r="F120" s="672"/>
      <c r="G120" s="672"/>
      <c r="H120" s="672"/>
      <c r="I120" s="52"/>
      <c r="J120" s="672"/>
      <c r="K120" s="716"/>
      <c r="L120" s="52"/>
      <c r="M120" s="52"/>
      <c r="N120" s="672"/>
      <c r="O120" s="52"/>
      <c r="P120" s="672"/>
      <c r="Q120" s="52"/>
      <c r="R120" s="672"/>
      <c r="S120" s="52"/>
      <c r="T120" s="672"/>
      <c r="U120" s="52"/>
    </row>
    <row r="121" spans="4:21">
      <c r="D121" s="672"/>
      <c r="E121" s="672"/>
      <c r="F121" s="672"/>
      <c r="G121" s="672"/>
      <c r="H121" s="672"/>
      <c r="I121" s="52"/>
      <c r="J121" s="672"/>
      <c r="K121" s="716"/>
      <c r="L121" s="52"/>
      <c r="M121" s="52"/>
      <c r="N121" s="672"/>
      <c r="O121" s="52"/>
      <c r="P121" s="672"/>
      <c r="Q121" s="52"/>
      <c r="R121" s="672"/>
      <c r="S121" s="52"/>
      <c r="T121" s="672"/>
      <c r="U121" s="52"/>
    </row>
    <row r="122" spans="4:21">
      <c r="D122" s="672"/>
      <c r="E122" s="672"/>
      <c r="F122" s="672"/>
      <c r="G122" s="672"/>
      <c r="H122" s="672"/>
      <c r="I122" s="52"/>
      <c r="J122" s="672"/>
      <c r="K122" s="716"/>
      <c r="L122" s="52"/>
      <c r="M122" s="52"/>
      <c r="N122" s="672"/>
      <c r="O122" s="52"/>
      <c r="P122" s="672"/>
      <c r="Q122" s="52"/>
      <c r="R122" s="672"/>
      <c r="S122" s="52"/>
      <c r="T122" s="672"/>
      <c r="U122" s="52"/>
    </row>
    <row r="123" spans="4:21">
      <c r="D123" s="672"/>
      <c r="E123" s="672"/>
      <c r="F123" s="672"/>
      <c r="G123" s="672"/>
      <c r="H123" s="672"/>
      <c r="I123" s="52"/>
      <c r="J123" s="672"/>
      <c r="K123" s="716"/>
      <c r="L123" s="52"/>
      <c r="M123" s="52"/>
      <c r="N123" s="672"/>
      <c r="O123" s="52"/>
      <c r="P123" s="672"/>
      <c r="Q123" s="52"/>
      <c r="R123" s="672"/>
      <c r="S123" s="52"/>
      <c r="T123" s="672"/>
      <c r="U123" s="52"/>
    </row>
    <row r="124" spans="4:21">
      <c r="D124" s="672"/>
      <c r="E124" s="672"/>
      <c r="F124" s="672"/>
      <c r="G124" s="672"/>
      <c r="H124" s="672"/>
      <c r="I124" s="52"/>
      <c r="J124" s="672"/>
      <c r="K124" s="716"/>
      <c r="L124" s="52"/>
      <c r="M124" s="52"/>
      <c r="N124" s="672"/>
      <c r="O124" s="52"/>
      <c r="P124" s="672"/>
      <c r="Q124" s="52"/>
      <c r="R124" s="672"/>
      <c r="S124" s="52"/>
      <c r="T124" s="672"/>
      <c r="U124" s="52"/>
    </row>
    <row r="125" spans="4:21">
      <c r="D125" s="672"/>
      <c r="E125" s="672"/>
      <c r="F125" s="672"/>
      <c r="G125" s="672"/>
      <c r="H125" s="672"/>
      <c r="I125" s="52"/>
      <c r="J125" s="672"/>
      <c r="K125" s="716"/>
      <c r="L125" s="52"/>
      <c r="M125" s="52"/>
      <c r="N125" s="672"/>
      <c r="O125" s="52"/>
      <c r="P125" s="672"/>
      <c r="Q125" s="52"/>
      <c r="R125" s="672"/>
      <c r="S125" s="52"/>
      <c r="T125" s="672"/>
      <c r="U125" s="52"/>
    </row>
    <row r="126" spans="4:21">
      <c r="D126" s="672"/>
      <c r="E126" s="672"/>
      <c r="F126" s="672"/>
      <c r="G126" s="672"/>
      <c r="H126" s="672"/>
      <c r="I126" s="52"/>
      <c r="J126" s="672"/>
      <c r="K126" s="716"/>
      <c r="L126" s="52"/>
      <c r="M126" s="52"/>
      <c r="N126" s="672"/>
      <c r="O126" s="52"/>
      <c r="P126" s="672"/>
      <c r="Q126" s="52"/>
      <c r="R126" s="672"/>
      <c r="S126" s="52"/>
      <c r="T126" s="672"/>
      <c r="U126" s="52"/>
    </row>
    <row r="127" spans="4:21">
      <c r="D127" s="672"/>
      <c r="E127" s="672"/>
      <c r="F127" s="672"/>
      <c r="G127" s="672"/>
      <c r="H127" s="672"/>
      <c r="I127" s="52"/>
      <c r="J127" s="672"/>
      <c r="K127" s="716"/>
      <c r="L127" s="52"/>
      <c r="M127" s="52"/>
      <c r="N127" s="672"/>
      <c r="O127" s="52"/>
      <c r="P127" s="672"/>
      <c r="Q127" s="52"/>
      <c r="R127" s="672"/>
      <c r="S127" s="52"/>
      <c r="T127" s="672"/>
      <c r="U127" s="52"/>
    </row>
    <row r="128" spans="4:21">
      <c r="D128" s="672"/>
      <c r="E128" s="672"/>
      <c r="F128" s="672"/>
      <c r="G128" s="672"/>
      <c r="H128" s="672"/>
      <c r="I128" s="52"/>
      <c r="J128" s="672"/>
      <c r="K128" s="716"/>
      <c r="L128" s="52"/>
      <c r="M128" s="52"/>
      <c r="N128" s="672"/>
      <c r="O128" s="52"/>
      <c r="P128" s="672"/>
      <c r="Q128" s="52"/>
      <c r="R128" s="672"/>
      <c r="S128" s="52"/>
      <c r="T128" s="672"/>
      <c r="U128" s="52"/>
    </row>
    <row r="129" spans="4:21">
      <c r="D129" s="672"/>
      <c r="E129" s="672"/>
      <c r="F129" s="672"/>
      <c r="G129" s="672"/>
      <c r="H129" s="672"/>
      <c r="I129" s="52"/>
      <c r="J129" s="672"/>
      <c r="K129" s="716"/>
      <c r="L129" s="52"/>
      <c r="M129" s="52"/>
      <c r="N129" s="672"/>
      <c r="O129" s="52"/>
      <c r="P129" s="672"/>
      <c r="Q129" s="52"/>
      <c r="R129" s="672"/>
      <c r="S129" s="52"/>
      <c r="T129" s="672"/>
      <c r="U129" s="52"/>
    </row>
    <row r="130" spans="4:21">
      <c r="D130" s="672"/>
      <c r="E130" s="672"/>
      <c r="F130" s="672"/>
      <c r="G130" s="672"/>
      <c r="H130" s="672"/>
      <c r="I130" s="52"/>
      <c r="J130" s="672"/>
      <c r="K130" s="716"/>
      <c r="L130" s="52"/>
      <c r="M130" s="52"/>
      <c r="N130" s="672"/>
      <c r="O130" s="52"/>
      <c r="P130" s="672"/>
      <c r="Q130" s="52"/>
      <c r="R130" s="672"/>
      <c r="S130" s="52"/>
      <c r="T130" s="672"/>
      <c r="U130" s="52"/>
    </row>
    <row r="131" spans="4:21">
      <c r="D131" s="672"/>
      <c r="E131" s="672"/>
      <c r="F131" s="672"/>
      <c r="G131" s="672"/>
      <c r="H131" s="672"/>
      <c r="I131" s="52"/>
      <c r="J131" s="672"/>
      <c r="K131" s="716"/>
      <c r="L131" s="52"/>
      <c r="M131" s="52"/>
      <c r="N131" s="672"/>
      <c r="O131" s="52"/>
      <c r="P131" s="672"/>
      <c r="Q131" s="52"/>
      <c r="R131" s="672"/>
      <c r="S131" s="52"/>
      <c r="T131" s="672"/>
      <c r="U131" s="52"/>
    </row>
    <row r="132" spans="4:21">
      <c r="D132" s="672"/>
      <c r="E132" s="672"/>
      <c r="F132" s="672"/>
      <c r="G132" s="672"/>
      <c r="H132" s="672"/>
      <c r="I132" s="52"/>
      <c r="J132" s="672"/>
      <c r="K132" s="716"/>
      <c r="L132" s="52"/>
      <c r="M132" s="52"/>
      <c r="N132" s="672"/>
      <c r="O132" s="52"/>
      <c r="P132" s="672"/>
      <c r="Q132" s="52"/>
      <c r="R132" s="672"/>
      <c r="S132" s="52"/>
      <c r="T132" s="672"/>
      <c r="U132" s="52"/>
    </row>
    <row r="133" spans="4:21">
      <c r="D133" s="672"/>
      <c r="E133" s="672"/>
      <c r="F133" s="672"/>
      <c r="G133" s="672"/>
      <c r="H133" s="672"/>
      <c r="I133" s="52"/>
      <c r="J133" s="672"/>
      <c r="K133" s="716"/>
      <c r="L133" s="52"/>
      <c r="M133" s="52"/>
      <c r="N133" s="672"/>
      <c r="O133" s="52"/>
      <c r="P133" s="672"/>
      <c r="Q133" s="52"/>
      <c r="R133" s="672"/>
      <c r="S133" s="52"/>
      <c r="T133" s="672"/>
      <c r="U133" s="52"/>
    </row>
    <row r="134" spans="4:21">
      <c r="D134" s="672"/>
      <c r="E134" s="672"/>
      <c r="F134" s="672"/>
      <c r="G134" s="672"/>
      <c r="H134" s="672"/>
      <c r="I134" s="52"/>
      <c r="J134" s="672"/>
      <c r="K134" s="716"/>
      <c r="L134" s="52"/>
      <c r="M134" s="52"/>
      <c r="N134" s="672"/>
      <c r="O134" s="52"/>
      <c r="P134" s="672"/>
      <c r="Q134" s="52"/>
      <c r="R134" s="672"/>
      <c r="S134" s="52"/>
      <c r="T134" s="672"/>
      <c r="U134" s="52"/>
    </row>
    <row r="135" spans="4:21">
      <c r="D135" s="672"/>
      <c r="E135" s="672"/>
      <c r="F135" s="672"/>
      <c r="G135" s="672"/>
      <c r="H135" s="672"/>
      <c r="I135" s="52"/>
      <c r="J135" s="672"/>
      <c r="K135" s="716"/>
      <c r="L135" s="52"/>
      <c r="M135" s="52"/>
      <c r="N135" s="672"/>
      <c r="O135" s="52"/>
      <c r="P135" s="672"/>
      <c r="Q135" s="52"/>
      <c r="R135" s="672"/>
      <c r="S135" s="52"/>
      <c r="T135" s="672"/>
      <c r="U135" s="52"/>
    </row>
    <row r="136" spans="4:21">
      <c r="D136" s="672"/>
      <c r="E136" s="672"/>
      <c r="F136" s="672"/>
      <c r="G136" s="672"/>
      <c r="H136" s="672"/>
      <c r="I136" s="52"/>
      <c r="J136" s="672"/>
      <c r="K136" s="716"/>
      <c r="L136" s="52"/>
      <c r="M136" s="52"/>
      <c r="N136" s="672"/>
      <c r="O136" s="52"/>
      <c r="P136" s="672"/>
      <c r="Q136" s="52"/>
      <c r="R136" s="672"/>
      <c r="S136" s="52"/>
      <c r="T136" s="672"/>
      <c r="U136" s="52"/>
    </row>
    <row r="137" spans="4:21">
      <c r="D137" s="672"/>
      <c r="E137" s="672"/>
      <c r="F137" s="672"/>
      <c r="G137" s="672"/>
      <c r="H137" s="672"/>
      <c r="I137" s="52"/>
      <c r="J137" s="672"/>
      <c r="K137" s="716"/>
      <c r="L137" s="52"/>
      <c r="M137" s="52"/>
      <c r="N137" s="672"/>
      <c r="O137" s="52"/>
      <c r="P137" s="672"/>
      <c r="Q137" s="52"/>
      <c r="R137" s="672"/>
      <c r="S137" s="52"/>
      <c r="T137" s="672"/>
      <c r="U137" s="52"/>
    </row>
    <row r="138" spans="4:21">
      <c r="D138" s="672"/>
      <c r="E138" s="672"/>
      <c r="F138" s="672"/>
      <c r="G138" s="672"/>
      <c r="H138" s="672"/>
      <c r="I138" s="52"/>
      <c r="J138" s="672"/>
      <c r="K138" s="716"/>
      <c r="L138" s="52"/>
      <c r="M138" s="52"/>
      <c r="N138" s="672"/>
      <c r="O138" s="52"/>
      <c r="P138" s="672"/>
      <c r="Q138" s="52"/>
      <c r="R138" s="672"/>
      <c r="S138" s="52"/>
      <c r="T138" s="672"/>
      <c r="U138" s="52"/>
    </row>
    <row r="139" spans="4:21">
      <c r="D139" s="672"/>
      <c r="E139" s="672"/>
      <c r="F139" s="672"/>
      <c r="G139" s="672"/>
      <c r="H139" s="672"/>
      <c r="I139" s="52"/>
      <c r="J139" s="672"/>
      <c r="K139" s="716"/>
      <c r="L139" s="52"/>
      <c r="M139" s="52"/>
      <c r="N139" s="672"/>
      <c r="O139" s="52"/>
      <c r="P139" s="672"/>
      <c r="Q139" s="52"/>
      <c r="R139" s="672"/>
      <c r="S139" s="52"/>
      <c r="T139" s="672"/>
      <c r="U139" s="52"/>
    </row>
    <row r="140" spans="4:21">
      <c r="D140" s="672"/>
      <c r="E140" s="672"/>
      <c r="F140" s="672"/>
      <c r="G140" s="672"/>
      <c r="H140" s="672"/>
      <c r="I140" s="52"/>
      <c r="J140" s="672"/>
      <c r="K140" s="716"/>
      <c r="L140" s="52"/>
      <c r="M140" s="52"/>
      <c r="N140" s="672"/>
      <c r="O140" s="52"/>
      <c r="P140" s="672"/>
      <c r="Q140" s="52"/>
      <c r="R140" s="672"/>
      <c r="S140" s="52"/>
      <c r="T140" s="672"/>
      <c r="U140" s="52"/>
    </row>
    <row r="141" spans="4:21">
      <c r="D141" s="672"/>
      <c r="E141" s="672"/>
      <c r="F141" s="672"/>
      <c r="G141" s="672"/>
      <c r="H141" s="672"/>
      <c r="I141" s="52"/>
      <c r="J141" s="672"/>
      <c r="K141" s="716"/>
      <c r="L141" s="52"/>
      <c r="M141" s="52"/>
      <c r="N141" s="672"/>
      <c r="O141" s="52"/>
      <c r="P141" s="672"/>
      <c r="Q141" s="52"/>
      <c r="R141" s="672"/>
      <c r="S141" s="52"/>
      <c r="T141" s="672"/>
      <c r="U141" s="52"/>
    </row>
    <row r="142" spans="4:21">
      <c r="D142" s="672"/>
      <c r="E142" s="672"/>
      <c r="F142" s="672"/>
      <c r="G142" s="672"/>
      <c r="H142" s="672"/>
      <c r="I142" s="52"/>
      <c r="J142" s="672"/>
      <c r="K142" s="716"/>
      <c r="L142" s="52"/>
      <c r="M142" s="52"/>
      <c r="N142" s="672"/>
      <c r="O142" s="52"/>
      <c r="P142" s="672"/>
      <c r="Q142" s="52"/>
      <c r="R142" s="672"/>
      <c r="S142" s="52"/>
      <c r="T142" s="672"/>
      <c r="U142" s="52"/>
    </row>
    <row r="143" spans="4:21">
      <c r="D143" s="672"/>
      <c r="E143" s="672"/>
      <c r="F143" s="672"/>
      <c r="G143" s="672"/>
      <c r="H143" s="672"/>
      <c r="I143" s="52"/>
      <c r="J143" s="672"/>
      <c r="K143" s="716"/>
      <c r="L143" s="52"/>
      <c r="M143" s="52"/>
      <c r="N143" s="672"/>
      <c r="O143" s="52"/>
      <c r="P143" s="672"/>
      <c r="Q143" s="52"/>
      <c r="R143" s="672"/>
      <c r="S143" s="52"/>
      <c r="T143" s="672"/>
      <c r="U143" s="52"/>
    </row>
    <row r="144" spans="4:21">
      <c r="D144" s="672"/>
      <c r="E144" s="672"/>
      <c r="F144" s="672"/>
      <c r="G144" s="672"/>
      <c r="H144" s="672"/>
      <c r="I144" s="52"/>
      <c r="J144" s="672"/>
      <c r="K144" s="716"/>
      <c r="L144" s="52"/>
      <c r="M144" s="52"/>
      <c r="N144" s="672"/>
      <c r="O144" s="52"/>
      <c r="P144" s="672"/>
      <c r="Q144" s="52"/>
      <c r="R144" s="672"/>
      <c r="S144" s="52"/>
      <c r="T144" s="672"/>
      <c r="U144" s="52"/>
    </row>
    <row r="145" spans="4:21">
      <c r="D145" s="672"/>
      <c r="E145" s="672"/>
      <c r="F145" s="672"/>
      <c r="G145" s="672"/>
      <c r="H145" s="672"/>
      <c r="I145" s="52"/>
      <c r="J145" s="672"/>
      <c r="K145" s="716"/>
      <c r="L145" s="52"/>
      <c r="M145" s="52"/>
      <c r="N145" s="672"/>
      <c r="O145" s="52"/>
      <c r="P145" s="672"/>
      <c r="Q145" s="52"/>
      <c r="R145" s="672"/>
      <c r="S145" s="52"/>
      <c r="T145" s="672"/>
      <c r="U145" s="52"/>
    </row>
    <row r="146" spans="4:21">
      <c r="D146" s="672"/>
      <c r="E146" s="672"/>
      <c r="F146" s="672"/>
      <c r="G146" s="672"/>
      <c r="H146" s="672"/>
      <c r="I146" s="52"/>
      <c r="J146" s="672"/>
      <c r="K146" s="716"/>
      <c r="L146" s="52"/>
      <c r="M146" s="52"/>
      <c r="N146" s="672"/>
      <c r="O146" s="52"/>
      <c r="P146" s="672"/>
      <c r="Q146" s="52"/>
      <c r="R146" s="672"/>
      <c r="S146" s="52"/>
      <c r="T146" s="672"/>
      <c r="U146" s="52"/>
    </row>
    <row r="147" spans="4:21">
      <c r="D147" s="672"/>
      <c r="E147" s="672"/>
      <c r="F147" s="672"/>
      <c r="G147" s="672"/>
      <c r="H147" s="672"/>
      <c r="I147" s="52"/>
      <c r="J147" s="672"/>
      <c r="K147" s="716"/>
      <c r="L147" s="52"/>
      <c r="M147" s="52"/>
      <c r="N147" s="672"/>
      <c r="O147" s="52"/>
      <c r="P147" s="672"/>
      <c r="Q147" s="52"/>
      <c r="R147" s="672"/>
      <c r="S147" s="52"/>
      <c r="T147" s="672"/>
      <c r="U147" s="52"/>
    </row>
    <row r="148" spans="4:21">
      <c r="D148" s="672"/>
      <c r="E148" s="672"/>
      <c r="F148" s="672"/>
      <c r="G148" s="672"/>
      <c r="H148" s="672"/>
      <c r="I148" s="52"/>
      <c r="J148" s="672"/>
      <c r="K148" s="716"/>
      <c r="L148" s="52"/>
      <c r="M148" s="52"/>
      <c r="N148" s="672"/>
      <c r="O148" s="52"/>
      <c r="P148" s="672"/>
      <c r="Q148" s="52"/>
      <c r="R148" s="672"/>
      <c r="S148" s="52"/>
      <c r="T148" s="672"/>
      <c r="U148" s="52"/>
    </row>
    <row r="149" spans="4:21">
      <c r="D149" s="672"/>
      <c r="E149" s="672"/>
      <c r="F149" s="672"/>
      <c r="G149" s="672"/>
      <c r="H149" s="672"/>
      <c r="I149" s="52"/>
      <c r="J149" s="672"/>
      <c r="K149" s="716"/>
      <c r="L149" s="52"/>
      <c r="M149" s="52"/>
      <c r="N149" s="672"/>
      <c r="O149" s="52"/>
      <c r="P149" s="672"/>
      <c r="Q149" s="52"/>
      <c r="R149" s="672"/>
      <c r="S149" s="52"/>
      <c r="T149" s="672"/>
      <c r="U149" s="52"/>
    </row>
    <row r="150" spans="4:21">
      <c r="D150" s="672"/>
      <c r="E150" s="672"/>
      <c r="F150" s="672"/>
      <c r="G150" s="672"/>
      <c r="H150" s="672"/>
      <c r="I150" s="52"/>
      <c r="J150" s="672"/>
      <c r="K150" s="716"/>
      <c r="L150" s="52"/>
      <c r="M150" s="52"/>
      <c r="N150" s="672"/>
      <c r="O150" s="52"/>
      <c r="P150" s="672"/>
      <c r="Q150" s="52"/>
      <c r="R150" s="672"/>
      <c r="S150" s="52"/>
      <c r="T150" s="672"/>
      <c r="U150" s="52"/>
    </row>
    <row r="151" spans="4:21">
      <c r="D151" s="672"/>
      <c r="E151" s="672"/>
      <c r="F151" s="672"/>
      <c r="G151" s="672"/>
      <c r="H151" s="672"/>
      <c r="I151" s="52"/>
      <c r="J151" s="672"/>
      <c r="K151" s="716"/>
      <c r="L151" s="52"/>
      <c r="M151" s="52"/>
      <c r="N151" s="672"/>
      <c r="O151" s="52"/>
      <c r="P151" s="672"/>
      <c r="Q151" s="52"/>
      <c r="R151" s="672"/>
      <c r="S151" s="52"/>
      <c r="T151" s="672"/>
      <c r="U151" s="52"/>
    </row>
    <row r="152" spans="4:21">
      <c r="D152" s="672"/>
      <c r="E152" s="672"/>
      <c r="F152" s="672"/>
      <c r="G152" s="672"/>
      <c r="H152" s="672"/>
      <c r="I152" s="52"/>
      <c r="J152" s="672"/>
      <c r="K152" s="716"/>
      <c r="L152" s="52"/>
      <c r="M152" s="52"/>
      <c r="N152" s="672"/>
      <c r="O152" s="52"/>
      <c r="P152" s="672"/>
      <c r="Q152" s="52"/>
      <c r="R152" s="672"/>
      <c r="S152" s="52"/>
      <c r="T152" s="672"/>
      <c r="U152" s="52"/>
    </row>
    <row r="153" spans="4:21">
      <c r="D153" s="672"/>
      <c r="E153" s="672"/>
      <c r="F153" s="672"/>
      <c r="G153" s="672"/>
      <c r="H153" s="672"/>
      <c r="I153" s="52"/>
      <c r="J153" s="672"/>
      <c r="K153" s="716"/>
      <c r="L153" s="52"/>
      <c r="M153" s="52"/>
      <c r="N153" s="672"/>
      <c r="O153" s="52"/>
      <c r="P153" s="672"/>
      <c r="Q153" s="52"/>
      <c r="R153" s="672"/>
      <c r="S153" s="52"/>
      <c r="T153" s="672"/>
      <c r="U153" s="52"/>
    </row>
    <row r="154" spans="4:21">
      <c r="D154" s="672"/>
      <c r="E154" s="672"/>
      <c r="F154" s="672"/>
      <c r="G154" s="672"/>
      <c r="H154" s="672"/>
      <c r="I154" s="52"/>
      <c r="J154" s="672"/>
      <c r="K154" s="716"/>
      <c r="L154" s="52"/>
      <c r="M154" s="52"/>
      <c r="N154" s="672"/>
      <c r="O154" s="52"/>
      <c r="P154" s="672"/>
      <c r="Q154" s="52"/>
      <c r="R154" s="672"/>
      <c r="S154" s="52"/>
      <c r="T154" s="672"/>
      <c r="U154" s="52"/>
    </row>
    <row r="155" spans="4:21">
      <c r="D155" s="672"/>
      <c r="E155" s="672"/>
      <c r="F155" s="672"/>
      <c r="G155" s="672"/>
      <c r="H155" s="672"/>
      <c r="I155" s="52"/>
      <c r="J155" s="672"/>
      <c r="K155" s="716"/>
      <c r="L155" s="52"/>
      <c r="M155" s="52"/>
      <c r="N155" s="672"/>
      <c r="O155" s="52"/>
      <c r="P155" s="672"/>
      <c r="Q155" s="52"/>
      <c r="R155" s="672"/>
      <c r="S155" s="52"/>
      <c r="T155" s="672"/>
      <c r="U155" s="52"/>
    </row>
    <row r="156" spans="4:21">
      <c r="D156" s="672"/>
      <c r="E156" s="672"/>
      <c r="F156" s="672"/>
      <c r="G156" s="672"/>
      <c r="H156" s="672"/>
      <c r="I156" s="52"/>
      <c r="J156" s="672"/>
      <c r="K156" s="716"/>
      <c r="L156" s="52"/>
      <c r="M156" s="52"/>
      <c r="N156" s="672"/>
      <c r="O156" s="52"/>
      <c r="P156" s="672"/>
      <c r="Q156" s="52"/>
      <c r="R156" s="672"/>
      <c r="S156" s="52"/>
      <c r="T156" s="672"/>
      <c r="U156" s="52"/>
    </row>
    <row r="157" spans="4:21">
      <c r="D157" s="672"/>
      <c r="E157" s="672"/>
      <c r="F157" s="672"/>
      <c r="G157" s="672"/>
      <c r="H157" s="672"/>
      <c r="I157" s="52"/>
      <c r="J157" s="672"/>
      <c r="K157" s="716"/>
      <c r="L157" s="52"/>
      <c r="M157" s="52"/>
      <c r="N157" s="672"/>
      <c r="O157" s="52"/>
      <c r="P157" s="672"/>
      <c r="Q157" s="52"/>
      <c r="R157" s="672"/>
      <c r="S157" s="52"/>
      <c r="T157" s="672"/>
      <c r="U157" s="52"/>
    </row>
    <row r="158" spans="4:21">
      <c r="D158" s="672"/>
      <c r="E158" s="672"/>
      <c r="F158" s="672"/>
      <c r="G158" s="672"/>
      <c r="H158" s="672"/>
      <c r="I158" s="52"/>
      <c r="J158" s="672"/>
      <c r="K158" s="716"/>
      <c r="L158" s="52"/>
      <c r="M158" s="52"/>
      <c r="N158" s="672"/>
      <c r="O158" s="52"/>
      <c r="P158" s="672"/>
      <c r="Q158" s="52"/>
      <c r="R158" s="672"/>
      <c r="S158" s="52"/>
      <c r="T158" s="672"/>
      <c r="U158" s="52"/>
    </row>
    <row r="159" spans="4:21">
      <c r="D159" s="672"/>
      <c r="E159" s="672"/>
      <c r="F159" s="672"/>
      <c r="G159" s="672"/>
      <c r="H159" s="672"/>
      <c r="I159" s="52"/>
      <c r="J159" s="672"/>
      <c r="K159" s="716"/>
      <c r="L159" s="52"/>
      <c r="M159" s="52"/>
      <c r="N159" s="672"/>
      <c r="O159" s="52"/>
      <c r="P159" s="672"/>
      <c r="Q159" s="52"/>
      <c r="R159" s="672"/>
      <c r="S159" s="52"/>
      <c r="T159" s="672"/>
      <c r="U159" s="52"/>
    </row>
    <row r="160" spans="4:21">
      <c r="D160" s="672"/>
      <c r="E160" s="672"/>
      <c r="F160" s="672"/>
      <c r="G160" s="672"/>
      <c r="H160" s="672"/>
      <c r="I160" s="52"/>
      <c r="J160" s="672"/>
      <c r="K160" s="716"/>
      <c r="L160" s="52"/>
      <c r="M160" s="52"/>
      <c r="N160" s="672"/>
      <c r="O160" s="52"/>
      <c r="P160" s="672"/>
      <c r="Q160" s="52"/>
      <c r="R160" s="672"/>
      <c r="S160" s="52"/>
      <c r="T160" s="672"/>
      <c r="U160" s="52"/>
    </row>
    <row r="161" spans="4:21">
      <c r="D161" s="672"/>
      <c r="E161" s="672"/>
      <c r="F161" s="672"/>
      <c r="G161" s="672"/>
      <c r="H161" s="672"/>
      <c r="I161" s="52"/>
      <c r="J161" s="672"/>
      <c r="K161" s="716"/>
      <c r="L161" s="52"/>
      <c r="M161" s="52"/>
      <c r="N161" s="672"/>
      <c r="O161" s="52"/>
      <c r="P161" s="672"/>
      <c r="Q161" s="52"/>
      <c r="R161" s="672"/>
      <c r="S161" s="52"/>
      <c r="T161" s="672"/>
      <c r="U161" s="52"/>
    </row>
    <row r="162" spans="4:21">
      <c r="D162" s="672"/>
      <c r="E162" s="672"/>
      <c r="F162" s="672"/>
      <c r="G162" s="672"/>
      <c r="H162" s="672"/>
      <c r="I162" s="52"/>
      <c r="J162" s="672"/>
      <c r="K162" s="716"/>
      <c r="L162" s="52"/>
      <c r="M162" s="52"/>
      <c r="N162" s="672"/>
      <c r="O162" s="52"/>
      <c r="P162" s="672"/>
      <c r="Q162" s="52"/>
      <c r="R162" s="672"/>
      <c r="S162" s="52"/>
      <c r="T162" s="672"/>
      <c r="U162" s="52"/>
    </row>
    <row r="163" spans="4:21">
      <c r="D163" s="672"/>
      <c r="E163" s="672"/>
      <c r="F163" s="672"/>
      <c r="G163" s="672"/>
      <c r="H163" s="672"/>
      <c r="I163" s="52"/>
      <c r="J163" s="672"/>
      <c r="K163" s="716"/>
      <c r="L163" s="52"/>
      <c r="M163" s="52"/>
      <c r="N163" s="672"/>
      <c r="O163" s="52"/>
      <c r="P163" s="672"/>
      <c r="Q163" s="52"/>
      <c r="R163" s="672"/>
      <c r="S163" s="52"/>
      <c r="T163" s="672"/>
      <c r="U163" s="52"/>
    </row>
    <row r="164" spans="4:21">
      <c r="D164" s="672"/>
      <c r="E164" s="672"/>
      <c r="F164" s="672"/>
      <c r="G164" s="672"/>
      <c r="H164" s="672"/>
      <c r="I164" s="52"/>
      <c r="J164" s="672"/>
      <c r="K164" s="716"/>
      <c r="L164" s="52"/>
      <c r="M164" s="52"/>
      <c r="N164" s="672"/>
      <c r="O164" s="52"/>
      <c r="P164" s="672"/>
      <c r="Q164" s="52"/>
      <c r="R164" s="672"/>
      <c r="S164" s="52"/>
      <c r="T164" s="672"/>
      <c r="U164" s="52"/>
    </row>
    <row r="165" spans="4:21">
      <c r="D165" s="672"/>
      <c r="E165" s="672"/>
      <c r="F165" s="672"/>
      <c r="G165" s="672"/>
      <c r="H165" s="672"/>
      <c r="I165" s="52"/>
      <c r="J165" s="672"/>
      <c r="K165" s="716"/>
      <c r="L165" s="52"/>
      <c r="M165" s="52"/>
      <c r="N165" s="672"/>
      <c r="O165" s="52"/>
      <c r="P165" s="672"/>
      <c r="Q165" s="52"/>
      <c r="R165" s="672"/>
      <c r="S165" s="52"/>
      <c r="T165" s="672"/>
      <c r="U165" s="52"/>
    </row>
    <row r="166" spans="4:21">
      <c r="D166" s="672"/>
      <c r="E166" s="672"/>
      <c r="F166" s="672"/>
      <c r="G166" s="672"/>
      <c r="H166" s="672"/>
      <c r="I166" s="52"/>
      <c r="J166" s="672"/>
      <c r="K166" s="716"/>
      <c r="L166" s="52"/>
      <c r="M166" s="52"/>
      <c r="N166" s="672"/>
      <c r="O166" s="52"/>
      <c r="P166" s="672"/>
      <c r="Q166" s="52"/>
      <c r="R166" s="672"/>
      <c r="S166" s="52"/>
      <c r="T166" s="672"/>
      <c r="U166" s="52"/>
    </row>
    <row r="167" spans="4:21">
      <c r="D167" s="672"/>
      <c r="E167" s="672"/>
      <c r="F167" s="672"/>
      <c r="G167" s="672"/>
      <c r="H167" s="672"/>
      <c r="I167" s="52"/>
      <c r="J167" s="672"/>
      <c r="K167" s="716"/>
      <c r="L167" s="52"/>
      <c r="M167" s="52"/>
      <c r="N167" s="672"/>
      <c r="O167" s="52"/>
      <c r="P167" s="672"/>
      <c r="Q167" s="52"/>
      <c r="R167" s="672"/>
      <c r="S167" s="52"/>
      <c r="T167" s="672"/>
      <c r="U167" s="52"/>
    </row>
    <row r="168" spans="4:21">
      <c r="D168" s="672"/>
      <c r="E168" s="672"/>
      <c r="F168" s="672"/>
      <c r="G168" s="672"/>
      <c r="H168" s="672"/>
      <c r="I168" s="52"/>
      <c r="J168" s="672"/>
      <c r="K168" s="716"/>
      <c r="L168" s="52"/>
      <c r="M168" s="52"/>
      <c r="N168" s="672"/>
      <c r="O168" s="52"/>
      <c r="P168" s="672"/>
      <c r="Q168" s="52"/>
      <c r="R168" s="672"/>
      <c r="S168" s="52"/>
      <c r="T168" s="672"/>
      <c r="U168" s="52"/>
    </row>
    <row r="169" spans="4:21">
      <c r="D169" s="672"/>
      <c r="E169" s="672"/>
      <c r="F169" s="672"/>
      <c r="G169" s="672"/>
      <c r="H169" s="672"/>
      <c r="I169" s="52"/>
      <c r="J169" s="672"/>
      <c r="K169" s="716"/>
      <c r="L169" s="52"/>
      <c r="M169" s="52"/>
      <c r="N169" s="672"/>
      <c r="O169" s="52"/>
      <c r="P169" s="672"/>
      <c r="Q169" s="52"/>
      <c r="R169" s="672"/>
      <c r="S169" s="52"/>
      <c r="T169" s="672"/>
      <c r="U169" s="52"/>
    </row>
    <row r="170" spans="4:21">
      <c r="D170" s="672"/>
      <c r="E170" s="672"/>
      <c r="F170" s="672"/>
      <c r="G170" s="672"/>
      <c r="H170" s="672"/>
      <c r="I170" s="52"/>
      <c r="J170" s="672"/>
      <c r="K170" s="716"/>
      <c r="L170" s="52"/>
      <c r="M170" s="52"/>
      <c r="N170" s="672"/>
      <c r="O170" s="52"/>
      <c r="P170" s="672"/>
      <c r="Q170" s="52"/>
      <c r="R170" s="672"/>
      <c r="S170" s="52"/>
      <c r="T170" s="672"/>
      <c r="U170" s="52"/>
    </row>
    <row r="171" spans="4:21">
      <c r="D171" s="672"/>
      <c r="E171" s="672"/>
      <c r="F171" s="672"/>
      <c r="G171" s="672"/>
      <c r="H171" s="672"/>
      <c r="I171" s="52"/>
      <c r="J171" s="672"/>
      <c r="K171" s="716"/>
      <c r="L171" s="52"/>
      <c r="M171" s="52"/>
      <c r="N171" s="672"/>
      <c r="O171" s="52"/>
      <c r="P171" s="672"/>
      <c r="Q171" s="52"/>
      <c r="R171" s="672"/>
      <c r="S171" s="52"/>
      <c r="T171" s="672"/>
      <c r="U171" s="52"/>
    </row>
    <row r="172" spans="4:21">
      <c r="D172" s="672"/>
      <c r="E172" s="672"/>
      <c r="F172" s="672"/>
      <c r="G172" s="672"/>
      <c r="H172" s="672"/>
      <c r="I172" s="52"/>
      <c r="J172" s="672"/>
      <c r="K172" s="716"/>
      <c r="L172" s="52"/>
      <c r="M172" s="52"/>
      <c r="N172" s="672"/>
      <c r="O172" s="52"/>
      <c r="P172" s="672"/>
      <c r="Q172" s="52"/>
      <c r="R172" s="672"/>
      <c r="S172" s="52"/>
      <c r="T172" s="672"/>
      <c r="U172" s="52"/>
    </row>
    <row r="173" spans="4:21">
      <c r="D173" s="672"/>
      <c r="E173" s="672"/>
      <c r="F173" s="672"/>
      <c r="G173" s="672"/>
      <c r="H173" s="672"/>
      <c r="I173" s="52"/>
      <c r="J173" s="672"/>
      <c r="K173" s="716"/>
      <c r="L173" s="52"/>
      <c r="M173" s="52"/>
      <c r="N173" s="672"/>
      <c r="O173" s="52"/>
      <c r="P173" s="672"/>
      <c r="Q173" s="52"/>
      <c r="R173" s="672"/>
      <c r="S173" s="52"/>
      <c r="T173" s="672"/>
      <c r="U173" s="52"/>
    </row>
    <row r="174" spans="4:21">
      <c r="D174" s="672"/>
      <c r="E174" s="672"/>
      <c r="F174" s="672"/>
      <c r="G174" s="672"/>
      <c r="H174" s="672"/>
      <c r="I174" s="52"/>
      <c r="J174" s="672"/>
      <c r="K174" s="716"/>
      <c r="L174" s="52"/>
      <c r="M174" s="52"/>
      <c r="N174" s="672"/>
      <c r="O174" s="52"/>
      <c r="P174" s="672"/>
      <c r="Q174" s="52"/>
      <c r="R174" s="672"/>
      <c r="S174" s="52"/>
      <c r="T174" s="672"/>
      <c r="U174" s="52"/>
    </row>
    <row r="175" spans="4:21">
      <c r="D175" s="672"/>
      <c r="E175" s="672"/>
      <c r="F175" s="672"/>
      <c r="G175" s="672"/>
      <c r="H175" s="672"/>
      <c r="I175" s="52"/>
      <c r="J175" s="672"/>
      <c r="K175" s="716"/>
      <c r="L175" s="52"/>
      <c r="M175" s="52"/>
      <c r="N175" s="672"/>
      <c r="O175" s="52"/>
      <c r="P175" s="672"/>
      <c r="Q175" s="52"/>
      <c r="R175" s="672"/>
      <c r="S175" s="52"/>
      <c r="T175" s="672"/>
      <c r="U175" s="52"/>
    </row>
    <row r="176" spans="4:21">
      <c r="D176" s="672"/>
      <c r="E176" s="672"/>
      <c r="F176" s="672"/>
      <c r="G176" s="672"/>
      <c r="H176" s="672"/>
      <c r="I176" s="52"/>
      <c r="J176" s="672"/>
      <c r="K176" s="716"/>
      <c r="L176" s="52"/>
      <c r="M176" s="52"/>
      <c r="N176" s="672"/>
      <c r="O176" s="52"/>
      <c r="P176" s="672"/>
      <c r="Q176" s="52"/>
      <c r="R176" s="672"/>
      <c r="S176" s="52"/>
      <c r="T176" s="672"/>
      <c r="U176" s="52"/>
    </row>
    <row r="177" spans="4:21">
      <c r="D177" s="672"/>
      <c r="E177" s="672"/>
      <c r="F177" s="672"/>
      <c r="G177" s="672"/>
      <c r="H177" s="672"/>
      <c r="I177" s="52"/>
      <c r="J177" s="672"/>
      <c r="K177" s="716"/>
      <c r="L177" s="52"/>
      <c r="M177" s="52"/>
      <c r="N177" s="672"/>
      <c r="O177" s="52"/>
      <c r="P177" s="672"/>
      <c r="Q177" s="52"/>
      <c r="R177" s="672"/>
      <c r="S177" s="52"/>
      <c r="T177" s="672"/>
      <c r="U177" s="52"/>
    </row>
    <row r="178" spans="4:21">
      <c r="D178" s="672"/>
      <c r="E178" s="672"/>
      <c r="F178" s="672"/>
      <c r="G178" s="672"/>
      <c r="H178" s="672"/>
      <c r="I178" s="52"/>
      <c r="J178" s="672"/>
      <c r="K178" s="716"/>
      <c r="L178" s="52"/>
      <c r="M178" s="52"/>
      <c r="N178" s="672"/>
      <c r="O178" s="52"/>
      <c r="P178" s="672"/>
      <c r="Q178" s="52"/>
      <c r="R178" s="672"/>
      <c r="S178" s="52"/>
      <c r="T178" s="672"/>
      <c r="U178" s="52"/>
    </row>
    <row r="179" spans="4:21">
      <c r="D179" s="672"/>
      <c r="E179" s="672"/>
      <c r="F179" s="672"/>
      <c r="G179" s="672"/>
      <c r="H179" s="672"/>
      <c r="I179" s="52"/>
      <c r="J179" s="672"/>
      <c r="K179" s="716"/>
      <c r="L179" s="52"/>
      <c r="M179" s="52"/>
      <c r="N179" s="672"/>
      <c r="O179" s="52"/>
      <c r="P179" s="672"/>
      <c r="Q179" s="52"/>
      <c r="R179" s="672"/>
      <c r="S179" s="52"/>
      <c r="T179" s="672"/>
      <c r="U179" s="52"/>
    </row>
    <row r="180" spans="4:21">
      <c r="D180" s="672"/>
      <c r="E180" s="672"/>
      <c r="F180" s="672"/>
      <c r="G180" s="672"/>
      <c r="H180" s="672"/>
      <c r="I180" s="52"/>
      <c r="J180" s="672"/>
      <c r="K180" s="716"/>
      <c r="L180" s="52"/>
      <c r="M180" s="52"/>
      <c r="N180" s="672"/>
      <c r="O180" s="52"/>
      <c r="P180" s="672"/>
      <c r="Q180" s="52"/>
      <c r="R180" s="672"/>
      <c r="S180" s="52"/>
      <c r="T180" s="672"/>
      <c r="U180" s="52"/>
    </row>
    <row r="181" spans="4:21">
      <c r="D181" s="672"/>
      <c r="E181" s="672"/>
      <c r="F181" s="672"/>
      <c r="G181" s="672"/>
      <c r="H181" s="672"/>
      <c r="I181" s="52"/>
      <c r="J181" s="672"/>
      <c r="K181" s="716"/>
      <c r="L181" s="52"/>
      <c r="M181" s="52"/>
      <c r="N181" s="672"/>
      <c r="O181" s="52"/>
      <c r="P181" s="672"/>
      <c r="Q181" s="52"/>
      <c r="R181" s="672"/>
      <c r="S181" s="52"/>
      <c r="T181" s="672"/>
      <c r="U181" s="52"/>
    </row>
    <row r="182" spans="4:21">
      <c r="D182" s="672"/>
      <c r="E182" s="672"/>
      <c r="F182" s="672"/>
      <c r="G182" s="672"/>
      <c r="H182" s="672"/>
      <c r="I182" s="52"/>
      <c r="J182" s="672"/>
      <c r="K182" s="716"/>
      <c r="L182" s="52"/>
      <c r="M182" s="52"/>
      <c r="N182" s="672"/>
      <c r="O182" s="52"/>
      <c r="P182" s="672"/>
      <c r="Q182" s="52"/>
      <c r="R182" s="672"/>
      <c r="S182" s="52"/>
      <c r="T182" s="672"/>
      <c r="U182" s="52"/>
    </row>
    <row r="183" spans="4:21">
      <c r="D183" s="672"/>
      <c r="E183" s="672"/>
      <c r="F183" s="672"/>
      <c r="G183" s="672"/>
      <c r="H183" s="672"/>
      <c r="I183" s="52"/>
      <c r="J183" s="672"/>
      <c r="K183" s="716"/>
      <c r="L183" s="52"/>
      <c r="M183" s="52"/>
      <c r="N183" s="672"/>
      <c r="O183" s="52"/>
      <c r="P183" s="672"/>
      <c r="Q183" s="52"/>
      <c r="R183" s="672"/>
      <c r="S183" s="52"/>
      <c r="T183" s="672"/>
      <c r="U183" s="52"/>
    </row>
    <row r="184" spans="4:21">
      <c r="D184" s="672"/>
      <c r="E184" s="672"/>
      <c r="F184" s="672"/>
      <c r="G184" s="672"/>
      <c r="H184" s="672"/>
      <c r="I184" s="52"/>
      <c r="J184" s="672"/>
      <c r="K184" s="716"/>
      <c r="L184" s="52"/>
      <c r="M184" s="52"/>
      <c r="N184" s="672"/>
      <c r="O184" s="52"/>
      <c r="P184" s="672"/>
      <c r="Q184" s="52"/>
      <c r="R184" s="672"/>
      <c r="S184" s="52"/>
      <c r="T184" s="672"/>
      <c r="U184" s="52"/>
    </row>
    <row r="185" spans="4:21">
      <c r="D185" s="672"/>
      <c r="E185" s="672"/>
      <c r="F185" s="672"/>
      <c r="G185" s="672"/>
      <c r="H185" s="672"/>
      <c r="I185" s="52"/>
      <c r="J185" s="672"/>
      <c r="K185" s="716"/>
      <c r="L185" s="52"/>
      <c r="M185" s="52"/>
      <c r="N185" s="672"/>
      <c r="O185" s="52"/>
      <c r="P185" s="672"/>
      <c r="Q185" s="52"/>
      <c r="R185" s="672"/>
      <c r="S185" s="52"/>
      <c r="T185" s="672"/>
      <c r="U185" s="52"/>
    </row>
    <row r="186" spans="4:21">
      <c r="D186" s="672"/>
      <c r="E186" s="672"/>
      <c r="F186" s="672"/>
      <c r="G186" s="672"/>
      <c r="H186" s="672"/>
      <c r="I186" s="52"/>
      <c r="J186" s="672"/>
      <c r="K186" s="716"/>
      <c r="L186" s="52"/>
      <c r="M186" s="52"/>
      <c r="N186" s="672"/>
      <c r="O186" s="52"/>
      <c r="P186" s="672"/>
      <c r="Q186" s="52"/>
      <c r="R186" s="672"/>
      <c r="S186" s="52"/>
      <c r="T186" s="672"/>
      <c r="U186" s="52"/>
    </row>
    <row r="187" spans="4:21">
      <c r="D187" s="672"/>
      <c r="E187" s="672"/>
      <c r="F187" s="672"/>
      <c r="G187" s="672"/>
      <c r="H187" s="672"/>
      <c r="I187" s="52"/>
      <c r="J187" s="672"/>
      <c r="K187" s="716"/>
      <c r="L187" s="52"/>
      <c r="M187" s="52"/>
      <c r="N187" s="672"/>
      <c r="O187" s="52"/>
      <c r="P187" s="672"/>
      <c r="Q187" s="52"/>
      <c r="R187" s="672"/>
      <c r="S187" s="52"/>
      <c r="T187" s="672"/>
      <c r="U187" s="52"/>
    </row>
    <row r="188" spans="4:21">
      <c r="D188" s="672"/>
      <c r="E188" s="672"/>
      <c r="F188" s="672"/>
      <c r="G188" s="672"/>
      <c r="H188" s="672"/>
      <c r="I188" s="52"/>
      <c r="J188" s="672"/>
      <c r="K188" s="716"/>
      <c r="L188" s="52"/>
      <c r="M188" s="52"/>
      <c r="N188" s="672"/>
      <c r="O188" s="52"/>
      <c r="P188" s="672"/>
      <c r="Q188" s="52"/>
      <c r="R188" s="672"/>
      <c r="S188" s="52"/>
      <c r="T188" s="672"/>
      <c r="U188" s="52"/>
    </row>
    <row r="189" spans="4:21">
      <c r="D189" s="672"/>
      <c r="E189" s="672"/>
      <c r="F189" s="672"/>
      <c r="G189" s="672"/>
      <c r="H189" s="672"/>
      <c r="I189" s="52"/>
      <c r="J189" s="672"/>
      <c r="K189" s="716"/>
      <c r="L189" s="52"/>
      <c r="M189" s="52"/>
      <c r="N189" s="672"/>
      <c r="O189" s="52"/>
      <c r="P189" s="672"/>
      <c r="Q189" s="52"/>
      <c r="R189" s="672"/>
      <c r="S189" s="52"/>
      <c r="T189" s="672"/>
      <c r="U189" s="52"/>
    </row>
    <row r="190" spans="4:21">
      <c r="D190" s="672"/>
      <c r="E190" s="672"/>
      <c r="F190" s="672"/>
      <c r="G190" s="672"/>
      <c r="H190" s="672"/>
      <c r="I190" s="52"/>
      <c r="J190" s="672"/>
      <c r="K190" s="716"/>
      <c r="L190" s="52"/>
      <c r="M190" s="52"/>
      <c r="N190" s="672"/>
      <c r="O190" s="52"/>
      <c r="P190" s="672"/>
      <c r="Q190" s="52"/>
      <c r="R190" s="672"/>
      <c r="S190" s="52"/>
      <c r="T190" s="672"/>
      <c r="U190" s="52"/>
    </row>
    <row r="191" spans="4:21">
      <c r="D191" s="672"/>
      <c r="E191" s="672"/>
      <c r="F191" s="672"/>
      <c r="G191" s="672"/>
      <c r="H191" s="672"/>
      <c r="I191" s="52"/>
      <c r="J191" s="672"/>
      <c r="K191" s="716"/>
      <c r="L191" s="52"/>
      <c r="M191" s="52"/>
      <c r="N191" s="672"/>
      <c r="O191" s="52"/>
      <c r="P191" s="672"/>
      <c r="Q191" s="52"/>
      <c r="R191" s="672"/>
      <c r="S191" s="52"/>
      <c r="T191" s="672"/>
      <c r="U191" s="52"/>
    </row>
    <row r="192" spans="4:21">
      <c r="D192" s="672"/>
      <c r="E192" s="672"/>
      <c r="F192" s="672"/>
      <c r="G192" s="672"/>
      <c r="H192" s="672"/>
      <c r="I192" s="52"/>
      <c r="J192" s="672"/>
      <c r="K192" s="716"/>
      <c r="L192" s="52"/>
      <c r="M192" s="52"/>
      <c r="N192" s="672"/>
      <c r="O192" s="52"/>
      <c r="P192" s="672"/>
      <c r="Q192" s="52"/>
      <c r="R192" s="672"/>
      <c r="S192" s="52"/>
      <c r="T192" s="672"/>
      <c r="U192" s="52"/>
    </row>
    <row r="193" spans="4:21">
      <c r="D193" s="672"/>
      <c r="E193" s="672"/>
      <c r="F193" s="672"/>
      <c r="G193" s="672"/>
      <c r="H193" s="672"/>
      <c r="I193" s="52"/>
      <c r="J193" s="672"/>
      <c r="K193" s="716"/>
      <c r="L193" s="52"/>
      <c r="M193" s="52"/>
      <c r="N193" s="672"/>
      <c r="O193" s="52"/>
      <c r="P193" s="672"/>
      <c r="Q193" s="52"/>
      <c r="R193" s="672"/>
      <c r="S193" s="52"/>
      <c r="T193" s="672"/>
      <c r="U193" s="52"/>
    </row>
    <row r="194" spans="4:21">
      <c r="D194" s="672"/>
      <c r="E194" s="672"/>
      <c r="F194" s="672"/>
      <c r="G194" s="672"/>
      <c r="H194" s="672"/>
      <c r="I194" s="52"/>
      <c r="J194" s="672"/>
      <c r="K194" s="716"/>
      <c r="L194" s="52"/>
      <c r="M194" s="52"/>
      <c r="N194" s="672"/>
      <c r="O194" s="52"/>
      <c r="P194" s="672"/>
      <c r="Q194" s="52"/>
      <c r="R194" s="672"/>
      <c r="S194" s="52"/>
      <c r="T194" s="672"/>
      <c r="U194" s="52"/>
    </row>
    <row r="195" spans="4:21">
      <c r="D195" s="672"/>
      <c r="E195" s="672"/>
      <c r="F195" s="672"/>
      <c r="G195" s="672"/>
      <c r="H195" s="672"/>
      <c r="I195" s="52"/>
      <c r="J195" s="672"/>
      <c r="K195" s="716"/>
      <c r="L195" s="52"/>
      <c r="M195" s="52"/>
      <c r="N195" s="672"/>
      <c r="O195" s="52"/>
      <c r="P195" s="672"/>
      <c r="Q195" s="52"/>
      <c r="R195" s="672"/>
      <c r="S195" s="52"/>
      <c r="T195" s="672"/>
      <c r="U195" s="52"/>
    </row>
    <row r="196" spans="4:21">
      <c r="D196" s="672"/>
      <c r="E196" s="672"/>
      <c r="F196" s="672"/>
      <c r="G196" s="672"/>
      <c r="H196" s="672"/>
      <c r="I196" s="52"/>
      <c r="J196" s="672"/>
      <c r="K196" s="716"/>
      <c r="L196" s="52"/>
      <c r="M196" s="52"/>
      <c r="N196" s="672"/>
      <c r="O196" s="52"/>
      <c r="P196" s="672"/>
      <c r="Q196" s="52"/>
      <c r="R196" s="672"/>
      <c r="S196" s="52"/>
      <c r="T196" s="672"/>
      <c r="U196" s="52"/>
    </row>
    <row r="197" spans="4:21">
      <c r="D197" s="672"/>
      <c r="E197" s="672"/>
      <c r="F197" s="672"/>
      <c r="G197" s="672"/>
      <c r="H197" s="672"/>
      <c r="I197" s="52"/>
      <c r="J197" s="672"/>
      <c r="K197" s="716"/>
      <c r="L197" s="52"/>
      <c r="M197" s="52"/>
      <c r="N197" s="672"/>
      <c r="O197" s="52"/>
      <c r="P197" s="672"/>
      <c r="Q197" s="52"/>
      <c r="R197" s="672"/>
      <c r="S197" s="52"/>
      <c r="T197" s="672"/>
      <c r="U197" s="52"/>
    </row>
    <row r="198" spans="4:21">
      <c r="D198" s="672"/>
      <c r="E198" s="672"/>
      <c r="F198" s="672"/>
      <c r="G198" s="672"/>
      <c r="H198" s="672"/>
      <c r="I198" s="52"/>
      <c r="J198" s="672"/>
      <c r="K198" s="716"/>
      <c r="L198" s="52"/>
      <c r="M198" s="52"/>
      <c r="N198" s="672"/>
      <c r="O198" s="52"/>
      <c r="P198" s="672"/>
      <c r="Q198" s="52"/>
      <c r="R198" s="672"/>
      <c r="S198" s="52"/>
      <c r="T198" s="672"/>
      <c r="U198" s="52"/>
    </row>
    <row r="199" spans="4:21">
      <c r="D199" s="672"/>
      <c r="E199" s="672"/>
      <c r="F199" s="672"/>
      <c r="G199" s="672"/>
      <c r="H199" s="672"/>
      <c r="I199" s="52"/>
      <c r="J199" s="672"/>
      <c r="K199" s="716"/>
      <c r="L199" s="52"/>
      <c r="M199" s="52"/>
      <c r="N199" s="672"/>
      <c r="O199" s="52"/>
      <c r="P199" s="672"/>
      <c r="Q199" s="52"/>
      <c r="R199" s="672"/>
      <c r="S199" s="52"/>
      <c r="T199" s="672"/>
      <c r="U199" s="52"/>
    </row>
    <row r="200" spans="4:21">
      <c r="D200" s="672"/>
      <c r="E200" s="672"/>
      <c r="F200" s="672"/>
      <c r="G200" s="672"/>
      <c r="H200" s="672"/>
      <c r="I200" s="52"/>
      <c r="J200" s="672"/>
      <c r="K200" s="716"/>
      <c r="L200" s="52"/>
      <c r="M200" s="52"/>
      <c r="N200" s="672"/>
      <c r="O200" s="52"/>
      <c r="P200" s="672"/>
      <c r="Q200" s="52"/>
      <c r="R200" s="672"/>
      <c r="S200" s="52"/>
      <c r="T200" s="672"/>
      <c r="U200" s="52"/>
    </row>
    <row r="201" spans="4:21">
      <c r="D201" s="672"/>
      <c r="E201" s="672"/>
      <c r="F201" s="672"/>
      <c r="G201" s="672"/>
      <c r="H201" s="672"/>
      <c r="I201" s="52"/>
      <c r="J201" s="672"/>
      <c r="K201" s="716"/>
      <c r="L201" s="52"/>
      <c r="M201" s="52"/>
      <c r="N201" s="672"/>
      <c r="O201" s="52"/>
      <c r="P201" s="672"/>
      <c r="Q201" s="52"/>
      <c r="R201" s="672"/>
      <c r="S201" s="52"/>
      <c r="T201" s="672"/>
      <c r="U201" s="52"/>
    </row>
    <row r="202" spans="4:21">
      <c r="D202" s="672"/>
      <c r="E202" s="672"/>
      <c r="F202" s="672"/>
      <c r="G202" s="672"/>
      <c r="H202" s="672"/>
      <c r="I202" s="52"/>
      <c r="J202" s="672"/>
      <c r="K202" s="716"/>
      <c r="L202" s="52"/>
      <c r="M202" s="52"/>
      <c r="N202" s="672"/>
      <c r="O202" s="52"/>
      <c r="P202" s="672"/>
      <c r="Q202" s="52"/>
      <c r="R202" s="672"/>
      <c r="S202" s="52"/>
      <c r="T202" s="672"/>
      <c r="U202" s="52"/>
    </row>
    <row r="203" spans="4:21">
      <c r="D203" s="672"/>
      <c r="E203" s="672"/>
      <c r="F203" s="672"/>
      <c r="G203" s="672"/>
      <c r="H203" s="672"/>
      <c r="I203" s="52"/>
      <c r="J203" s="672"/>
      <c r="K203" s="716"/>
      <c r="L203" s="52"/>
      <c r="M203" s="52"/>
      <c r="N203" s="672"/>
      <c r="O203" s="52"/>
      <c r="P203" s="672"/>
      <c r="Q203" s="52"/>
      <c r="R203" s="672"/>
      <c r="S203" s="52"/>
      <c r="T203" s="672"/>
      <c r="U203" s="52"/>
    </row>
    <row r="204" spans="4:21">
      <c r="D204" s="672"/>
      <c r="E204" s="672"/>
      <c r="F204" s="672"/>
      <c r="G204" s="672"/>
      <c r="H204" s="672"/>
      <c r="I204" s="52"/>
      <c r="J204" s="672"/>
      <c r="K204" s="716"/>
      <c r="L204" s="52"/>
      <c r="M204" s="52"/>
      <c r="N204" s="672"/>
      <c r="O204" s="52"/>
      <c r="P204" s="672"/>
      <c r="Q204" s="52"/>
      <c r="R204" s="672"/>
      <c r="S204" s="52"/>
      <c r="T204" s="672"/>
      <c r="U204" s="52"/>
    </row>
    <row r="205" spans="4:21">
      <c r="D205" s="672"/>
      <c r="E205" s="672"/>
      <c r="F205" s="672"/>
      <c r="G205" s="672"/>
      <c r="H205" s="672"/>
      <c r="I205" s="52"/>
      <c r="J205" s="672"/>
      <c r="K205" s="716"/>
      <c r="L205" s="52"/>
      <c r="M205" s="52"/>
      <c r="N205" s="672"/>
      <c r="O205" s="52"/>
      <c r="P205" s="672"/>
      <c r="Q205" s="52"/>
      <c r="R205" s="672"/>
      <c r="S205" s="52"/>
      <c r="T205" s="672"/>
      <c r="U205" s="52"/>
    </row>
    <row r="206" spans="4:21">
      <c r="D206" s="672"/>
      <c r="E206" s="672"/>
      <c r="F206" s="672"/>
      <c r="G206" s="672"/>
      <c r="H206" s="672"/>
      <c r="I206" s="52"/>
      <c r="J206" s="672"/>
      <c r="K206" s="716"/>
      <c r="L206" s="52"/>
      <c r="M206" s="52"/>
      <c r="N206" s="672"/>
      <c r="O206" s="52"/>
      <c r="P206" s="672"/>
      <c r="Q206" s="52"/>
      <c r="R206" s="672"/>
      <c r="S206" s="52"/>
      <c r="T206" s="672"/>
      <c r="U206" s="52"/>
    </row>
    <row r="207" spans="4:21">
      <c r="D207" s="672"/>
      <c r="E207" s="672"/>
      <c r="F207" s="672"/>
      <c r="G207" s="672"/>
      <c r="H207" s="672"/>
      <c r="I207" s="52"/>
      <c r="J207" s="672"/>
      <c r="K207" s="716"/>
      <c r="L207" s="52"/>
      <c r="M207" s="52"/>
      <c r="N207" s="672"/>
      <c r="O207" s="52"/>
      <c r="P207" s="672"/>
      <c r="Q207" s="52"/>
      <c r="R207" s="672"/>
      <c r="S207" s="52"/>
      <c r="T207" s="672"/>
      <c r="U207" s="52"/>
    </row>
    <row r="208" spans="4:21">
      <c r="D208" s="672"/>
      <c r="E208" s="672"/>
      <c r="F208" s="672"/>
      <c r="G208" s="672"/>
      <c r="H208" s="672"/>
      <c r="I208" s="52"/>
      <c r="J208" s="672"/>
      <c r="K208" s="716"/>
      <c r="L208" s="52"/>
      <c r="M208" s="52"/>
      <c r="N208" s="672"/>
      <c r="O208" s="52"/>
      <c r="P208" s="672"/>
      <c r="Q208" s="52"/>
      <c r="R208" s="672"/>
      <c r="S208" s="52"/>
      <c r="T208" s="672"/>
      <c r="U208" s="52"/>
    </row>
    <row r="209" spans="4:21">
      <c r="D209" s="672"/>
      <c r="E209" s="672"/>
      <c r="F209" s="672"/>
      <c r="G209" s="672"/>
      <c r="H209" s="672"/>
      <c r="I209" s="52"/>
      <c r="J209" s="672"/>
      <c r="K209" s="716"/>
      <c r="L209" s="52"/>
      <c r="M209" s="52"/>
      <c r="N209" s="672"/>
      <c r="O209" s="52"/>
      <c r="P209" s="672"/>
      <c r="Q209" s="52"/>
      <c r="R209" s="672"/>
      <c r="S209" s="52"/>
      <c r="T209" s="672"/>
      <c r="U209" s="52"/>
    </row>
    <row r="210" spans="4:21">
      <c r="D210" s="672"/>
      <c r="E210" s="672"/>
      <c r="F210" s="672"/>
      <c r="G210" s="672"/>
      <c r="H210" s="672"/>
      <c r="I210" s="52"/>
      <c r="J210" s="672"/>
      <c r="K210" s="716"/>
      <c r="L210" s="52"/>
      <c r="M210" s="52"/>
      <c r="N210" s="672"/>
      <c r="O210" s="52"/>
      <c r="P210" s="672"/>
      <c r="Q210" s="52"/>
      <c r="R210" s="672"/>
      <c r="S210" s="52"/>
      <c r="T210" s="672"/>
      <c r="U210" s="52"/>
    </row>
    <row r="211" spans="4:21">
      <c r="D211" s="672"/>
      <c r="E211" s="672"/>
      <c r="F211" s="672"/>
      <c r="G211" s="672"/>
      <c r="H211" s="672"/>
      <c r="I211" s="52"/>
      <c r="J211" s="672"/>
      <c r="K211" s="716"/>
      <c r="L211" s="52"/>
      <c r="M211" s="52"/>
      <c r="N211" s="672"/>
      <c r="O211" s="52"/>
      <c r="P211" s="672"/>
      <c r="Q211" s="52"/>
      <c r="R211" s="672"/>
      <c r="S211" s="52"/>
      <c r="T211" s="672"/>
      <c r="U211" s="52"/>
    </row>
    <row r="212" spans="4:21">
      <c r="D212" s="672"/>
      <c r="E212" s="672"/>
      <c r="F212" s="672"/>
      <c r="G212" s="672"/>
      <c r="H212" s="672"/>
      <c r="I212" s="52"/>
      <c r="J212" s="672"/>
      <c r="K212" s="716"/>
      <c r="L212" s="52"/>
      <c r="M212" s="52"/>
      <c r="N212" s="672"/>
      <c r="O212" s="52"/>
      <c r="P212" s="672"/>
      <c r="Q212" s="52"/>
      <c r="R212" s="672"/>
      <c r="S212" s="52"/>
      <c r="T212" s="672"/>
      <c r="U212" s="52"/>
    </row>
    <row r="213" spans="4:21">
      <c r="D213" s="672"/>
      <c r="E213" s="672"/>
      <c r="F213" s="672"/>
      <c r="G213" s="672"/>
      <c r="H213" s="672"/>
      <c r="I213" s="52"/>
      <c r="J213" s="672"/>
      <c r="K213" s="716"/>
      <c r="L213" s="52"/>
      <c r="M213" s="52"/>
      <c r="N213" s="672"/>
      <c r="O213" s="52"/>
      <c r="P213" s="672"/>
      <c r="Q213" s="52"/>
      <c r="R213" s="672"/>
      <c r="S213" s="52"/>
      <c r="T213" s="672"/>
      <c r="U213" s="52"/>
    </row>
    <row r="214" spans="4:21">
      <c r="D214" s="672"/>
      <c r="E214" s="672"/>
      <c r="F214" s="672"/>
      <c r="G214" s="672"/>
      <c r="H214" s="672"/>
      <c r="I214" s="52"/>
      <c r="J214" s="672"/>
      <c r="K214" s="716"/>
      <c r="L214" s="52"/>
      <c r="M214" s="52"/>
      <c r="N214" s="672"/>
      <c r="O214" s="52"/>
      <c r="P214" s="672"/>
      <c r="Q214" s="52"/>
      <c r="R214" s="672"/>
      <c r="S214" s="52"/>
      <c r="T214" s="672"/>
      <c r="U214" s="52"/>
    </row>
    <row r="215" spans="4:21">
      <c r="D215" s="672"/>
      <c r="E215" s="672"/>
      <c r="F215" s="672"/>
      <c r="G215" s="672"/>
      <c r="H215" s="672"/>
      <c r="I215" s="52"/>
      <c r="J215" s="672"/>
      <c r="K215" s="716"/>
      <c r="L215" s="52"/>
      <c r="M215" s="52"/>
      <c r="N215" s="672"/>
      <c r="O215" s="52"/>
      <c r="P215" s="672"/>
      <c r="Q215" s="52"/>
      <c r="R215" s="672"/>
      <c r="S215" s="52"/>
      <c r="T215" s="672"/>
      <c r="U215" s="52"/>
    </row>
    <row r="216" spans="4:21">
      <c r="D216" s="672"/>
      <c r="E216" s="672"/>
      <c r="F216" s="672"/>
      <c r="G216" s="672"/>
      <c r="H216" s="672"/>
      <c r="I216" s="52"/>
      <c r="J216" s="672"/>
      <c r="K216" s="716"/>
      <c r="L216" s="52"/>
      <c r="M216" s="52"/>
      <c r="N216" s="672"/>
      <c r="O216" s="52"/>
      <c r="P216" s="672"/>
      <c r="Q216" s="52"/>
      <c r="R216" s="672"/>
      <c r="S216" s="52"/>
      <c r="T216" s="672"/>
      <c r="U216" s="52"/>
    </row>
    <row r="217" spans="4:21">
      <c r="D217" s="672"/>
      <c r="E217" s="672"/>
      <c r="F217" s="672"/>
      <c r="G217" s="672"/>
      <c r="H217" s="672"/>
      <c r="I217" s="52"/>
      <c r="J217" s="672"/>
      <c r="K217" s="716"/>
      <c r="L217" s="52"/>
      <c r="M217" s="52"/>
      <c r="N217" s="672"/>
      <c r="O217" s="52"/>
      <c r="P217" s="672"/>
      <c r="Q217" s="52"/>
      <c r="R217" s="672"/>
      <c r="S217" s="52"/>
      <c r="T217" s="672"/>
      <c r="U217" s="52"/>
    </row>
    <row r="218" spans="4:21">
      <c r="D218" s="672"/>
      <c r="E218" s="672"/>
      <c r="F218" s="672"/>
      <c r="G218" s="672"/>
      <c r="H218" s="672"/>
      <c r="I218" s="52"/>
      <c r="J218" s="672"/>
      <c r="K218" s="716"/>
      <c r="L218" s="52"/>
      <c r="M218" s="52"/>
      <c r="N218" s="672"/>
      <c r="O218" s="52"/>
      <c r="P218" s="672"/>
      <c r="Q218" s="52"/>
      <c r="R218" s="672"/>
      <c r="S218" s="52"/>
      <c r="T218" s="672"/>
      <c r="U218" s="52"/>
    </row>
    <row r="219" spans="4:21">
      <c r="D219" s="672"/>
      <c r="E219" s="672"/>
      <c r="F219" s="672"/>
      <c r="G219" s="672"/>
      <c r="H219" s="672"/>
      <c r="I219" s="52"/>
      <c r="J219" s="672"/>
      <c r="K219" s="716"/>
      <c r="L219" s="52"/>
      <c r="M219" s="52"/>
      <c r="N219" s="672"/>
      <c r="O219" s="52"/>
      <c r="P219" s="672"/>
      <c r="Q219" s="52"/>
      <c r="R219" s="672"/>
      <c r="S219" s="52"/>
      <c r="T219" s="672"/>
      <c r="U219" s="52"/>
    </row>
    <row r="220" spans="4:21">
      <c r="D220" s="672"/>
      <c r="E220" s="672"/>
      <c r="F220" s="672"/>
      <c r="G220" s="672"/>
      <c r="H220" s="672"/>
      <c r="I220" s="52"/>
      <c r="J220" s="672"/>
      <c r="K220" s="716"/>
      <c r="L220" s="52"/>
      <c r="M220" s="52"/>
      <c r="N220" s="672"/>
      <c r="O220" s="52"/>
      <c r="P220" s="672"/>
      <c r="Q220" s="52"/>
      <c r="R220" s="672"/>
      <c r="S220" s="52"/>
      <c r="T220" s="672"/>
      <c r="U220" s="52"/>
    </row>
    <row r="221" spans="4:21">
      <c r="D221" s="672"/>
      <c r="E221" s="672"/>
      <c r="F221" s="672"/>
      <c r="G221" s="672"/>
      <c r="H221" s="672"/>
      <c r="I221" s="52"/>
      <c r="J221" s="672"/>
      <c r="K221" s="716"/>
      <c r="L221" s="52"/>
      <c r="M221" s="52"/>
      <c r="N221" s="672"/>
      <c r="O221" s="52"/>
      <c r="P221" s="672"/>
      <c r="Q221" s="52"/>
      <c r="R221" s="672"/>
      <c r="S221" s="52"/>
      <c r="T221" s="672"/>
      <c r="U221" s="52"/>
    </row>
    <row r="222" spans="4:21">
      <c r="D222" s="672"/>
      <c r="E222" s="672"/>
      <c r="F222" s="672"/>
      <c r="G222" s="672"/>
      <c r="H222" s="672"/>
      <c r="I222" s="52"/>
      <c r="J222" s="672"/>
      <c r="K222" s="716"/>
      <c r="L222" s="52"/>
      <c r="M222" s="52"/>
      <c r="N222" s="672"/>
      <c r="O222" s="52"/>
      <c r="P222" s="672"/>
      <c r="Q222" s="52"/>
      <c r="R222" s="672"/>
      <c r="S222" s="52"/>
      <c r="T222" s="672"/>
      <c r="U222" s="52"/>
    </row>
    <row r="223" spans="4:21">
      <c r="D223" s="672"/>
      <c r="E223" s="672"/>
      <c r="F223" s="672"/>
      <c r="G223" s="672"/>
      <c r="H223" s="672"/>
      <c r="I223" s="52"/>
      <c r="J223" s="672"/>
      <c r="K223" s="716"/>
      <c r="L223" s="52"/>
      <c r="M223" s="52"/>
      <c r="N223" s="672"/>
      <c r="O223" s="52"/>
      <c r="P223" s="672"/>
      <c r="Q223" s="52"/>
      <c r="R223" s="672"/>
      <c r="S223" s="52"/>
      <c r="T223" s="672"/>
      <c r="U223" s="52"/>
    </row>
    <row r="224" spans="4:21">
      <c r="D224" s="672"/>
      <c r="E224" s="672"/>
      <c r="F224" s="672"/>
      <c r="G224" s="672"/>
      <c r="H224" s="672"/>
      <c r="I224" s="52"/>
      <c r="J224" s="672"/>
      <c r="K224" s="716"/>
      <c r="L224" s="52"/>
      <c r="M224" s="52"/>
      <c r="N224" s="672"/>
      <c r="O224" s="52"/>
      <c r="P224" s="672"/>
      <c r="Q224" s="52"/>
      <c r="R224" s="672"/>
      <c r="S224" s="52"/>
      <c r="T224" s="672"/>
      <c r="U224" s="52"/>
    </row>
    <row r="225" spans="4:21">
      <c r="D225" s="672"/>
      <c r="E225" s="672"/>
      <c r="F225" s="672"/>
      <c r="G225" s="672"/>
      <c r="H225" s="672"/>
      <c r="I225" s="52"/>
      <c r="J225" s="672"/>
      <c r="K225" s="716"/>
      <c r="L225" s="52"/>
      <c r="M225" s="52"/>
      <c r="N225" s="672"/>
      <c r="O225" s="52"/>
      <c r="P225" s="672"/>
      <c r="Q225" s="52"/>
      <c r="R225" s="672"/>
      <c r="S225" s="52"/>
      <c r="T225" s="672"/>
      <c r="U225" s="52"/>
    </row>
    <row r="226" spans="4:21">
      <c r="D226" s="672"/>
      <c r="E226" s="672"/>
      <c r="F226" s="672"/>
      <c r="G226" s="672"/>
      <c r="H226" s="672"/>
      <c r="I226" s="52"/>
      <c r="J226" s="672"/>
      <c r="K226" s="716"/>
      <c r="L226" s="52"/>
      <c r="M226" s="52"/>
      <c r="N226" s="672"/>
      <c r="O226" s="52"/>
      <c r="P226" s="672"/>
      <c r="Q226" s="52"/>
      <c r="R226" s="672"/>
      <c r="S226" s="52"/>
      <c r="T226" s="672"/>
      <c r="U226" s="52"/>
    </row>
    <row r="227" spans="4:21">
      <c r="D227" s="672"/>
      <c r="E227" s="672"/>
      <c r="F227" s="672"/>
      <c r="G227" s="672"/>
      <c r="H227" s="672"/>
      <c r="I227" s="52"/>
      <c r="J227" s="672"/>
      <c r="K227" s="716"/>
      <c r="L227" s="52"/>
      <c r="M227" s="52"/>
      <c r="N227" s="672"/>
      <c r="O227" s="52"/>
      <c r="P227" s="672"/>
      <c r="Q227" s="52"/>
      <c r="R227" s="672"/>
      <c r="S227" s="52"/>
      <c r="T227" s="672"/>
      <c r="U227" s="52"/>
    </row>
    <row r="228" spans="4:21">
      <c r="D228" s="672"/>
      <c r="E228" s="672"/>
      <c r="F228" s="672"/>
      <c r="G228" s="672"/>
      <c r="H228" s="672"/>
      <c r="I228" s="52"/>
      <c r="J228" s="672"/>
      <c r="K228" s="716"/>
      <c r="L228" s="52"/>
      <c r="M228" s="52"/>
      <c r="N228" s="672"/>
      <c r="O228" s="52"/>
      <c r="P228" s="672"/>
      <c r="Q228" s="52"/>
      <c r="R228" s="672"/>
      <c r="S228" s="52"/>
      <c r="T228" s="672"/>
      <c r="U228" s="52"/>
    </row>
    <row r="229" spans="4:21">
      <c r="D229" s="672"/>
      <c r="E229" s="672"/>
      <c r="F229" s="672"/>
      <c r="G229" s="672"/>
      <c r="H229" s="672"/>
      <c r="I229" s="52"/>
      <c r="J229" s="672"/>
      <c r="K229" s="716"/>
      <c r="L229" s="52"/>
      <c r="M229" s="52"/>
      <c r="N229" s="672"/>
      <c r="O229" s="52"/>
      <c r="P229" s="672"/>
      <c r="Q229" s="52"/>
      <c r="R229" s="672"/>
      <c r="S229" s="52"/>
      <c r="T229" s="672"/>
      <c r="U229" s="52"/>
    </row>
    <row r="230" spans="4:21">
      <c r="D230" s="672"/>
      <c r="E230" s="672"/>
      <c r="F230" s="672"/>
      <c r="G230" s="672"/>
      <c r="H230" s="672"/>
      <c r="I230" s="52"/>
      <c r="J230" s="672"/>
      <c r="K230" s="716"/>
      <c r="L230" s="52"/>
      <c r="M230" s="52"/>
      <c r="N230" s="672"/>
      <c r="O230" s="52"/>
      <c r="P230" s="672"/>
      <c r="Q230" s="52"/>
      <c r="R230" s="672"/>
      <c r="S230" s="52"/>
      <c r="T230" s="672"/>
      <c r="U230" s="52"/>
    </row>
    <row r="231" spans="4:21">
      <c r="D231" s="672"/>
      <c r="E231" s="672"/>
      <c r="F231" s="672"/>
      <c r="G231" s="672"/>
      <c r="H231" s="672"/>
      <c r="I231" s="52"/>
      <c r="J231" s="672"/>
      <c r="K231" s="716"/>
      <c r="L231" s="52"/>
      <c r="M231" s="52"/>
      <c r="N231" s="672"/>
      <c r="O231" s="52"/>
      <c r="P231" s="672"/>
      <c r="Q231" s="52"/>
      <c r="R231" s="672"/>
      <c r="S231" s="52"/>
      <c r="T231" s="672"/>
      <c r="U231" s="52"/>
    </row>
    <row r="232" spans="4:21">
      <c r="D232" s="672"/>
      <c r="E232" s="672"/>
      <c r="F232" s="672"/>
      <c r="G232" s="672"/>
      <c r="H232" s="672"/>
      <c r="I232" s="52"/>
      <c r="J232" s="672"/>
      <c r="K232" s="716"/>
      <c r="L232" s="52"/>
      <c r="M232" s="52"/>
      <c r="N232" s="672"/>
      <c r="O232" s="52"/>
      <c r="P232" s="672"/>
      <c r="Q232" s="52"/>
      <c r="R232" s="672"/>
      <c r="S232" s="52"/>
      <c r="T232" s="672"/>
      <c r="U232" s="52"/>
    </row>
    <row r="233" spans="4:21">
      <c r="D233" s="672"/>
      <c r="E233" s="672"/>
      <c r="F233" s="672"/>
      <c r="G233" s="672"/>
      <c r="H233" s="672"/>
      <c r="I233" s="52"/>
      <c r="J233" s="672"/>
      <c r="K233" s="716"/>
      <c r="L233" s="52"/>
      <c r="M233" s="52"/>
      <c r="N233" s="672"/>
      <c r="O233" s="52"/>
      <c r="P233" s="672"/>
      <c r="Q233" s="52"/>
      <c r="R233" s="672"/>
      <c r="S233" s="52"/>
      <c r="T233" s="672"/>
      <c r="U233" s="52"/>
    </row>
    <row r="234" spans="4:21">
      <c r="D234" s="672"/>
      <c r="E234" s="672"/>
      <c r="F234" s="672"/>
      <c r="G234" s="672"/>
      <c r="H234" s="672"/>
      <c r="I234" s="52"/>
      <c r="J234" s="672"/>
      <c r="K234" s="716"/>
      <c r="L234" s="52"/>
      <c r="M234" s="52"/>
      <c r="N234" s="672"/>
      <c r="O234" s="52"/>
      <c r="P234" s="672"/>
      <c r="Q234" s="52"/>
      <c r="R234" s="672"/>
      <c r="S234" s="52"/>
      <c r="T234" s="672"/>
      <c r="U234" s="52"/>
    </row>
    <row r="235" spans="4:21">
      <c r="D235" s="672"/>
      <c r="E235" s="672"/>
      <c r="F235" s="672"/>
      <c r="G235" s="672"/>
      <c r="H235" s="672"/>
      <c r="I235" s="52"/>
      <c r="J235" s="672"/>
      <c r="K235" s="716"/>
      <c r="L235" s="52"/>
      <c r="M235" s="52"/>
      <c r="N235" s="672"/>
      <c r="O235" s="52"/>
      <c r="P235" s="672"/>
      <c r="Q235" s="52"/>
      <c r="R235" s="672"/>
      <c r="S235" s="52"/>
      <c r="T235" s="672"/>
      <c r="U235" s="52"/>
    </row>
    <row r="236" spans="4:21">
      <c r="D236" s="672"/>
      <c r="E236" s="672"/>
      <c r="F236" s="672"/>
      <c r="G236" s="672"/>
      <c r="H236" s="672"/>
      <c r="I236" s="52"/>
      <c r="J236" s="672"/>
      <c r="K236" s="716"/>
      <c r="L236" s="52"/>
      <c r="M236" s="52"/>
      <c r="N236" s="672"/>
      <c r="O236" s="52"/>
      <c r="P236" s="672"/>
      <c r="Q236" s="52"/>
      <c r="R236" s="672"/>
      <c r="S236" s="52"/>
      <c r="T236" s="672"/>
      <c r="U236" s="52"/>
    </row>
    <row r="237" spans="4:21">
      <c r="D237" s="672"/>
      <c r="E237" s="672"/>
      <c r="F237" s="672"/>
      <c r="G237" s="672"/>
      <c r="H237" s="672"/>
      <c r="I237" s="52"/>
      <c r="J237" s="672"/>
      <c r="K237" s="716"/>
      <c r="L237" s="52"/>
      <c r="M237" s="52"/>
      <c r="N237" s="672"/>
      <c r="O237" s="52"/>
      <c r="P237" s="672"/>
      <c r="Q237" s="52"/>
      <c r="R237" s="672"/>
      <c r="S237" s="52"/>
      <c r="T237" s="672"/>
      <c r="U237" s="52"/>
    </row>
    <row r="238" spans="4:21">
      <c r="D238" s="672"/>
      <c r="E238" s="672"/>
      <c r="F238" s="672"/>
      <c r="G238" s="672"/>
      <c r="H238" s="672"/>
      <c r="I238" s="52"/>
      <c r="J238" s="672"/>
      <c r="K238" s="716"/>
      <c r="L238" s="52"/>
      <c r="M238" s="52"/>
      <c r="N238" s="672"/>
      <c r="O238" s="52"/>
      <c r="P238" s="672"/>
      <c r="Q238" s="52"/>
      <c r="R238" s="672"/>
      <c r="S238" s="52"/>
      <c r="T238" s="672"/>
      <c r="U238" s="52"/>
    </row>
    <row r="239" spans="4:21">
      <c r="D239" s="672"/>
      <c r="E239" s="672"/>
      <c r="F239" s="672"/>
      <c r="G239" s="672"/>
      <c r="H239" s="672"/>
      <c r="I239" s="52"/>
      <c r="J239" s="672"/>
      <c r="K239" s="716"/>
      <c r="L239" s="52"/>
      <c r="M239" s="52"/>
      <c r="N239" s="672"/>
      <c r="O239" s="52"/>
      <c r="P239" s="672"/>
      <c r="Q239" s="52"/>
      <c r="R239" s="672"/>
      <c r="S239" s="52"/>
      <c r="T239" s="672"/>
      <c r="U239" s="52"/>
    </row>
    <row r="240" spans="4:21">
      <c r="D240" s="672"/>
      <c r="E240" s="672"/>
      <c r="F240" s="672"/>
      <c r="G240" s="672"/>
      <c r="H240" s="672"/>
      <c r="I240" s="52"/>
      <c r="J240" s="672"/>
      <c r="K240" s="716"/>
      <c r="L240" s="52"/>
      <c r="M240" s="52"/>
      <c r="N240" s="672"/>
      <c r="O240" s="52"/>
      <c r="P240" s="672"/>
      <c r="Q240" s="52"/>
      <c r="R240" s="672"/>
      <c r="S240" s="52"/>
      <c r="T240" s="672"/>
      <c r="U240" s="52"/>
    </row>
    <row r="241" spans="4:21">
      <c r="D241" s="672"/>
      <c r="E241" s="672"/>
      <c r="F241" s="672"/>
      <c r="G241" s="672"/>
      <c r="H241" s="672"/>
      <c r="I241" s="52"/>
      <c r="J241" s="672"/>
      <c r="K241" s="716"/>
      <c r="L241" s="52"/>
      <c r="M241" s="52"/>
      <c r="N241" s="672"/>
      <c r="O241" s="52"/>
      <c r="P241" s="672"/>
      <c r="Q241" s="52"/>
      <c r="R241" s="672"/>
      <c r="S241" s="52"/>
      <c r="T241" s="672"/>
      <c r="U241" s="52"/>
    </row>
    <row r="242" spans="4:21">
      <c r="D242" s="672"/>
      <c r="E242" s="672"/>
      <c r="F242" s="672"/>
      <c r="G242" s="672"/>
      <c r="H242" s="672"/>
      <c r="I242" s="52"/>
      <c r="J242" s="672"/>
      <c r="K242" s="716"/>
      <c r="L242" s="52"/>
      <c r="M242" s="52"/>
      <c r="N242" s="672"/>
      <c r="O242" s="52"/>
      <c r="P242" s="672"/>
      <c r="Q242" s="52"/>
      <c r="R242" s="672"/>
      <c r="S242" s="52"/>
      <c r="T242" s="672"/>
      <c r="U242" s="52"/>
    </row>
    <row r="243" spans="4:21">
      <c r="D243" s="672"/>
      <c r="E243" s="672"/>
      <c r="F243" s="672"/>
      <c r="G243" s="672"/>
      <c r="H243" s="672"/>
      <c r="I243" s="52"/>
      <c r="J243" s="672"/>
      <c r="K243" s="716"/>
      <c r="L243" s="52"/>
      <c r="M243" s="52"/>
      <c r="N243" s="672"/>
      <c r="O243" s="52"/>
      <c r="P243" s="672"/>
      <c r="Q243" s="52"/>
      <c r="R243" s="672"/>
      <c r="S243" s="52"/>
      <c r="T243" s="672"/>
      <c r="U243" s="52"/>
    </row>
    <row r="244" spans="4:21">
      <c r="D244" s="672"/>
      <c r="E244" s="672"/>
      <c r="F244" s="672"/>
      <c r="G244" s="672"/>
      <c r="H244" s="672"/>
      <c r="I244" s="52"/>
      <c r="J244" s="672"/>
      <c r="K244" s="716"/>
      <c r="L244" s="52"/>
      <c r="M244" s="52"/>
      <c r="N244" s="672"/>
      <c r="O244" s="52"/>
      <c r="P244" s="672"/>
      <c r="Q244" s="52"/>
      <c r="R244" s="672"/>
      <c r="S244" s="52"/>
      <c r="T244" s="672"/>
      <c r="U244" s="52"/>
    </row>
    <row r="245" spans="4:21">
      <c r="D245" s="672"/>
      <c r="E245" s="672"/>
      <c r="F245" s="672"/>
      <c r="G245" s="672"/>
      <c r="H245" s="672"/>
      <c r="I245" s="52"/>
      <c r="J245" s="672"/>
      <c r="K245" s="716"/>
      <c r="L245" s="52"/>
      <c r="M245" s="52"/>
      <c r="N245" s="672"/>
      <c r="O245" s="52"/>
      <c r="P245" s="672"/>
      <c r="Q245" s="52"/>
      <c r="R245" s="672"/>
      <c r="S245" s="52"/>
      <c r="T245" s="672"/>
      <c r="U245" s="52"/>
    </row>
    <row r="246" spans="4:21">
      <c r="D246" s="672"/>
      <c r="E246" s="672"/>
      <c r="F246" s="672"/>
      <c r="G246" s="672"/>
      <c r="H246" s="672"/>
      <c r="I246" s="52"/>
      <c r="J246" s="672"/>
      <c r="K246" s="716"/>
      <c r="L246" s="52"/>
      <c r="M246" s="52"/>
      <c r="N246" s="672"/>
      <c r="O246" s="52"/>
      <c r="P246" s="672"/>
      <c r="Q246" s="52"/>
      <c r="R246" s="672"/>
      <c r="S246" s="52"/>
      <c r="T246" s="672"/>
      <c r="U246" s="52"/>
    </row>
    <row r="247" spans="4:21">
      <c r="D247" s="672"/>
      <c r="E247" s="672"/>
      <c r="F247" s="672"/>
      <c r="G247" s="672"/>
      <c r="H247" s="672"/>
      <c r="I247" s="52"/>
      <c r="J247" s="672"/>
      <c r="K247" s="716"/>
      <c r="L247" s="52"/>
      <c r="M247" s="52"/>
      <c r="N247" s="672"/>
      <c r="O247" s="52"/>
      <c r="P247" s="672"/>
      <c r="Q247" s="52"/>
      <c r="R247" s="672"/>
      <c r="S247" s="52"/>
      <c r="T247" s="672"/>
      <c r="U247" s="52"/>
    </row>
    <row r="248" spans="4:21">
      <c r="D248" s="672"/>
      <c r="E248" s="672"/>
      <c r="F248" s="672"/>
      <c r="G248" s="672"/>
      <c r="H248" s="672"/>
      <c r="I248" s="52"/>
      <c r="J248" s="672"/>
      <c r="K248" s="716"/>
      <c r="L248" s="52"/>
      <c r="M248" s="52"/>
      <c r="N248" s="672"/>
      <c r="O248" s="52"/>
      <c r="P248" s="672"/>
      <c r="Q248" s="52"/>
      <c r="R248" s="672"/>
      <c r="S248" s="52"/>
      <c r="T248" s="672"/>
      <c r="U248" s="52"/>
    </row>
    <row r="249" spans="4:21">
      <c r="D249" s="672"/>
      <c r="E249" s="672"/>
      <c r="F249" s="672"/>
      <c r="G249" s="672"/>
      <c r="H249" s="672"/>
      <c r="I249" s="52"/>
      <c r="J249" s="672"/>
      <c r="K249" s="716"/>
      <c r="L249" s="52"/>
      <c r="M249" s="52"/>
      <c r="N249" s="672"/>
      <c r="O249" s="52"/>
      <c r="P249" s="672"/>
      <c r="Q249" s="52"/>
      <c r="R249" s="672"/>
      <c r="S249" s="52"/>
      <c r="T249" s="672"/>
      <c r="U249" s="52"/>
    </row>
    <row r="250" spans="4:21">
      <c r="D250" s="672"/>
      <c r="E250" s="672"/>
      <c r="F250" s="672"/>
      <c r="G250" s="672"/>
      <c r="H250" s="672"/>
      <c r="I250" s="52"/>
      <c r="J250" s="672"/>
      <c r="K250" s="716"/>
      <c r="L250" s="52"/>
      <c r="M250" s="52"/>
      <c r="N250" s="672"/>
      <c r="O250" s="52"/>
      <c r="P250" s="672"/>
      <c r="Q250" s="52"/>
      <c r="R250" s="672"/>
      <c r="S250" s="52"/>
      <c r="T250" s="672"/>
      <c r="U250" s="52"/>
    </row>
    <row r="251" spans="4:21">
      <c r="D251" s="672"/>
      <c r="E251" s="672"/>
      <c r="F251" s="672"/>
      <c r="G251" s="672"/>
      <c r="H251" s="672"/>
      <c r="I251" s="52"/>
      <c r="J251" s="672"/>
      <c r="K251" s="716"/>
      <c r="L251" s="52"/>
      <c r="M251" s="52"/>
      <c r="N251" s="672"/>
      <c r="O251" s="52"/>
      <c r="P251" s="672"/>
      <c r="Q251" s="52"/>
      <c r="R251" s="672"/>
      <c r="S251" s="52"/>
      <c r="T251" s="672"/>
      <c r="U251" s="52"/>
    </row>
    <row r="252" spans="4:21">
      <c r="D252" s="672"/>
      <c r="E252" s="672"/>
      <c r="F252" s="672"/>
      <c r="G252" s="672"/>
      <c r="H252" s="672"/>
      <c r="I252" s="52"/>
      <c r="J252" s="672"/>
      <c r="K252" s="716"/>
      <c r="L252" s="52"/>
      <c r="M252" s="52"/>
      <c r="N252" s="672"/>
      <c r="O252" s="52"/>
      <c r="P252" s="672"/>
      <c r="Q252" s="52"/>
      <c r="R252" s="672"/>
      <c r="S252" s="52"/>
      <c r="T252" s="672"/>
      <c r="U252" s="52"/>
    </row>
    <row r="253" spans="4:21">
      <c r="D253" s="672"/>
      <c r="E253" s="672"/>
      <c r="F253" s="672"/>
      <c r="G253" s="672"/>
      <c r="H253" s="672"/>
      <c r="I253" s="52"/>
      <c r="J253" s="672"/>
      <c r="K253" s="716"/>
      <c r="L253" s="52"/>
      <c r="M253" s="52"/>
      <c r="N253" s="672"/>
      <c r="O253" s="52"/>
      <c r="P253" s="672"/>
      <c r="Q253" s="52"/>
      <c r="R253" s="672"/>
      <c r="S253" s="52"/>
      <c r="T253" s="672"/>
      <c r="U253" s="52"/>
    </row>
    <row r="254" spans="4:21">
      <c r="D254" s="672"/>
      <c r="E254" s="672"/>
      <c r="F254" s="672"/>
      <c r="G254" s="672"/>
      <c r="H254" s="672"/>
      <c r="I254" s="52"/>
      <c r="J254" s="672"/>
      <c r="K254" s="716"/>
      <c r="L254" s="52"/>
      <c r="M254" s="52"/>
      <c r="N254" s="672"/>
      <c r="O254" s="52"/>
      <c r="P254" s="672"/>
      <c r="Q254" s="52"/>
      <c r="R254" s="672"/>
      <c r="S254" s="52"/>
      <c r="T254" s="672"/>
      <c r="U254" s="52"/>
    </row>
    <row r="255" spans="4:21">
      <c r="D255" s="672"/>
      <c r="E255" s="672"/>
      <c r="F255" s="672"/>
      <c r="G255" s="672"/>
      <c r="H255" s="672"/>
      <c r="I255" s="52"/>
      <c r="J255" s="672"/>
      <c r="K255" s="716"/>
      <c r="L255" s="52"/>
      <c r="M255" s="52"/>
      <c r="N255" s="672"/>
      <c r="O255" s="52"/>
      <c r="P255" s="672"/>
      <c r="Q255" s="52"/>
      <c r="R255" s="672"/>
      <c r="S255" s="52"/>
      <c r="T255" s="672"/>
      <c r="U255" s="52"/>
    </row>
    <row r="256" spans="4:21">
      <c r="D256" s="672"/>
      <c r="E256" s="672"/>
      <c r="F256" s="672"/>
      <c r="G256" s="672"/>
      <c r="H256" s="672"/>
      <c r="I256" s="52"/>
      <c r="J256" s="672"/>
      <c r="K256" s="716"/>
      <c r="L256" s="52"/>
      <c r="M256" s="52"/>
      <c r="N256" s="672"/>
      <c r="O256" s="52"/>
      <c r="P256" s="672"/>
      <c r="Q256" s="52"/>
      <c r="R256" s="672"/>
      <c r="S256" s="52"/>
      <c r="T256" s="672"/>
      <c r="U256" s="52"/>
    </row>
    <row r="257" spans="4:21">
      <c r="D257" s="672"/>
      <c r="E257" s="672"/>
      <c r="F257" s="672"/>
      <c r="G257" s="672"/>
      <c r="H257" s="672"/>
      <c r="I257" s="52"/>
      <c r="J257" s="672"/>
      <c r="K257" s="716"/>
      <c r="L257" s="52"/>
      <c r="M257" s="52"/>
      <c r="N257" s="672"/>
      <c r="O257" s="52"/>
      <c r="P257" s="672"/>
      <c r="Q257" s="52"/>
      <c r="R257" s="672"/>
      <c r="S257" s="52"/>
      <c r="T257" s="672"/>
      <c r="U257" s="52"/>
    </row>
    <row r="258" spans="4:21">
      <c r="D258" s="672"/>
      <c r="E258" s="672"/>
      <c r="F258" s="672"/>
      <c r="G258" s="672"/>
      <c r="H258" s="672"/>
      <c r="I258" s="52"/>
      <c r="J258" s="672"/>
      <c r="K258" s="716"/>
      <c r="L258" s="52"/>
      <c r="M258" s="52"/>
      <c r="N258" s="672"/>
      <c r="O258" s="52"/>
      <c r="P258" s="672"/>
      <c r="Q258" s="52"/>
      <c r="R258" s="672"/>
      <c r="S258" s="52"/>
      <c r="T258" s="672"/>
      <c r="U258" s="52"/>
    </row>
    <row r="259" spans="4:21">
      <c r="D259" s="672"/>
      <c r="E259" s="672"/>
      <c r="F259" s="672"/>
      <c r="G259" s="672"/>
      <c r="H259" s="672"/>
      <c r="I259" s="52"/>
      <c r="J259" s="672"/>
      <c r="K259" s="716"/>
      <c r="L259" s="52"/>
      <c r="M259" s="52"/>
      <c r="N259" s="672"/>
      <c r="O259" s="52"/>
      <c r="P259" s="672"/>
      <c r="Q259" s="52"/>
      <c r="R259" s="672"/>
      <c r="S259" s="52"/>
      <c r="T259" s="672"/>
      <c r="U259" s="52"/>
    </row>
    <row r="260" spans="4:21">
      <c r="D260" s="672"/>
      <c r="E260" s="672"/>
      <c r="F260" s="672"/>
      <c r="G260" s="672"/>
      <c r="H260" s="672"/>
      <c r="I260" s="52"/>
      <c r="J260" s="672"/>
      <c r="K260" s="716"/>
      <c r="L260" s="52"/>
      <c r="M260" s="52"/>
      <c r="N260" s="672"/>
      <c r="O260" s="52"/>
      <c r="P260" s="672"/>
      <c r="Q260" s="52"/>
      <c r="R260" s="672"/>
      <c r="S260" s="52"/>
      <c r="T260" s="672"/>
      <c r="U260" s="52"/>
    </row>
    <row r="261" spans="4:21">
      <c r="D261" s="672"/>
      <c r="E261" s="672"/>
      <c r="F261" s="672"/>
      <c r="G261" s="672"/>
      <c r="H261" s="672"/>
      <c r="I261" s="52"/>
      <c r="J261" s="672"/>
      <c r="K261" s="716"/>
      <c r="L261" s="52"/>
      <c r="M261" s="52"/>
      <c r="N261" s="672"/>
      <c r="O261" s="52"/>
      <c r="P261" s="672"/>
      <c r="Q261" s="52"/>
      <c r="R261" s="672"/>
      <c r="S261" s="52"/>
      <c r="T261" s="672"/>
      <c r="U261" s="52"/>
    </row>
    <row r="262" spans="4:21">
      <c r="D262" s="672"/>
      <c r="E262" s="672"/>
      <c r="F262" s="672"/>
      <c r="G262" s="672"/>
      <c r="H262" s="672"/>
      <c r="I262" s="52"/>
      <c r="J262" s="672"/>
      <c r="K262" s="716"/>
      <c r="L262" s="52"/>
      <c r="M262" s="52"/>
      <c r="N262" s="672"/>
      <c r="O262" s="52"/>
      <c r="P262" s="672"/>
      <c r="Q262" s="52"/>
      <c r="R262" s="672"/>
      <c r="S262" s="52"/>
      <c r="T262" s="672"/>
      <c r="U262" s="52"/>
    </row>
    <row r="263" spans="4:21">
      <c r="D263" s="672"/>
      <c r="E263" s="672"/>
      <c r="F263" s="672"/>
      <c r="G263" s="672"/>
      <c r="H263" s="672"/>
      <c r="I263" s="52"/>
      <c r="J263" s="672"/>
      <c r="K263" s="716"/>
      <c r="L263" s="52"/>
      <c r="M263" s="52"/>
      <c r="N263" s="672"/>
      <c r="O263" s="52"/>
      <c r="P263" s="672"/>
      <c r="Q263" s="52"/>
      <c r="R263" s="672"/>
      <c r="S263" s="52"/>
      <c r="T263" s="672"/>
      <c r="U263" s="52"/>
    </row>
    <row r="264" spans="4:21">
      <c r="D264" s="672"/>
      <c r="E264" s="672"/>
      <c r="F264" s="672"/>
      <c r="G264" s="672"/>
      <c r="H264" s="672"/>
      <c r="I264" s="52"/>
      <c r="J264" s="672"/>
      <c r="K264" s="716"/>
      <c r="L264" s="52"/>
      <c r="M264" s="52"/>
      <c r="N264" s="672"/>
      <c r="O264" s="52"/>
      <c r="P264" s="672"/>
      <c r="Q264" s="52"/>
      <c r="R264" s="672"/>
      <c r="S264" s="52"/>
      <c r="T264" s="672"/>
      <c r="U264" s="52"/>
    </row>
    <row r="265" spans="4:21">
      <c r="D265" s="672"/>
      <c r="E265" s="672"/>
      <c r="F265" s="672"/>
      <c r="G265" s="672"/>
      <c r="H265" s="672"/>
      <c r="I265" s="52"/>
      <c r="J265" s="672"/>
      <c r="K265" s="716"/>
      <c r="L265" s="52"/>
      <c r="M265" s="52"/>
      <c r="N265" s="672"/>
      <c r="O265" s="52"/>
      <c r="P265" s="672"/>
      <c r="Q265" s="52"/>
      <c r="R265" s="672"/>
      <c r="S265" s="52"/>
      <c r="T265" s="672"/>
      <c r="U265" s="52"/>
    </row>
    <row r="266" spans="4:21">
      <c r="D266" s="672"/>
      <c r="E266" s="672"/>
      <c r="F266" s="672"/>
      <c r="G266" s="672"/>
      <c r="H266" s="672"/>
      <c r="I266" s="52"/>
      <c r="J266" s="672"/>
      <c r="K266" s="716"/>
      <c r="L266" s="52"/>
      <c r="M266" s="52"/>
      <c r="N266" s="672"/>
      <c r="O266" s="52"/>
      <c r="P266" s="672"/>
      <c r="Q266" s="52"/>
      <c r="R266" s="672"/>
      <c r="S266" s="52"/>
      <c r="T266" s="672"/>
      <c r="U266" s="52"/>
    </row>
    <row r="267" spans="4:21">
      <c r="D267" s="672"/>
      <c r="E267" s="672"/>
      <c r="F267" s="672"/>
      <c r="G267" s="672"/>
      <c r="H267" s="672"/>
      <c r="I267" s="52"/>
      <c r="J267" s="672"/>
      <c r="K267" s="716"/>
      <c r="L267" s="52"/>
      <c r="M267" s="52"/>
      <c r="N267" s="672"/>
      <c r="O267" s="52"/>
      <c r="P267" s="672"/>
      <c r="Q267" s="52"/>
      <c r="R267" s="672"/>
      <c r="S267" s="52"/>
      <c r="T267" s="672"/>
      <c r="U267" s="52"/>
    </row>
    <row r="268" spans="4:21">
      <c r="D268" s="672"/>
      <c r="E268" s="672"/>
      <c r="F268" s="672"/>
      <c r="G268" s="672"/>
      <c r="H268" s="672"/>
      <c r="I268" s="52"/>
      <c r="J268" s="672"/>
      <c r="K268" s="716"/>
      <c r="L268" s="52"/>
      <c r="M268" s="52"/>
      <c r="N268" s="672"/>
      <c r="O268" s="52"/>
      <c r="P268" s="672"/>
      <c r="Q268" s="52"/>
      <c r="R268" s="672"/>
      <c r="S268" s="52"/>
      <c r="T268" s="672"/>
      <c r="U268" s="52"/>
    </row>
    <row r="269" spans="4:21">
      <c r="D269" s="672"/>
      <c r="E269" s="672"/>
      <c r="F269" s="672"/>
      <c r="G269" s="672"/>
      <c r="H269" s="672"/>
      <c r="I269" s="52"/>
      <c r="J269" s="672"/>
      <c r="K269" s="716"/>
      <c r="L269" s="52"/>
      <c r="M269" s="52"/>
      <c r="N269" s="672"/>
      <c r="O269" s="52"/>
      <c r="P269" s="672"/>
      <c r="Q269" s="52"/>
      <c r="R269" s="672"/>
      <c r="S269" s="52"/>
      <c r="T269" s="672"/>
      <c r="U269" s="52"/>
    </row>
    <row r="270" spans="4:21">
      <c r="D270" s="672"/>
      <c r="E270" s="672"/>
      <c r="F270" s="672"/>
      <c r="G270" s="672"/>
      <c r="H270" s="672"/>
      <c r="I270" s="52"/>
      <c r="J270" s="672"/>
      <c r="K270" s="716"/>
      <c r="L270" s="52"/>
      <c r="M270" s="52"/>
      <c r="N270" s="672"/>
      <c r="O270" s="52"/>
      <c r="P270" s="672"/>
      <c r="Q270" s="52"/>
      <c r="R270" s="672"/>
      <c r="S270" s="52"/>
      <c r="T270" s="672"/>
      <c r="U270" s="52"/>
    </row>
    <row r="271" spans="4:21">
      <c r="D271" s="672"/>
      <c r="E271" s="672"/>
      <c r="F271" s="672"/>
      <c r="G271" s="672"/>
      <c r="H271" s="672"/>
      <c r="I271" s="52"/>
      <c r="J271" s="672"/>
      <c r="K271" s="716"/>
      <c r="L271" s="52"/>
      <c r="M271" s="52"/>
      <c r="N271" s="672"/>
      <c r="O271" s="52"/>
      <c r="P271" s="672"/>
      <c r="Q271" s="52"/>
      <c r="R271" s="672"/>
      <c r="S271" s="52"/>
      <c r="T271" s="672"/>
      <c r="U271" s="52"/>
    </row>
    <row r="272" spans="4:21">
      <c r="D272" s="672"/>
      <c r="E272" s="672"/>
      <c r="F272" s="672"/>
      <c r="G272" s="672"/>
      <c r="H272" s="672"/>
      <c r="I272" s="52"/>
      <c r="J272" s="672"/>
      <c r="K272" s="716"/>
      <c r="L272" s="52"/>
      <c r="M272" s="52"/>
      <c r="N272" s="672"/>
      <c r="O272" s="52"/>
      <c r="P272" s="672"/>
      <c r="Q272" s="52"/>
      <c r="R272" s="672"/>
      <c r="S272" s="52"/>
      <c r="T272" s="672"/>
      <c r="U272" s="52"/>
    </row>
    <row r="273" spans="4:21">
      <c r="D273" s="672"/>
      <c r="E273" s="672"/>
      <c r="F273" s="672"/>
      <c r="G273" s="672"/>
      <c r="H273" s="672"/>
      <c r="I273" s="52"/>
      <c r="J273" s="672"/>
      <c r="K273" s="716"/>
      <c r="L273" s="52"/>
      <c r="M273" s="52"/>
      <c r="N273" s="672"/>
      <c r="O273" s="52"/>
      <c r="P273" s="672"/>
      <c r="Q273" s="52"/>
      <c r="R273" s="672"/>
      <c r="S273" s="52"/>
      <c r="T273" s="672"/>
      <c r="U273" s="52"/>
    </row>
    <row r="274" spans="4:21">
      <c r="D274" s="672"/>
      <c r="E274" s="672"/>
      <c r="F274" s="672"/>
      <c r="G274" s="672"/>
      <c r="H274" s="672"/>
      <c r="I274" s="52"/>
      <c r="J274" s="672"/>
      <c r="K274" s="716"/>
      <c r="L274" s="52"/>
      <c r="M274" s="52"/>
      <c r="N274" s="672"/>
      <c r="O274" s="52"/>
      <c r="P274" s="672"/>
      <c r="Q274" s="52"/>
      <c r="R274" s="672"/>
      <c r="S274" s="52"/>
      <c r="T274" s="672"/>
      <c r="U274" s="52"/>
    </row>
    <row r="275" spans="4:21">
      <c r="D275" s="672"/>
      <c r="E275" s="672"/>
      <c r="F275" s="672"/>
      <c r="G275" s="672"/>
      <c r="H275" s="672"/>
      <c r="I275" s="52"/>
      <c r="J275" s="672"/>
      <c r="K275" s="716"/>
      <c r="L275" s="52"/>
      <c r="M275" s="52"/>
      <c r="N275" s="672"/>
      <c r="O275" s="52"/>
      <c r="P275" s="672"/>
      <c r="Q275" s="52"/>
      <c r="R275" s="672"/>
      <c r="S275" s="52"/>
      <c r="T275" s="672"/>
      <c r="U275" s="52"/>
    </row>
    <row r="276" spans="4:21">
      <c r="D276" s="672"/>
      <c r="E276" s="672"/>
      <c r="F276" s="672"/>
      <c r="G276" s="672"/>
      <c r="H276" s="672"/>
      <c r="I276" s="52"/>
      <c r="J276" s="672"/>
      <c r="K276" s="716"/>
      <c r="L276" s="52"/>
      <c r="M276" s="52"/>
      <c r="N276" s="672"/>
      <c r="O276" s="52"/>
      <c r="P276" s="672"/>
      <c r="Q276" s="52"/>
      <c r="R276" s="672"/>
      <c r="S276" s="52"/>
      <c r="T276" s="672"/>
      <c r="U276" s="52"/>
    </row>
    <row r="277" spans="4:21">
      <c r="D277" s="672"/>
      <c r="E277" s="672"/>
      <c r="F277" s="672"/>
      <c r="G277" s="672"/>
      <c r="H277" s="672"/>
      <c r="I277" s="52"/>
      <c r="J277" s="672"/>
      <c r="K277" s="716"/>
      <c r="L277" s="52"/>
      <c r="M277" s="52"/>
      <c r="N277" s="672"/>
      <c r="O277" s="52"/>
      <c r="P277" s="672"/>
      <c r="Q277" s="52"/>
      <c r="R277" s="672"/>
      <c r="S277" s="52"/>
      <c r="T277" s="672"/>
      <c r="U277" s="52"/>
    </row>
    <row r="278" spans="4:21">
      <c r="D278" s="672"/>
      <c r="E278" s="672"/>
      <c r="F278" s="672"/>
      <c r="G278" s="672"/>
      <c r="H278" s="672"/>
      <c r="I278" s="52"/>
      <c r="J278" s="672"/>
      <c r="K278" s="716"/>
      <c r="L278" s="52"/>
      <c r="M278" s="52"/>
      <c r="N278" s="672"/>
      <c r="O278" s="52"/>
      <c r="P278" s="672"/>
      <c r="Q278" s="52"/>
      <c r="R278" s="672"/>
      <c r="S278" s="52"/>
      <c r="T278" s="672"/>
      <c r="U278" s="52"/>
    </row>
    <row r="279" spans="4:21">
      <c r="D279" s="672"/>
      <c r="E279" s="672"/>
      <c r="F279" s="672"/>
      <c r="G279" s="672"/>
      <c r="H279" s="672"/>
      <c r="I279" s="52"/>
      <c r="J279" s="672"/>
      <c r="K279" s="716"/>
      <c r="L279" s="52"/>
      <c r="M279" s="52"/>
      <c r="N279" s="672"/>
      <c r="O279" s="52"/>
      <c r="P279" s="672"/>
      <c r="Q279" s="52"/>
      <c r="R279" s="672"/>
      <c r="S279" s="52"/>
      <c r="T279" s="672"/>
      <c r="U279" s="52"/>
    </row>
    <row r="280" spans="4:21">
      <c r="D280" s="672"/>
      <c r="E280" s="672"/>
      <c r="F280" s="672"/>
      <c r="G280" s="672"/>
      <c r="H280" s="672"/>
      <c r="I280" s="52"/>
      <c r="J280" s="672"/>
      <c r="K280" s="716"/>
      <c r="L280" s="52"/>
      <c r="M280" s="52"/>
      <c r="N280" s="672"/>
      <c r="O280" s="52"/>
      <c r="P280" s="672"/>
      <c r="Q280" s="52"/>
      <c r="R280" s="672"/>
      <c r="S280" s="52"/>
      <c r="T280" s="672"/>
      <c r="U280" s="52"/>
    </row>
    <row r="281" spans="4:21">
      <c r="D281" s="672"/>
      <c r="E281" s="672"/>
      <c r="F281" s="672"/>
      <c r="G281" s="672"/>
      <c r="H281" s="672"/>
      <c r="I281" s="52"/>
      <c r="J281" s="672"/>
      <c r="K281" s="716"/>
      <c r="L281" s="52"/>
      <c r="M281" s="52"/>
      <c r="N281" s="672"/>
      <c r="O281" s="52"/>
      <c r="P281" s="672"/>
      <c r="Q281" s="52"/>
      <c r="R281" s="672"/>
      <c r="S281" s="52"/>
      <c r="T281" s="672"/>
      <c r="U281" s="52"/>
    </row>
    <row r="282" spans="4:21">
      <c r="D282" s="672"/>
      <c r="E282" s="672"/>
      <c r="F282" s="672"/>
      <c r="G282" s="672"/>
      <c r="H282" s="672"/>
      <c r="I282" s="52"/>
      <c r="J282" s="672"/>
      <c r="K282" s="716"/>
      <c r="L282" s="52"/>
      <c r="M282" s="52"/>
      <c r="N282" s="672"/>
      <c r="O282" s="52"/>
      <c r="P282" s="672"/>
      <c r="Q282" s="52"/>
      <c r="R282" s="672"/>
      <c r="S282" s="52"/>
      <c r="T282" s="672"/>
      <c r="U282" s="52"/>
    </row>
    <row r="283" spans="4:21">
      <c r="D283" s="672"/>
      <c r="E283" s="672"/>
      <c r="F283" s="672"/>
      <c r="G283" s="672"/>
      <c r="H283" s="672"/>
      <c r="I283" s="52"/>
      <c r="J283" s="672"/>
      <c r="K283" s="716"/>
      <c r="L283" s="52"/>
      <c r="M283" s="52"/>
      <c r="N283" s="672"/>
      <c r="O283" s="52"/>
      <c r="P283" s="672"/>
      <c r="Q283" s="52"/>
      <c r="R283" s="672"/>
      <c r="S283" s="52"/>
      <c r="T283" s="672"/>
      <c r="U283" s="52"/>
    </row>
    <row r="284" spans="4:21">
      <c r="D284" s="672"/>
      <c r="E284" s="672"/>
      <c r="F284" s="672"/>
      <c r="G284" s="672"/>
      <c r="H284" s="672"/>
      <c r="I284" s="52"/>
      <c r="J284" s="672"/>
      <c r="K284" s="716"/>
      <c r="L284" s="52"/>
      <c r="M284" s="52"/>
      <c r="N284" s="672"/>
      <c r="O284" s="52"/>
      <c r="P284" s="672"/>
      <c r="Q284" s="52"/>
      <c r="R284" s="672"/>
      <c r="S284" s="52"/>
      <c r="T284" s="672"/>
      <c r="U284" s="52"/>
    </row>
    <row r="285" spans="4:21">
      <c r="D285" s="672"/>
      <c r="E285" s="672"/>
      <c r="F285" s="672"/>
      <c r="G285" s="672"/>
      <c r="H285" s="672"/>
      <c r="I285" s="52"/>
      <c r="J285" s="672"/>
      <c r="K285" s="716"/>
      <c r="L285" s="52"/>
      <c r="M285" s="52"/>
      <c r="N285" s="672"/>
      <c r="O285" s="52"/>
      <c r="P285" s="672"/>
      <c r="Q285" s="52"/>
      <c r="R285" s="672"/>
      <c r="S285" s="52"/>
      <c r="T285" s="672"/>
      <c r="U285" s="52"/>
    </row>
    <row r="286" spans="4:21">
      <c r="D286" s="672"/>
      <c r="E286" s="672"/>
      <c r="F286" s="672"/>
      <c r="G286" s="672"/>
      <c r="H286" s="672"/>
      <c r="I286" s="52"/>
      <c r="J286" s="672"/>
      <c r="K286" s="716"/>
      <c r="L286" s="52"/>
      <c r="M286" s="52"/>
      <c r="N286" s="672"/>
      <c r="O286" s="52"/>
      <c r="P286" s="672"/>
      <c r="Q286" s="52"/>
      <c r="R286" s="672"/>
      <c r="S286" s="52"/>
      <c r="T286" s="672"/>
      <c r="U286" s="52"/>
    </row>
    <row r="287" spans="4:21">
      <c r="D287" s="672"/>
      <c r="E287" s="672"/>
      <c r="F287" s="672"/>
      <c r="G287" s="672"/>
      <c r="H287" s="672"/>
      <c r="I287" s="52"/>
      <c r="J287" s="672"/>
      <c r="K287" s="716"/>
      <c r="L287" s="52"/>
      <c r="M287" s="52"/>
      <c r="N287" s="672"/>
      <c r="O287" s="52"/>
      <c r="P287" s="672"/>
      <c r="Q287" s="52"/>
      <c r="R287" s="672"/>
      <c r="S287" s="52"/>
      <c r="T287" s="672"/>
      <c r="U287" s="52"/>
    </row>
    <row r="288" spans="4:21">
      <c r="D288" s="672"/>
      <c r="E288" s="672"/>
      <c r="F288" s="672"/>
      <c r="G288" s="672"/>
      <c r="H288" s="672"/>
      <c r="I288" s="52"/>
      <c r="J288" s="672"/>
      <c r="K288" s="716"/>
      <c r="L288" s="52"/>
      <c r="M288" s="52"/>
      <c r="N288" s="672"/>
      <c r="O288" s="52"/>
      <c r="P288" s="672"/>
      <c r="Q288" s="52"/>
      <c r="R288" s="672"/>
      <c r="S288" s="52"/>
      <c r="T288" s="672"/>
      <c r="U288" s="52"/>
    </row>
    <row r="289" spans="4:21">
      <c r="D289" s="672"/>
      <c r="E289" s="672"/>
      <c r="F289" s="672"/>
      <c r="G289" s="672"/>
      <c r="H289" s="672"/>
      <c r="I289" s="52"/>
      <c r="J289" s="672"/>
      <c r="K289" s="716"/>
      <c r="L289" s="52"/>
      <c r="M289" s="52"/>
      <c r="N289" s="672"/>
      <c r="O289" s="52"/>
      <c r="P289" s="672"/>
      <c r="Q289" s="52"/>
      <c r="R289" s="672"/>
      <c r="S289" s="52"/>
      <c r="T289" s="672"/>
      <c r="U289" s="52"/>
    </row>
    <row r="290" spans="4:21">
      <c r="D290" s="672"/>
      <c r="E290" s="672"/>
      <c r="F290" s="672"/>
      <c r="G290" s="672"/>
      <c r="H290" s="672"/>
      <c r="I290" s="52"/>
      <c r="J290" s="672"/>
      <c r="K290" s="716"/>
      <c r="L290" s="52"/>
      <c r="M290" s="52"/>
      <c r="N290" s="672"/>
      <c r="O290" s="52"/>
      <c r="P290" s="672"/>
      <c r="Q290" s="52"/>
      <c r="R290" s="672"/>
      <c r="S290" s="52"/>
      <c r="T290" s="672"/>
      <c r="U290" s="52"/>
    </row>
    <row r="291" spans="4:21">
      <c r="D291" s="672"/>
      <c r="E291" s="672"/>
      <c r="F291" s="672"/>
      <c r="G291" s="672"/>
      <c r="H291" s="672"/>
      <c r="I291" s="52"/>
      <c r="J291" s="672"/>
      <c r="K291" s="716"/>
      <c r="L291" s="52"/>
      <c r="M291" s="52"/>
      <c r="N291" s="672"/>
      <c r="O291" s="52"/>
      <c r="P291" s="672"/>
      <c r="Q291" s="52"/>
      <c r="R291" s="672"/>
      <c r="S291" s="52"/>
      <c r="T291" s="672"/>
      <c r="U291" s="52"/>
    </row>
    <row r="292" spans="4:21">
      <c r="D292" s="672"/>
      <c r="E292" s="672"/>
      <c r="F292" s="672"/>
      <c r="G292" s="672"/>
      <c r="H292" s="672"/>
      <c r="I292" s="52"/>
      <c r="J292" s="672"/>
      <c r="K292" s="716"/>
      <c r="L292" s="52"/>
      <c r="M292" s="52"/>
      <c r="N292" s="672"/>
      <c r="O292" s="52"/>
      <c r="P292" s="672"/>
      <c r="Q292" s="52"/>
      <c r="R292" s="672"/>
      <c r="S292" s="52"/>
      <c r="T292" s="672"/>
      <c r="U292" s="52"/>
    </row>
    <row r="293" spans="4:21">
      <c r="D293" s="672"/>
      <c r="E293" s="672"/>
      <c r="F293" s="672"/>
      <c r="G293" s="672"/>
      <c r="H293" s="672"/>
      <c r="I293" s="52"/>
      <c r="J293" s="672"/>
      <c r="K293" s="716"/>
      <c r="L293" s="52"/>
      <c r="M293" s="52"/>
      <c r="N293" s="672"/>
      <c r="O293" s="52"/>
      <c r="P293" s="672"/>
      <c r="Q293" s="52"/>
      <c r="R293" s="672"/>
      <c r="S293" s="52"/>
      <c r="T293" s="672"/>
      <c r="U293" s="52"/>
    </row>
    <row r="294" spans="4:21">
      <c r="D294" s="672"/>
      <c r="E294" s="672"/>
      <c r="F294" s="672"/>
      <c r="G294" s="672"/>
      <c r="H294" s="672"/>
      <c r="I294" s="52"/>
      <c r="J294" s="672"/>
      <c r="K294" s="716"/>
      <c r="L294" s="52"/>
      <c r="M294" s="52"/>
      <c r="N294" s="672"/>
      <c r="O294" s="52"/>
      <c r="P294" s="672"/>
      <c r="Q294" s="52"/>
      <c r="R294" s="672"/>
      <c r="S294" s="52"/>
      <c r="T294" s="672"/>
      <c r="U294" s="52"/>
    </row>
    <row r="295" spans="4:21">
      <c r="D295" s="672"/>
      <c r="E295" s="672"/>
      <c r="F295" s="672"/>
      <c r="G295" s="672"/>
      <c r="H295" s="672"/>
      <c r="I295" s="52"/>
      <c r="J295" s="672"/>
      <c r="K295" s="716"/>
      <c r="L295" s="52"/>
      <c r="M295" s="52"/>
      <c r="N295" s="672"/>
      <c r="O295" s="52"/>
      <c r="P295" s="672"/>
      <c r="Q295" s="52"/>
      <c r="R295" s="672"/>
      <c r="S295" s="52"/>
      <c r="T295" s="672"/>
      <c r="U295" s="52"/>
    </row>
    <row r="296" spans="4:21">
      <c r="D296" s="672"/>
      <c r="E296" s="672"/>
      <c r="F296" s="672"/>
      <c r="G296" s="672"/>
      <c r="H296" s="672"/>
      <c r="I296" s="52"/>
      <c r="J296" s="672"/>
      <c r="K296" s="716"/>
      <c r="L296" s="52"/>
      <c r="M296" s="52"/>
      <c r="N296" s="672"/>
      <c r="O296" s="52"/>
      <c r="P296" s="672"/>
      <c r="Q296" s="52"/>
      <c r="R296" s="672"/>
      <c r="S296" s="52"/>
      <c r="T296" s="672"/>
      <c r="U296" s="52"/>
    </row>
    <row r="297" spans="4:21">
      <c r="D297" s="672"/>
      <c r="E297" s="672"/>
      <c r="F297" s="672"/>
      <c r="G297" s="672"/>
      <c r="H297" s="672"/>
      <c r="I297" s="52"/>
      <c r="J297" s="672"/>
      <c r="K297" s="716"/>
      <c r="L297" s="52"/>
      <c r="M297" s="52"/>
      <c r="N297" s="672"/>
      <c r="O297" s="52"/>
      <c r="P297" s="672"/>
      <c r="Q297" s="52"/>
      <c r="R297" s="672"/>
      <c r="S297" s="52"/>
      <c r="T297" s="672"/>
      <c r="U297" s="52"/>
    </row>
    <row r="298" spans="4:21">
      <c r="D298" s="672"/>
      <c r="E298" s="672"/>
      <c r="F298" s="672"/>
      <c r="G298" s="672"/>
      <c r="H298" s="672"/>
      <c r="I298" s="52"/>
      <c r="J298" s="672"/>
      <c r="K298" s="716"/>
      <c r="L298" s="52"/>
      <c r="M298" s="52"/>
      <c r="N298" s="672"/>
      <c r="O298" s="52"/>
      <c r="P298" s="672"/>
      <c r="Q298" s="52"/>
      <c r="R298" s="672"/>
      <c r="S298" s="52"/>
      <c r="T298" s="672"/>
      <c r="U298" s="52"/>
    </row>
    <row r="299" spans="4:21">
      <c r="D299" s="672"/>
      <c r="E299" s="672"/>
      <c r="F299" s="672"/>
      <c r="G299" s="672"/>
      <c r="H299" s="672"/>
      <c r="I299" s="52"/>
      <c r="J299" s="672"/>
      <c r="K299" s="716"/>
      <c r="L299" s="52"/>
      <c r="M299" s="52"/>
      <c r="N299" s="672"/>
      <c r="O299" s="52"/>
      <c r="P299" s="672"/>
      <c r="Q299" s="52"/>
      <c r="R299" s="672"/>
      <c r="S299" s="52"/>
      <c r="T299" s="672"/>
      <c r="U299" s="52"/>
    </row>
    <row r="300" spans="4:21">
      <c r="D300" s="672"/>
      <c r="E300" s="672"/>
      <c r="F300" s="672"/>
      <c r="G300" s="672"/>
      <c r="H300" s="672"/>
      <c r="I300" s="52"/>
      <c r="J300" s="672"/>
      <c r="K300" s="716"/>
      <c r="L300" s="52"/>
      <c r="M300" s="52"/>
      <c r="N300" s="672"/>
      <c r="O300" s="52"/>
      <c r="P300" s="672"/>
      <c r="Q300" s="52"/>
      <c r="R300" s="672"/>
      <c r="S300" s="52"/>
      <c r="T300" s="672"/>
      <c r="U300" s="52"/>
    </row>
    <row r="301" spans="4:21">
      <c r="D301" s="672"/>
      <c r="E301" s="672"/>
      <c r="F301" s="672"/>
      <c r="G301" s="672"/>
      <c r="H301" s="672"/>
      <c r="I301" s="52"/>
      <c r="J301" s="672"/>
      <c r="K301" s="716"/>
      <c r="L301" s="52"/>
      <c r="M301" s="52"/>
      <c r="N301" s="672"/>
      <c r="O301" s="52"/>
      <c r="P301" s="672"/>
      <c r="Q301" s="52"/>
      <c r="R301" s="672"/>
      <c r="S301" s="52"/>
      <c r="T301" s="672"/>
      <c r="U301" s="52"/>
    </row>
    <row r="302" spans="4:21">
      <c r="D302" s="672"/>
      <c r="E302" s="672"/>
      <c r="F302" s="672"/>
      <c r="G302" s="672"/>
      <c r="H302" s="672"/>
      <c r="I302" s="52"/>
      <c r="J302" s="672"/>
      <c r="K302" s="716"/>
      <c r="L302" s="52"/>
      <c r="M302" s="52"/>
      <c r="N302" s="672"/>
      <c r="O302" s="52"/>
      <c r="P302" s="672"/>
      <c r="Q302" s="52"/>
      <c r="R302" s="672"/>
      <c r="S302" s="52"/>
      <c r="T302" s="672"/>
      <c r="U302" s="52"/>
    </row>
    <row r="303" spans="4:21">
      <c r="D303" s="672"/>
      <c r="E303" s="672"/>
      <c r="F303" s="672"/>
      <c r="G303" s="672"/>
      <c r="H303" s="672"/>
      <c r="I303" s="52"/>
      <c r="J303" s="672"/>
      <c r="K303" s="716"/>
      <c r="L303" s="52"/>
      <c r="M303" s="52"/>
      <c r="N303" s="672"/>
      <c r="O303" s="52"/>
      <c r="P303" s="672"/>
      <c r="Q303" s="52"/>
      <c r="R303" s="672"/>
      <c r="S303" s="52"/>
      <c r="T303" s="672"/>
      <c r="U303" s="52"/>
    </row>
    <row r="304" spans="4:21">
      <c r="D304" s="672"/>
      <c r="E304" s="672"/>
      <c r="F304" s="672"/>
      <c r="G304" s="672"/>
      <c r="H304" s="672"/>
      <c r="I304" s="52"/>
      <c r="J304" s="672"/>
      <c r="K304" s="716"/>
      <c r="L304" s="52"/>
      <c r="M304" s="52"/>
      <c r="N304" s="672"/>
      <c r="O304" s="52"/>
      <c r="P304" s="672"/>
      <c r="Q304" s="52"/>
      <c r="R304" s="672"/>
      <c r="S304" s="52"/>
      <c r="T304" s="672"/>
      <c r="U304" s="52"/>
    </row>
    <row r="305" spans="4:21">
      <c r="D305" s="672"/>
      <c r="E305" s="672"/>
      <c r="F305" s="672"/>
      <c r="G305" s="672"/>
      <c r="H305" s="672"/>
      <c r="I305" s="52"/>
      <c r="J305" s="672"/>
      <c r="K305" s="716"/>
      <c r="L305" s="52"/>
      <c r="M305" s="52"/>
      <c r="N305" s="672"/>
      <c r="O305" s="52"/>
      <c r="P305" s="672"/>
      <c r="Q305" s="52"/>
      <c r="R305" s="672"/>
      <c r="S305" s="52"/>
      <c r="T305" s="672"/>
      <c r="U305" s="52"/>
    </row>
    <row r="306" spans="4:21">
      <c r="D306" s="672"/>
      <c r="E306" s="672"/>
      <c r="F306" s="672"/>
      <c r="G306" s="672"/>
      <c r="H306" s="672"/>
      <c r="I306" s="52"/>
      <c r="J306" s="672"/>
      <c r="K306" s="716"/>
      <c r="L306" s="52"/>
      <c r="M306" s="52"/>
      <c r="N306" s="672"/>
      <c r="O306" s="52"/>
      <c r="P306" s="672"/>
      <c r="Q306" s="52"/>
      <c r="R306" s="672"/>
      <c r="S306" s="52"/>
      <c r="T306" s="672"/>
      <c r="U306" s="52"/>
    </row>
    <row r="307" spans="4:21">
      <c r="D307" s="672"/>
      <c r="E307" s="672"/>
      <c r="F307" s="672"/>
      <c r="G307" s="672"/>
      <c r="H307" s="672"/>
      <c r="I307" s="52"/>
      <c r="J307" s="672"/>
      <c r="K307" s="716"/>
      <c r="L307" s="52"/>
      <c r="M307" s="52"/>
      <c r="N307" s="672"/>
      <c r="O307" s="52"/>
      <c r="P307" s="672"/>
      <c r="Q307" s="52"/>
      <c r="R307" s="672"/>
      <c r="S307" s="52"/>
      <c r="T307" s="672"/>
      <c r="U307" s="52"/>
    </row>
    <row r="308" spans="4:21">
      <c r="D308" s="672"/>
      <c r="E308" s="672"/>
      <c r="F308" s="672"/>
      <c r="G308" s="672"/>
      <c r="H308" s="672"/>
      <c r="I308" s="52"/>
      <c r="J308" s="672"/>
      <c r="K308" s="716"/>
      <c r="L308" s="52"/>
      <c r="M308" s="52"/>
      <c r="N308" s="672"/>
      <c r="O308" s="52"/>
      <c r="P308" s="672"/>
      <c r="Q308" s="52"/>
      <c r="R308" s="672"/>
      <c r="S308" s="52"/>
      <c r="T308" s="672"/>
      <c r="U308" s="52"/>
    </row>
    <row r="309" spans="4:21">
      <c r="D309" s="672"/>
      <c r="E309" s="672"/>
      <c r="F309" s="672"/>
      <c r="G309" s="672"/>
      <c r="H309" s="672"/>
      <c r="I309" s="52"/>
      <c r="J309" s="672"/>
      <c r="K309" s="716"/>
      <c r="L309" s="52"/>
      <c r="M309" s="52"/>
      <c r="N309" s="672"/>
      <c r="O309" s="52"/>
      <c r="P309" s="672"/>
      <c r="Q309" s="52"/>
      <c r="R309" s="672"/>
      <c r="S309" s="52"/>
      <c r="T309" s="672"/>
      <c r="U309" s="52"/>
    </row>
    <row r="310" spans="4:21">
      <c r="D310" s="672"/>
      <c r="E310" s="672"/>
      <c r="F310" s="672"/>
      <c r="G310" s="672"/>
      <c r="H310" s="672"/>
      <c r="I310" s="52"/>
      <c r="J310" s="672"/>
      <c r="K310" s="716"/>
      <c r="L310" s="52"/>
      <c r="M310" s="52"/>
      <c r="N310" s="672"/>
      <c r="O310" s="52"/>
      <c r="P310" s="672"/>
      <c r="Q310" s="52"/>
      <c r="R310" s="672"/>
      <c r="S310" s="52"/>
      <c r="T310" s="672"/>
      <c r="U310" s="52"/>
    </row>
    <row r="311" spans="4:21">
      <c r="D311" s="672"/>
      <c r="E311" s="672"/>
      <c r="F311" s="672"/>
      <c r="G311" s="672"/>
      <c r="H311" s="672"/>
      <c r="I311" s="52"/>
      <c r="J311" s="672"/>
      <c r="K311" s="716"/>
      <c r="L311" s="52"/>
      <c r="M311" s="52"/>
      <c r="N311" s="672"/>
      <c r="O311" s="52"/>
      <c r="P311" s="672"/>
      <c r="Q311" s="52"/>
      <c r="R311" s="672"/>
      <c r="S311" s="52"/>
      <c r="T311" s="672"/>
      <c r="U311" s="52"/>
    </row>
    <row r="312" spans="4:21">
      <c r="D312" s="672"/>
      <c r="E312" s="672"/>
      <c r="F312" s="672"/>
      <c r="G312" s="672"/>
      <c r="H312" s="672"/>
      <c r="I312" s="52"/>
      <c r="J312" s="672"/>
      <c r="K312" s="716"/>
      <c r="L312" s="52"/>
      <c r="M312" s="52"/>
      <c r="N312" s="672"/>
      <c r="O312" s="52"/>
      <c r="P312" s="672"/>
      <c r="Q312" s="52"/>
      <c r="R312" s="672"/>
      <c r="S312" s="52"/>
      <c r="T312" s="672"/>
      <c r="U312" s="52"/>
    </row>
    <row r="313" spans="4:21">
      <c r="D313" s="672"/>
      <c r="E313" s="672"/>
      <c r="F313" s="672"/>
      <c r="G313" s="672"/>
      <c r="H313" s="672"/>
      <c r="I313" s="52"/>
      <c r="J313" s="672"/>
      <c r="K313" s="716"/>
      <c r="L313" s="52"/>
      <c r="M313" s="52"/>
      <c r="N313" s="672"/>
      <c r="O313" s="52"/>
      <c r="P313" s="672"/>
      <c r="Q313" s="52"/>
      <c r="R313" s="672"/>
      <c r="S313" s="52"/>
      <c r="T313" s="672"/>
      <c r="U313" s="52"/>
    </row>
    <row r="314" spans="4:21">
      <c r="D314" s="672"/>
      <c r="E314" s="672"/>
      <c r="F314" s="672"/>
      <c r="G314" s="672"/>
      <c r="H314" s="672"/>
      <c r="I314" s="52"/>
      <c r="J314" s="672"/>
      <c r="K314" s="716"/>
      <c r="L314" s="52"/>
      <c r="M314" s="52"/>
      <c r="N314" s="672"/>
      <c r="O314" s="52"/>
      <c r="P314" s="672"/>
      <c r="Q314" s="52"/>
      <c r="R314" s="672"/>
      <c r="S314" s="52"/>
      <c r="T314" s="672"/>
      <c r="U314" s="52"/>
    </row>
    <row r="315" spans="4:21">
      <c r="D315" s="672"/>
      <c r="E315" s="672"/>
      <c r="F315" s="672"/>
      <c r="G315" s="672"/>
      <c r="H315" s="672"/>
      <c r="I315" s="52"/>
      <c r="J315" s="672"/>
      <c r="K315" s="716"/>
      <c r="L315" s="52"/>
      <c r="M315" s="52"/>
      <c r="N315" s="672"/>
      <c r="O315" s="52"/>
      <c r="P315" s="672"/>
      <c r="Q315" s="52"/>
      <c r="R315" s="672"/>
      <c r="S315" s="52"/>
      <c r="T315" s="672"/>
      <c r="U315" s="52"/>
    </row>
    <row r="316" spans="4:21">
      <c r="D316" s="672"/>
      <c r="E316" s="672"/>
      <c r="F316" s="672"/>
      <c r="G316" s="672"/>
      <c r="H316" s="672"/>
      <c r="I316" s="52"/>
      <c r="J316" s="672"/>
      <c r="K316" s="716"/>
      <c r="L316" s="52"/>
      <c r="M316" s="52"/>
      <c r="N316" s="672"/>
      <c r="O316" s="52"/>
      <c r="P316" s="672"/>
      <c r="Q316" s="52"/>
      <c r="R316" s="672"/>
      <c r="S316" s="52"/>
      <c r="T316" s="672"/>
      <c r="U316" s="52"/>
    </row>
    <row r="317" spans="4:21">
      <c r="D317" s="672"/>
      <c r="E317" s="672"/>
      <c r="F317" s="672"/>
      <c r="G317" s="672"/>
      <c r="H317" s="672"/>
      <c r="I317" s="52"/>
      <c r="J317" s="672"/>
      <c r="K317" s="716"/>
      <c r="L317" s="52"/>
      <c r="M317" s="52"/>
      <c r="N317" s="672"/>
      <c r="O317" s="52"/>
      <c r="P317" s="672"/>
      <c r="Q317" s="52"/>
      <c r="R317" s="672"/>
      <c r="S317" s="52"/>
      <c r="T317" s="672"/>
      <c r="U317" s="52"/>
    </row>
    <row r="318" spans="4:21">
      <c r="D318" s="672"/>
      <c r="E318" s="672"/>
      <c r="F318" s="672"/>
      <c r="G318" s="672"/>
      <c r="H318" s="672"/>
      <c r="I318" s="52"/>
      <c r="J318" s="672"/>
      <c r="K318" s="716"/>
      <c r="L318" s="52"/>
      <c r="M318" s="52"/>
      <c r="N318" s="672"/>
      <c r="O318" s="52"/>
      <c r="P318" s="672"/>
      <c r="Q318" s="52"/>
      <c r="R318" s="672"/>
      <c r="S318" s="52"/>
      <c r="T318" s="672"/>
      <c r="U318" s="52"/>
    </row>
    <row r="319" spans="4:21">
      <c r="D319" s="672"/>
      <c r="E319" s="672"/>
      <c r="F319" s="672"/>
      <c r="G319" s="672"/>
      <c r="H319" s="672"/>
      <c r="I319" s="52"/>
      <c r="J319" s="672"/>
      <c r="K319" s="716"/>
      <c r="L319" s="52"/>
      <c r="M319" s="52"/>
      <c r="N319" s="672"/>
      <c r="O319" s="52"/>
      <c r="P319" s="672"/>
      <c r="Q319" s="52"/>
      <c r="R319" s="672"/>
      <c r="S319" s="52"/>
      <c r="T319" s="672"/>
      <c r="U319" s="52"/>
    </row>
    <row r="320" spans="4:21">
      <c r="D320" s="672"/>
      <c r="E320" s="672"/>
      <c r="F320" s="672"/>
      <c r="G320" s="672"/>
      <c r="H320" s="672"/>
      <c r="I320" s="52"/>
      <c r="J320" s="672"/>
      <c r="K320" s="716"/>
      <c r="L320" s="52"/>
      <c r="M320" s="52"/>
      <c r="N320" s="672"/>
      <c r="O320" s="52"/>
      <c r="P320" s="672"/>
      <c r="Q320" s="52"/>
      <c r="R320" s="672"/>
      <c r="S320" s="52"/>
      <c r="T320" s="672"/>
      <c r="U320" s="52"/>
    </row>
    <row r="321" spans="4:21">
      <c r="D321" s="672"/>
      <c r="E321" s="672"/>
      <c r="F321" s="672"/>
      <c r="G321" s="672"/>
      <c r="H321" s="672"/>
      <c r="I321" s="52"/>
      <c r="J321" s="672"/>
      <c r="K321" s="716"/>
      <c r="L321" s="52"/>
      <c r="M321" s="52"/>
      <c r="N321" s="672"/>
      <c r="O321" s="52"/>
      <c r="P321" s="672"/>
      <c r="Q321" s="52"/>
      <c r="R321" s="672"/>
      <c r="S321" s="52"/>
      <c r="T321" s="672"/>
      <c r="U321" s="52"/>
    </row>
    <row r="322" spans="4:21">
      <c r="D322" s="672"/>
      <c r="E322" s="672"/>
      <c r="F322" s="672"/>
      <c r="G322" s="672"/>
      <c r="H322" s="672"/>
      <c r="I322" s="52"/>
      <c r="J322" s="672"/>
      <c r="K322" s="716"/>
      <c r="L322" s="52"/>
      <c r="M322" s="52"/>
      <c r="N322" s="672"/>
      <c r="O322" s="52"/>
      <c r="P322" s="672"/>
      <c r="Q322" s="52"/>
      <c r="R322" s="672"/>
      <c r="S322" s="52"/>
      <c r="T322" s="672"/>
      <c r="U322" s="52"/>
    </row>
    <row r="323" spans="4:21">
      <c r="D323" s="672"/>
      <c r="E323" s="672"/>
      <c r="F323" s="672"/>
      <c r="G323" s="672"/>
      <c r="H323" s="672"/>
      <c r="I323" s="52"/>
      <c r="J323" s="672"/>
      <c r="K323" s="716"/>
      <c r="L323" s="52"/>
      <c r="M323" s="52"/>
      <c r="N323" s="672"/>
      <c r="O323" s="52"/>
      <c r="P323" s="672"/>
      <c r="Q323" s="52"/>
      <c r="R323" s="672"/>
      <c r="S323" s="52"/>
      <c r="T323" s="672"/>
      <c r="U323" s="52"/>
    </row>
    <row r="324" spans="4:21">
      <c r="D324" s="672"/>
      <c r="E324" s="672"/>
      <c r="F324" s="672"/>
      <c r="G324" s="672"/>
      <c r="H324" s="672"/>
      <c r="I324" s="52"/>
      <c r="J324" s="672"/>
      <c r="K324" s="716"/>
      <c r="L324" s="52"/>
      <c r="M324" s="52"/>
      <c r="N324" s="672"/>
      <c r="O324" s="52"/>
      <c r="P324" s="672"/>
      <c r="Q324" s="52"/>
      <c r="R324" s="672"/>
      <c r="S324" s="52"/>
      <c r="T324" s="672"/>
      <c r="U324" s="52"/>
    </row>
    <row r="325" spans="4:21">
      <c r="D325" s="672"/>
      <c r="E325" s="672"/>
      <c r="F325" s="672"/>
      <c r="G325" s="672"/>
      <c r="H325" s="672"/>
      <c r="I325" s="52"/>
      <c r="J325" s="672"/>
      <c r="K325" s="716"/>
      <c r="L325" s="52"/>
      <c r="M325" s="52"/>
      <c r="N325" s="672"/>
      <c r="O325" s="52"/>
      <c r="P325" s="672"/>
      <c r="Q325" s="52"/>
      <c r="R325" s="672"/>
      <c r="S325" s="52"/>
      <c r="T325" s="672"/>
      <c r="U325" s="52"/>
    </row>
    <row r="326" spans="4:21">
      <c r="D326" s="672"/>
      <c r="E326" s="672"/>
      <c r="F326" s="672"/>
      <c r="G326" s="672"/>
      <c r="H326" s="672"/>
      <c r="I326" s="52"/>
      <c r="J326" s="672"/>
      <c r="K326" s="716"/>
      <c r="L326" s="52"/>
      <c r="M326" s="52"/>
      <c r="N326" s="672"/>
      <c r="O326" s="52"/>
      <c r="P326" s="672"/>
      <c r="Q326" s="52"/>
      <c r="R326" s="672"/>
      <c r="S326" s="52"/>
      <c r="T326" s="672"/>
      <c r="U326" s="52"/>
    </row>
    <row r="327" spans="4:21">
      <c r="D327" s="672"/>
      <c r="E327" s="672"/>
      <c r="F327" s="672"/>
      <c r="G327" s="672"/>
      <c r="H327" s="672"/>
      <c r="I327" s="52"/>
      <c r="J327" s="672"/>
      <c r="K327" s="716"/>
      <c r="L327" s="52"/>
      <c r="M327" s="52"/>
      <c r="N327" s="672"/>
      <c r="O327" s="52"/>
      <c r="P327" s="672"/>
      <c r="Q327" s="52"/>
      <c r="R327" s="672"/>
      <c r="S327" s="52"/>
      <c r="T327" s="672"/>
      <c r="U327" s="52"/>
    </row>
    <row r="328" spans="4:21">
      <c r="D328" s="672"/>
      <c r="E328" s="672"/>
      <c r="F328" s="672"/>
      <c r="G328" s="672"/>
      <c r="H328" s="672"/>
      <c r="I328" s="52"/>
      <c r="J328" s="672"/>
      <c r="K328" s="716"/>
      <c r="L328" s="52"/>
      <c r="M328" s="52"/>
      <c r="N328" s="672"/>
      <c r="O328" s="52"/>
      <c r="P328" s="672"/>
      <c r="Q328" s="52"/>
      <c r="R328" s="672"/>
      <c r="S328" s="52"/>
      <c r="T328" s="672"/>
      <c r="U328" s="52"/>
    </row>
    <row r="329" spans="4:21">
      <c r="D329" s="672"/>
      <c r="E329" s="672"/>
      <c r="F329" s="672"/>
      <c r="G329" s="672"/>
      <c r="H329" s="672"/>
      <c r="I329" s="52"/>
      <c r="J329" s="672"/>
      <c r="K329" s="716"/>
      <c r="L329" s="52"/>
      <c r="M329" s="52"/>
      <c r="N329" s="672"/>
      <c r="O329" s="52"/>
      <c r="P329" s="672"/>
      <c r="Q329" s="52"/>
      <c r="R329" s="672"/>
      <c r="S329" s="52"/>
      <c r="T329" s="672"/>
      <c r="U329" s="52"/>
    </row>
    <row r="330" spans="4:21">
      <c r="D330" s="672"/>
      <c r="E330" s="672"/>
      <c r="F330" s="672"/>
      <c r="G330" s="672"/>
      <c r="H330" s="672"/>
      <c r="I330" s="52"/>
      <c r="J330" s="672"/>
      <c r="K330" s="716"/>
      <c r="L330" s="52"/>
      <c r="M330" s="52"/>
      <c r="N330" s="672"/>
      <c r="O330" s="52"/>
      <c r="P330" s="672"/>
      <c r="Q330" s="52"/>
      <c r="R330" s="672"/>
      <c r="S330" s="52"/>
      <c r="T330" s="672"/>
      <c r="U330" s="52"/>
    </row>
    <row r="331" spans="4:21">
      <c r="D331" s="672"/>
      <c r="E331" s="672"/>
      <c r="F331" s="672"/>
      <c r="G331" s="672"/>
      <c r="H331" s="672"/>
      <c r="I331" s="52"/>
      <c r="J331" s="672"/>
      <c r="K331" s="716"/>
      <c r="L331" s="52"/>
      <c r="M331" s="52"/>
      <c r="N331" s="672"/>
      <c r="O331" s="52"/>
      <c r="P331" s="672"/>
      <c r="Q331" s="52"/>
      <c r="R331" s="672"/>
      <c r="S331" s="52"/>
      <c r="T331" s="672"/>
      <c r="U331" s="52"/>
    </row>
    <row r="332" spans="4:21">
      <c r="D332" s="672"/>
      <c r="E332" s="672"/>
      <c r="F332" s="672"/>
      <c r="G332" s="672"/>
      <c r="H332" s="672"/>
      <c r="I332" s="52"/>
      <c r="J332" s="672"/>
      <c r="K332" s="716"/>
      <c r="L332" s="52"/>
      <c r="M332" s="52"/>
      <c r="N332" s="672"/>
      <c r="O332" s="52"/>
      <c r="P332" s="672"/>
      <c r="Q332" s="52"/>
      <c r="R332" s="672"/>
      <c r="S332" s="52"/>
      <c r="T332" s="672"/>
      <c r="U332" s="52"/>
    </row>
    <row r="333" spans="4:21">
      <c r="D333" s="672"/>
      <c r="E333" s="672"/>
      <c r="F333" s="672"/>
      <c r="G333" s="672"/>
      <c r="H333" s="672"/>
      <c r="I333" s="52"/>
      <c r="J333" s="672"/>
      <c r="K333" s="716"/>
      <c r="L333" s="52"/>
      <c r="M333" s="52"/>
      <c r="N333" s="672"/>
      <c r="O333" s="52"/>
      <c r="P333" s="672"/>
      <c r="Q333" s="52"/>
      <c r="R333" s="672"/>
      <c r="S333" s="52"/>
      <c r="T333" s="672"/>
      <c r="U333" s="52"/>
    </row>
    <row r="334" spans="4:21">
      <c r="D334" s="672"/>
      <c r="E334" s="672"/>
      <c r="F334" s="672"/>
      <c r="G334" s="672"/>
      <c r="H334" s="672"/>
      <c r="I334" s="52"/>
      <c r="J334" s="672"/>
      <c r="K334" s="716"/>
      <c r="L334" s="52"/>
      <c r="M334" s="52"/>
      <c r="N334" s="672"/>
      <c r="O334" s="52"/>
      <c r="P334" s="672"/>
      <c r="Q334" s="52"/>
      <c r="R334" s="672"/>
      <c r="S334" s="52"/>
      <c r="T334" s="672"/>
      <c r="U334" s="52"/>
    </row>
    <row r="335" spans="4:21">
      <c r="D335" s="672"/>
      <c r="E335" s="672"/>
      <c r="F335" s="672"/>
      <c r="G335" s="672"/>
      <c r="H335" s="672"/>
      <c r="I335" s="52"/>
      <c r="J335" s="672"/>
      <c r="K335" s="716"/>
      <c r="L335" s="52"/>
      <c r="M335" s="52"/>
      <c r="N335" s="672"/>
      <c r="O335" s="52"/>
      <c r="P335" s="672"/>
      <c r="Q335" s="52"/>
      <c r="R335" s="672"/>
      <c r="S335" s="52"/>
      <c r="T335" s="672"/>
      <c r="U335" s="52"/>
    </row>
    <row r="336" spans="4:21">
      <c r="D336" s="672"/>
      <c r="E336" s="672"/>
      <c r="F336" s="672"/>
      <c r="G336" s="672"/>
      <c r="H336" s="672"/>
      <c r="I336" s="52"/>
      <c r="J336" s="672"/>
      <c r="K336" s="716"/>
      <c r="L336" s="52"/>
      <c r="M336" s="52"/>
      <c r="N336" s="672"/>
      <c r="O336" s="52"/>
      <c r="P336" s="672"/>
      <c r="Q336" s="52"/>
      <c r="R336" s="672"/>
      <c r="S336" s="52"/>
      <c r="T336" s="672"/>
      <c r="U336" s="52"/>
    </row>
    <row r="337" spans="4:21">
      <c r="D337" s="672"/>
      <c r="E337" s="672"/>
      <c r="F337" s="672"/>
      <c r="G337" s="672"/>
      <c r="H337" s="672"/>
      <c r="I337" s="52"/>
      <c r="J337" s="672"/>
      <c r="K337" s="716"/>
      <c r="L337" s="52"/>
      <c r="M337" s="52"/>
      <c r="N337" s="672"/>
      <c r="O337" s="52"/>
      <c r="P337" s="672"/>
      <c r="Q337" s="52"/>
      <c r="R337" s="672"/>
      <c r="S337" s="52"/>
      <c r="T337" s="672"/>
      <c r="U337" s="52"/>
    </row>
    <row r="338" spans="4:21">
      <c r="D338" s="672"/>
      <c r="E338" s="672"/>
      <c r="F338" s="672"/>
      <c r="G338" s="672"/>
      <c r="H338" s="672"/>
      <c r="I338" s="52"/>
      <c r="J338" s="672"/>
      <c r="K338" s="716"/>
      <c r="L338" s="52"/>
      <c r="M338" s="52"/>
      <c r="N338" s="672"/>
      <c r="O338" s="52"/>
      <c r="P338" s="672"/>
      <c r="Q338" s="52"/>
      <c r="R338" s="672"/>
      <c r="S338" s="52"/>
      <c r="T338" s="672"/>
      <c r="U338" s="52"/>
    </row>
    <row r="339" spans="4:21">
      <c r="D339" s="672"/>
      <c r="E339" s="672"/>
      <c r="F339" s="672"/>
      <c r="G339" s="672"/>
      <c r="H339" s="672"/>
      <c r="I339" s="52"/>
      <c r="J339" s="672"/>
      <c r="K339" s="716"/>
      <c r="L339" s="52"/>
      <c r="M339" s="52"/>
      <c r="N339" s="672"/>
      <c r="O339" s="52"/>
      <c r="P339" s="672"/>
      <c r="Q339" s="52"/>
      <c r="R339" s="672"/>
      <c r="S339" s="52"/>
      <c r="T339" s="672"/>
      <c r="U339" s="52"/>
    </row>
    <row r="340" spans="4:21">
      <c r="D340" s="672"/>
      <c r="E340" s="672"/>
      <c r="F340" s="672"/>
      <c r="G340" s="672"/>
      <c r="H340" s="672"/>
      <c r="I340" s="52"/>
      <c r="J340" s="672"/>
      <c r="K340" s="716"/>
      <c r="L340" s="52"/>
      <c r="M340" s="52"/>
      <c r="N340" s="672"/>
      <c r="O340" s="52"/>
      <c r="P340" s="672"/>
      <c r="Q340" s="52"/>
      <c r="R340" s="672"/>
      <c r="S340" s="52"/>
      <c r="T340" s="672"/>
      <c r="U340" s="52"/>
    </row>
    <row r="341" spans="4:21">
      <c r="D341" s="672"/>
      <c r="E341" s="672"/>
      <c r="F341" s="672"/>
      <c r="G341" s="672"/>
      <c r="H341" s="672"/>
      <c r="I341" s="52"/>
      <c r="J341" s="672"/>
      <c r="K341" s="716"/>
      <c r="L341" s="52"/>
      <c r="M341" s="52"/>
      <c r="N341" s="672"/>
      <c r="O341" s="52"/>
      <c r="P341" s="672"/>
      <c r="Q341" s="52"/>
      <c r="R341" s="672"/>
      <c r="S341" s="52"/>
      <c r="T341" s="672"/>
      <c r="U341" s="52"/>
    </row>
    <row r="342" spans="4:21">
      <c r="D342" s="672"/>
      <c r="E342" s="672"/>
      <c r="F342" s="672"/>
      <c r="G342" s="672"/>
      <c r="H342" s="672"/>
      <c r="I342" s="52"/>
      <c r="J342" s="672"/>
      <c r="K342" s="716"/>
      <c r="L342" s="52"/>
      <c r="M342" s="52"/>
      <c r="N342" s="672"/>
      <c r="O342" s="52"/>
      <c r="P342" s="672"/>
      <c r="Q342" s="52"/>
      <c r="R342" s="672"/>
      <c r="S342" s="52"/>
      <c r="T342" s="672"/>
      <c r="U342" s="52"/>
    </row>
    <row r="343" spans="4:21">
      <c r="D343" s="672"/>
      <c r="E343" s="672"/>
      <c r="F343" s="672"/>
      <c r="G343" s="672"/>
      <c r="H343" s="672"/>
      <c r="I343" s="52"/>
      <c r="J343" s="672"/>
      <c r="K343" s="716"/>
      <c r="L343" s="52"/>
      <c r="M343" s="52"/>
      <c r="N343" s="672"/>
      <c r="O343" s="52"/>
      <c r="P343" s="672"/>
      <c r="Q343" s="52"/>
      <c r="R343" s="672"/>
      <c r="S343" s="52"/>
      <c r="T343" s="672"/>
      <c r="U343" s="52"/>
    </row>
    <row r="344" spans="4:21">
      <c r="D344" s="672"/>
      <c r="E344" s="672"/>
      <c r="F344" s="672"/>
      <c r="G344" s="672"/>
      <c r="H344" s="672"/>
      <c r="I344" s="52"/>
      <c r="J344" s="672"/>
      <c r="K344" s="716"/>
      <c r="L344" s="52"/>
      <c r="M344" s="52"/>
      <c r="N344" s="672"/>
      <c r="O344" s="52"/>
      <c r="P344" s="672"/>
      <c r="Q344" s="52"/>
      <c r="R344" s="672"/>
      <c r="S344" s="52"/>
      <c r="T344" s="672"/>
      <c r="U344" s="52"/>
    </row>
    <row r="345" spans="4:21">
      <c r="D345" s="672"/>
      <c r="E345" s="672"/>
      <c r="F345" s="672"/>
      <c r="G345" s="672"/>
      <c r="H345" s="672"/>
      <c r="I345" s="52"/>
      <c r="J345" s="672"/>
      <c r="K345" s="716"/>
      <c r="L345" s="52"/>
      <c r="M345" s="52"/>
      <c r="N345" s="672"/>
      <c r="O345" s="52"/>
      <c r="P345" s="672"/>
      <c r="Q345" s="52"/>
      <c r="R345" s="672"/>
      <c r="S345" s="52"/>
      <c r="T345" s="672"/>
      <c r="U345" s="52"/>
    </row>
    <row r="346" spans="4:21">
      <c r="D346" s="672"/>
      <c r="E346" s="672"/>
      <c r="F346" s="672"/>
      <c r="G346" s="672"/>
      <c r="H346" s="672"/>
      <c r="I346" s="52"/>
      <c r="J346" s="672"/>
      <c r="K346" s="716"/>
      <c r="L346" s="52"/>
      <c r="M346" s="52"/>
      <c r="N346" s="672"/>
      <c r="O346" s="52"/>
      <c r="P346" s="672"/>
      <c r="Q346" s="52"/>
      <c r="R346" s="672"/>
      <c r="S346" s="52"/>
      <c r="T346" s="672"/>
      <c r="U346" s="52"/>
    </row>
    <row r="347" spans="4:21">
      <c r="D347" s="672"/>
      <c r="E347" s="672"/>
      <c r="F347" s="672"/>
      <c r="G347" s="672"/>
      <c r="H347" s="672"/>
      <c r="I347" s="52"/>
      <c r="J347" s="672"/>
      <c r="K347" s="716"/>
      <c r="L347" s="52"/>
      <c r="M347" s="52"/>
      <c r="N347" s="672"/>
      <c r="O347" s="52"/>
      <c r="P347" s="672"/>
      <c r="Q347" s="52"/>
      <c r="R347" s="672"/>
      <c r="S347" s="52"/>
      <c r="T347" s="672"/>
      <c r="U347" s="52"/>
    </row>
    <row r="348" spans="4:21">
      <c r="D348" s="672"/>
      <c r="E348" s="672"/>
      <c r="F348" s="672"/>
      <c r="G348" s="672"/>
      <c r="H348" s="672"/>
      <c r="I348" s="52"/>
      <c r="J348" s="672"/>
      <c r="K348" s="716"/>
      <c r="L348" s="52"/>
      <c r="M348" s="52"/>
      <c r="N348" s="672"/>
      <c r="O348" s="52"/>
      <c r="P348" s="672"/>
      <c r="Q348" s="52"/>
      <c r="R348" s="672"/>
      <c r="S348" s="52"/>
      <c r="T348" s="672"/>
      <c r="U348" s="52"/>
    </row>
    <row r="349" spans="4:21">
      <c r="D349" s="672"/>
      <c r="E349" s="672"/>
      <c r="F349" s="672"/>
      <c r="G349" s="672"/>
      <c r="H349" s="672"/>
      <c r="I349" s="52"/>
      <c r="J349" s="672"/>
      <c r="K349" s="716"/>
      <c r="L349" s="52"/>
      <c r="M349" s="52"/>
      <c r="N349" s="672"/>
      <c r="O349" s="52"/>
      <c r="P349" s="672"/>
      <c r="Q349" s="52"/>
      <c r="R349" s="672"/>
      <c r="S349" s="52"/>
      <c r="T349" s="672"/>
      <c r="U349" s="52"/>
    </row>
    <row r="350" spans="4:21">
      <c r="D350" s="672"/>
      <c r="E350" s="672"/>
      <c r="F350" s="672"/>
      <c r="G350" s="672"/>
      <c r="H350" s="672"/>
      <c r="I350" s="52"/>
      <c r="J350" s="672"/>
      <c r="K350" s="716"/>
      <c r="L350" s="52"/>
      <c r="M350" s="52"/>
      <c r="N350" s="672"/>
      <c r="O350" s="52"/>
      <c r="P350" s="672"/>
      <c r="Q350" s="52"/>
      <c r="R350" s="672"/>
      <c r="S350" s="52"/>
      <c r="T350" s="672"/>
      <c r="U350" s="52"/>
    </row>
    <row r="351" spans="4:21">
      <c r="D351" s="672"/>
      <c r="E351" s="672"/>
      <c r="F351" s="672"/>
      <c r="G351" s="672"/>
      <c r="H351" s="672"/>
      <c r="I351" s="52"/>
      <c r="J351" s="672"/>
      <c r="K351" s="716"/>
      <c r="L351" s="52"/>
      <c r="M351" s="52"/>
      <c r="N351" s="672"/>
      <c r="O351" s="52"/>
      <c r="P351" s="672"/>
      <c r="Q351" s="52"/>
      <c r="R351" s="672"/>
      <c r="S351" s="52"/>
      <c r="T351" s="672"/>
      <c r="U351" s="52"/>
    </row>
    <row r="352" spans="4:21">
      <c r="D352" s="672"/>
      <c r="E352" s="672"/>
      <c r="F352" s="672"/>
      <c r="G352" s="672"/>
      <c r="H352" s="672"/>
      <c r="I352" s="52"/>
      <c r="J352" s="672"/>
      <c r="K352" s="716"/>
      <c r="L352" s="52"/>
      <c r="M352" s="52"/>
      <c r="N352" s="672"/>
      <c r="O352" s="52"/>
      <c r="P352" s="672"/>
      <c r="Q352" s="52"/>
      <c r="R352" s="672"/>
      <c r="S352" s="52"/>
      <c r="T352" s="672"/>
      <c r="U352" s="52"/>
    </row>
    <row r="353" spans="4:21">
      <c r="D353" s="672"/>
      <c r="E353" s="672"/>
      <c r="F353" s="672"/>
      <c r="G353" s="672"/>
      <c r="H353" s="672"/>
      <c r="I353" s="52"/>
      <c r="J353" s="672"/>
      <c r="K353" s="716"/>
      <c r="L353" s="52"/>
      <c r="M353" s="52"/>
      <c r="N353" s="672"/>
      <c r="O353" s="52"/>
      <c r="P353" s="672"/>
      <c r="Q353" s="52"/>
      <c r="R353" s="672"/>
      <c r="S353" s="52"/>
      <c r="T353" s="672"/>
      <c r="U353" s="52"/>
    </row>
    <row r="354" spans="4:21">
      <c r="D354" s="672"/>
      <c r="E354" s="672"/>
      <c r="F354" s="672"/>
      <c r="G354" s="672"/>
      <c r="H354" s="672"/>
      <c r="I354" s="52"/>
      <c r="J354" s="672"/>
      <c r="K354" s="716"/>
      <c r="L354" s="52"/>
      <c r="M354" s="52"/>
      <c r="N354" s="672"/>
      <c r="O354" s="52"/>
      <c r="P354" s="672"/>
      <c r="Q354" s="52"/>
      <c r="R354" s="672"/>
      <c r="S354" s="52"/>
      <c r="T354" s="672"/>
      <c r="U354" s="52"/>
    </row>
    <row r="355" spans="4:21">
      <c r="D355" s="672"/>
      <c r="E355" s="672"/>
      <c r="F355" s="672"/>
      <c r="G355" s="672"/>
      <c r="H355" s="672"/>
      <c r="I355" s="52"/>
      <c r="J355" s="672"/>
      <c r="K355" s="716"/>
      <c r="L355" s="52"/>
      <c r="M355" s="52"/>
      <c r="N355" s="672"/>
      <c r="O355" s="52"/>
      <c r="P355" s="672"/>
      <c r="Q355" s="52"/>
      <c r="R355" s="672"/>
      <c r="S355" s="52"/>
      <c r="T355" s="672"/>
      <c r="U355" s="52"/>
    </row>
    <row r="356" spans="4:21">
      <c r="D356" s="672"/>
      <c r="E356" s="672"/>
      <c r="F356" s="672"/>
      <c r="G356" s="672"/>
      <c r="H356" s="672"/>
      <c r="I356" s="52"/>
      <c r="J356" s="672"/>
      <c r="K356" s="716"/>
      <c r="L356" s="52"/>
      <c r="M356" s="52"/>
      <c r="N356" s="672"/>
      <c r="O356" s="52"/>
      <c r="P356" s="672"/>
      <c r="Q356" s="52"/>
      <c r="R356" s="672"/>
      <c r="S356" s="52"/>
      <c r="T356" s="672"/>
      <c r="U356" s="52"/>
    </row>
    <row r="357" spans="4:21">
      <c r="D357" s="672"/>
      <c r="E357" s="672"/>
      <c r="F357" s="672"/>
      <c r="G357" s="672"/>
      <c r="H357" s="672"/>
      <c r="I357" s="52"/>
      <c r="J357" s="672"/>
      <c r="K357" s="716"/>
      <c r="L357" s="52"/>
      <c r="M357" s="52"/>
      <c r="N357" s="672"/>
      <c r="O357" s="52"/>
      <c r="P357" s="672"/>
      <c r="Q357" s="52"/>
      <c r="R357" s="672"/>
      <c r="S357" s="52"/>
      <c r="T357" s="672"/>
      <c r="U357" s="52"/>
    </row>
    <row r="358" spans="4:21">
      <c r="D358" s="672"/>
      <c r="E358" s="672"/>
      <c r="F358" s="672"/>
      <c r="G358" s="672"/>
      <c r="H358" s="672"/>
      <c r="I358" s="52"/>
      <c r="J358" s="672"/>
      <c r="K358" s="716"/>
      <c r="L358" s="52"/>
      <c r="M358" s="52"/>
      <c r="N358" s="672"/>
      <c r="O358" s="52"/>
      <c r="P358" s="672"/>
      <c r="Q358" s="52"/>
      <c r="R358" s="672"/>
      <c r="S358" s="52"/>
      <c r="T358" s="672"/>
      <c r="U358" s="52"/>
    </row>
    <row r="359" spans="4:21">
      <c r="D359" s="672"/>
      <c r="E359" s="672"/>
      <c r="F359" s="672"/>
      <c r="G359" s="672"/>
      <c r="H359" s="672"/>
      <c r="I359" s="52"/>
      <c r="J359" s="672"/>
      <c r="K359" s="716"/>
      <c r="L359" s="52"/>
      <c r="M359" s="52"/>
      <c r="N359" s="672"/>
      <c r="O359" s="52"/>
      <c r="P359" s="672"/>
      <c r="Q359" s="52"/>
      <c r="R359" s="672"/>
      <c r="S359" s="52"/>
      <c r="T359" s="672"/>
      <c r="U359" s="52"/>
    </row>
    <row r="360" spans="4:21">
      <c r="D360" s="672"/>
      <c r="E360" s="672"/>
      <c r="F360" s="672"/>
      <c r="G360" s="672"/>
      <c r="H360" s="672"/>
      <c r="I360" s="52"/>
      <c r="J360" s="672"/>
      <c r="K360" s="716"/>
      <c r="L360" s="52"/>
      <c r="M360" s="52"/>
      <c r="N360" s="672"/>
      <c r="O360" s="52"/>
      <c r="P360" s="672"/>
      <c r="Q360" s="52"/>
      <c r="R360" s="672"/>
      <c r="S360" s="52"/>
      <c r="T360" s="672"/>
      <c r="U360" s="52"/>
    </row>
    <row r="361" spans="4:21">
      <c r="D361" s="672"/>
      <c r="E361" s="672"/>
      <c r="F361" s="672"/>
      <c r="G361" s="672"/>
      <c r="H361" s="672"/>
      <c r="I361" s="52"/>
      <c r="J361" s="672"/>
      <c r="K361" s="716"/>
      <c r="L361" s="52"/>
      <c r="M361" s="52"/>
      <c r="N361" s="672"/>
      <c r="O361" s="52"/>
      <c r="P361" s="672"/>
      <c r="Q361" s="52"/>
      <c r="R361" s="672"/>
      <c r="S361" s="52"/>
      <c r="T361" s="672"/>
      <c r="U361" s="52"/>
    </row>
    <row r="362" spans="4:21">
      <c r="D362" s="672"/>
      <c r="E362" s="672"/>
      <c r="F362" s="672"/>
      <c r="G362" s="672"/>
      <c r="H362" s="672"/>
      <c r="I362" s="52"/>
      <c r="J362" s="672"/>
      <c r="K362" s="716"/>
      <c r="L362" s="52"/>
      <c r="M362" s="52"/>
      <c r="N362" s="672"/>
      <c r="O362" s="52"/>
      <c r="P362" s="672"/>
      <c r="Q362" s="52"/>
      <c r="R362" s="672"/>
      <c r="S362" s="52"/>
      <c r="T362" s="672"/>
      <c r="U362" s="52"/>
    </row>
    <row r="363" spans="4:21">
      <c r="D363" s="672"/>
      <c r="E363" s="672"/>
      <c r="F363" s="672"/>
      <c r="G363" s="672"/>
      <c r="H363" s="672"/>
      <c r="I363" s="52"/>
      <c r="J363" s="672"/>
      <c r="K363" s="716"/>
      <c r="L363" s="52"/>
      <c r="M363" s="52"/>
      <c r="N363" s="672"/>
      <c r="O363" s="52"/>
      <c r="P363" s="672"/>
      <c r="Q363" s="52"/>
      <c r="R363" s="672"/>
      <c r="S363" s="52"/>
      <c r="T363" s="672"/>
      <c r="U363" s="52"/>
    </row>
    <row r="364" spans="4:21">
      <c r="D364" s="672"/>
      <c r="E364" s="672"/>
      <c r="F364" s="672"/>
      <c r="G364" s="672"/>
      <c r="H364" s="672"/>
      <c r="I364" s="52"/>
      <c r="J364" s="672"/>
      <c r="K364" s="716"/>
      <c r="L364" s="52"/>
      <c r="M364" s="52"/>
      <c r="N364" s="672"/>
      <c r="O364" s="52"/>
      <c r="P364" s="672"/>
      <c r="Q364" s="52"/>
      <c r="R364" s="672"/>
      <c r="S364" s="52"/>
      <c r="T364" s="672"/>
      <c r="U364" s="52"/>
    </row>
    <row r="365" spans="4:21">
      <c r="D365" s="672"/>
      <c r="E365" s="672"/>
      <c r="F365" s="672"/>
      <c r="G365" s="672"/>
      <c r="H365" s="672"/>
      <c r="I365" s="52"/>
      <c r="J365" s="672"/>
      <c r="K365" s="716"/>
      <c r="L365" s="52"/>
      <c r="M365" s="52"/>
      <c r="N365" s="672"/>
      <c r="O365" s="52"/>
      <c r="P365" s="672"/>
      <c r="Q365" s="52"/>
      <c r="R365" s="672"/>
      <c r="S365" s="52"/>
      <c r="T365" s="672"/>
      <c r="U365" s="52"/>
    </row>
    <row r="366" spans="4:21">
      <c r="D366" s="672"/>
      <c r="E366" s="672"/>
      <c r="F366" s="672"/>
      <c r="G366" s="672"/>
      <c r="H366" s="672"/>
      <c r="I366" s="52"/>
      <c r="J366" s="672"/>
      <c r="K366" s="716"/>
      <c r="L366" s="52"/>
      <c r="M366" s="52"/>
      <c r="N366" s="672"/>
      <c r="O366" s="52"/>
      <c r="P366" s="672"/>
      <c r="Q366" s="52"/>
      <c r="R366" s="672"/>
      <c r="S366" s="52"/>
      <c r="T366" s="672"/>
      <c r="U366" s="52"/>
    </row>
    <row r="367" spans="4:21">
      <c r="D367" s="672"/>
      <c r="E367" s="672"/>
      <c r="F367" s="672"/>
      <c r="G367" s="672"/>
      <c r="H367" s="672"/>
      <c r="I367" s="52"/>
      <c r="J367" s="672"/>
      <c r="K367" s="716"/>
      <c r="L367" s="52"/>
      <c r="M367" s="52"/>
      <c r="N367" s="672"/>
      <c r="O367" s="52"/>
      <c r="P367" s="672"/>
      <c r="Q367" s="52"/>
      <c r="R367" s="672"/>
      <c r="S367" s="52"/>
      <c r="T367" s="672"/>
      <c r="U367" s="52"/>
    </row>
    <row r="368" spans="4:21">
      <c r="D368" s="672"/>
      <c r="E368" s="672"/>
      <c r="F368" s="672"/>
      <c r="G368" s="672"/>
      <c r="H368" s="672"/>
      <c r="I368" s="52"/>
      <c r="J368" s="672"/>
      <c r="K368" s="716"/>
      <c r="L368" s="52"/>
      <c r="M368" s="52"/>
      <c r="N368" s="672"/>
      <c r="O368" s="52"/>
      <c r="P368" s="672"/>
      <c r="Q368" s="52"/>
      <c r="R368" s="672"/>
      <c r="S368" s="52"/>
      <c r="T368" s="672"/>
      <c r="U368" s="52"/>
    </row>
    <row r="369" spans="4:21">
      <c r="D369" s="672"/>
      <c r="E369" s="672"/>
      <c r="F369" s="672"/>
      <c r="G369" s="672"/>
      <c r="H369" s="672"/>
      <c r="I369" s="52"/>
      <c r="J369" s="672"/>
      <c r="K369" s="716"/>
      <c r="L369" s="52"/>
      <c r="M369" s="52"/>
      <c r="N369" s="672"/>
      <c r="O369" s="52"/>
      <c r="P369" s="672"/>
      <c r="Q369" s="52"/>
      <c r="R369" s="672"/>
      <c r="S369" s="52"/>
      <c r="T369" s="672"/>
      <c r="U369" s="52"/>
    </row>
    <row r="370" spans="4:21">
      <c r="D370" s="672"/>
      <c r="E370" s="672"/>
      <c r="F370" s="672"/>
      <c r="G370" s="672"/>
      <c r="H370" s="672"/>
      <c r="I370" s="52"/>
      <c r="J370" s="672"/>
      <c r="K370" s="716"/>
      <c r="L370" s="52"/>
      <c r="M370" s="52"/>
      <c r="N370" s="672"/>
      <c r="O370" s="52"/>
      <c r="P370" s="672"/>
      <c r="Q370" s="52"/>
      <c r="R370" s="672"/>
      <c r="S370" s="52"/>
      <c r="T370" s="672"/>
      <c r="U370" s="52"/>
    </row>
    <row r="371" spans="4:21">
      <c r="D371" s="672"/>
      <c r="E371" s="672"/>
      <c r="F371" s="672"/>
      <c r="G371" s="672"/>
      <c r="H371" s="672"/>
      <c r="I371" s="52"/>
      <c r="J371" s="672"/>
      <c r="K371" s="716"/>
      <c r="L371" s="52"/>
      <c r="M371" s="52"/>
      <c r="N371" s="672"/>
      <c r="O371" s="52"/>
      <c r="P371" s="672"/>
      <c r="Q371" s="52"/>
      <c r="R371" s="672"/>
      <c r="S371" s="52"/>
      <c r="T371" s="672"/>
      <c r="U371" s="52"/>
    </row>
    <row r="372" spans="4:21">
      <c r="D372" s="672"/>
      <c r="E372" s="672"/>
      <c r="F372" s="672"/>
      <c r="G372" s="672"/>
      <c r="H372" s="672"/>
      <c r="I372" s="52"/>
      <c r="J372" s="672"/>
      <c r="K372" s="716"/>
      <c r="L372" s="52"/>
      <c r="M372" s="52"/>
      <c r="N372" s="672"/>
      <c r="O372" s="52"/>
      <c r="P372" s="672"/>
      <c r="Q372" s="52"/>
      <c r="R372" s="672"/>
      <c r="S372" s="52"/>
      <c r="T372" s="672"/>
      <c r="U372" s="52"/>
    </row>
    <row r="373" spans="4:21">
      <c r="D373" s="672"/>
      <c r="E373" s="672"/>
      <c r="F373" s="672"/>
      <c r="G373" s="672"/>
      <c r="H373" s="672"/>
      <c r="I373" s="52"/>
      <c r="J373" s="672"/>
      <c r="K373" s="716"/>
      <c r="L373" s="52"/>
      <c r="M373" s="52"/>
      <c r="N373" s="672"/>
      <c r="O373" s="52"/>
      <c r="P373" s="672"/>
      <c r="Q373" s="52"/>
      <c r="R373" s="672"/>
      <c r="S373" s="52"/>
      <c r="T373" s="672"/>
      <c r="U373" s="52"/>
    </row>
    <row r="374" spans="4:21">
      <c r="D374" s="672"/>
      <c r="E374" s="672"/>
      <c r="F374" s="672"/>
      <c r="G374" s="672"/>
      <c r="H374" s="672"/>
      <c r="I374" s="52"/>
      <c r="J374" s="672"/>
      <c r="K374" s="716"/>
      <c r="L374" s="52"/>
      <c r="M374" s="52"/>
      <c r="N374" s="672"/>
      <c r="O374" s="52"/>
      <c r="P374" s="672"/>
      <c r="Q374" s="52"/>
      <c r="R374" s="672"/>
      <c r="S374" s="52"/>
      <c r="T374" s="672"/>
      <c r="U374" s="52"/>
    </row>
    <row r="375" spans="4:21">
      <c r="D375" s="672"/>
      <c r="E375" s="672"/>
      <c r="F375" s="672"/>
      <c r="G375" s="672"/>
      <c r="H375" s="672"/>
      <c r="I375" s="52"/>
      <c r="J375" s="672"/>
      <c r="K375" s="716"/>
      <c r="L375" s="52"/>
      <c r="M375" s="52"/>
      <c r="N375" s="672"/>
      <c r="O375" s="52"/>
      <c r="P375" s="672"/>
      <c r="Q375" s="52"/>
      <c r="R375" s="672"/>
      <c r="S375" s="52"/>
      <c r="T375" s="672"/>
      <c r="U375" s="52"/>
    </row>
    <row r="376" spans="4:21">
      <c r="D376" s="672"/>
      <c r="E376" s="672"/>
      <c r="F376" s="672"/>
      <c r="G376" s="672"/>
      <c r="H376" s="672"/>
      <c r="I376" s="52"/>
      <c r="J376" s="672"/>
      <c r="K376" s="716"/>
      <c r="L376" s="52"/>
      <c r="M376" s="52"/>
      <c r="N376" s="672"/>
      <c r="O376" s="52"/>
      <c r="P376" s="672"/>
      <c r="Q376" s="52"/>
      <c r="R376" s="672"/>
      <c r="S376" s="52"/>
      <c r="T376" s="672"/>
      <c r="U376" s="52"/>
    </row>
    <row r="377" spans="4:21">
      <c r="D377" s="672"/>
      <c r="E377" s="672"/>
      <c r="F377" s="672"/>
      <c r="G377" s="672"/>
      <c r="H377" s="672"/>
      <c r="I377" s="52"/>
      <c r="J377" s="672"/>
      <c r="K377" s="716"/>
      <c r="L377" s="52"/>
      <c r="M377" s="52"/>
      <c r="N377" s="672"/>
      <c r="O377" s="52"/>
      <c r="P377" s="672"/>
      <c r="Q377" s="52"/>
      <c r="R377" s="672"/>
      <c r="S377" s="52"/>
      <c r="T377" s="672"/>
      <c r="U377" s="52"/>
    </row>
    <row r="378" spans="4:21">
      <c r="D378" s="672"/>
      <c r="E378" s="672"/>
      <c r="F378" s="672"/>
      <c r="G378" s="672"/>
      <c r="H378" s="672"/>
      <c r="I378" s="52"/>
      <c r="J378" s="672"/>
      <c r="K378" s="716"/>
      <c r="L378" s="52"/>
      <c r="M378" s="52"/>
      <c r="N378" s="672"/>
      <c r="O378" s="52"/>
      <c r="P378" s="672"/>
      <c r="Q378" s="52"/>
      <c r="R378" s="672"/>
      <c r="S378" s="52"/>
      <c r="T378" s="672"/>
      <c r="U378" s="52"/>
    </row>
    <row r="379" spans="4:21">
      <c r="D379" s="672"/>
      <c r="E379" s="672"/>
      <c r="F379" s="672"/>
      <c r="G379" s="672"/>
      <c r="H379" s="672"/>
      <c r="I379" s="52"/>
      <c r="J379" s="672"/>
      <c r="K379" s="716"/>
      <c r="L379" s="52"/>
      <c r="M379" s="52"/>
      <c r="N379" s="672"/>
      <c r="O379" s="52"/>
      <c r="P379" s="672"/>
      <c r="Q379" s="52"/>
      <c r="R379" s="672"/>
      <c r="S379" s="52"/>
      <c r="T379" s="672"/>
      <c r="U379" s="52"/>
    </row>
    <row r="380" spans="4:21">
      <c r="D380" s="672"/>
      <c r="E380" s="672"/>
      <c r="F380" s="672"/>
      <c r="G380" s="672"/>
      <c r="H380" s="672"/>
      <c r="I380" s="52"/>
      <c r="J380" s="672"/>
      <c r="K380" s="716"/>
      <c r="L380" s="52"/>
      <c r="M380" s="52"/>
      <c r="N380" s="672"/>
      <c r="O380" s="52"/>
      <c r="P380" s="672"/>
      <c r="Q380" s="52"/>
      <c r="R380" s="672"/>
      <c r="S380" s="52"/>
      <c r="T380" s="672"/>
      <c r="U380" s="52"/>
    </row>
    <row r="381" spans="4:21">
      <c r="D381" s="672"/>
      <c r="E381" s="672"/>
      <c r="F381" s="672"/>
      <c r="G381" s="672"/>
      <c r="H381" s="672"/>
      <c r="I381" s="52"/>
      <c r="J381" s="672"/>
      <c r="K381" s="716"/>
      <c r="L381" s="52"/>
      <c r="M381" s="52"/>
      <c r="N381" s="672"/>
      <c r="O381" s="52"/>
      <c r="P381" s="672"/>
      <c r="Q381" s="52"/>
      <c r="R381" s="672"/>
      <c r="S381" s="52"/>
      <c r="T381" s="672"/>
      <c r="U381" s="52"/>
    </row>
    <row r="382" spans="4:21">
      <c r="D382" s="672"/>
      <c r="E382" s="672"/>
      <c r="F382" s="672"/>
      <c r="G382" s="672"/>
      <c r="H382" s="672"/>
      <c r="I382" s="52"/>
      <c r="J382" s="672"/>
      <c r="K382" s="716"/>
      <c r="L382" s="52"/>
      <c r="M382" s="52"/>
      <c r="N382" s="672"/>
      <c r="O382" s="52"/>
      <c r="P382" s="672"/>
      <c r="Q382" s="52"/>
      <c r="R382" s="672"/>
      <c r="S382" s="52"/>
      <c r="T382" s="672"/>
      <c r="U382" s="52"/>
    </row>
    <row r="383" spans="4:21">
      <c r="D383" s="672"/>
      <c r="E383" s="672"/>
      <c r="F383" s="672"/>
      <c r="G383" s="672"/>
      <c r="H383" s="672"/>
      <c r="I383" s="52"/>
      <c r="J383" s="672"/>
      <c r="K383" s="716"/>
      <c r="L383" s="52"/>
      <c r="M383" s="52"/>
      <c r="N383" s="672"/>
      <c r="O383" s="52"/>
      <c r="P383" s="672"/>
      <c r="Q383" s="52"/>
      <c r="R383" s="672"/>
      <c r="S383" s="52"/>
      <c r="T383" s="672"/>
      <c r="U383" s="52"/>
    </row>
    <row r="384" spans="4:21">
      <c r="D384" s="672"/>
      <c r="E384" s="672"/>
      <c r="F384" s="672"/>
      <c r="G384" s="672"/>
      <c r="H384" s="672"/>
      <c r="I384" s="52"/>
      <c r="J384" s="672"/>
      <c r="K384" s="716"/>
      <c r="L384" s="52"/>
      <c r="M384" s="52"/>
      <c r="N384" s="672"/>
      <c r="O384" s="52"/>
      <c r="P384" s="672"/>
      <c r="Q384" s="52"/>
      <c r="R384" s="672"/>
      <c r="S384" s="52"/>
      <c r="T384" s="672"/>
      <c r="U384" s="52"/>
    </row>
    <row r="385" spans="4:21">
      <c r="D385" s="672"/>
      <c r="E385" s="672"/>
      <c r="F385" s="672"/>
      <c r="G385" s="672"/>
      <c r="H385" s="672"/>
      <c r="I385" s="52"/>
      <c r="J385" s="672"/>
      <c r="K385" s="716"/>
      <c r="L385" s="52"/>
      <c r="M385" s="52"/>
      <c r="N385" s="672"/>
      <c r="O385" s="52"/>
      <c r="P385" s="672"/>
      <c r="Q385" s="52"/>
      <c r="R385" s="672"/>
      <c r="S385" s="52"/>
      <c r="T385" s="672"/>
      <c r="U385" s="52"/>
    </row>
    <row r="386" spans="4:21">
      <c r="D386" s="672"/>
      <c r="E386" s="672"/>
      <c r="F386" s="672"/>
      <c r="G386" s="672"/>
      <c r="H386" s="672"/>
      <c r="I386" s="52"/>
      <c r="J386" s="672"/>
      <c r="K386" s="716"/>
      <c r="L386" s="52"/>
      <c r="M386" s="52"/>
      <c r="N386" s="672"/>
      <c r="O386" s="52"/>
      <c r="P386" s="672"/>
      <c r="Q386" s="52"/>
      <c r="R386" s="672"/>
      <c r="S386" s="52"/>
      <c r="T386" s="672"/>
      <c r="U386" s="52"/>
    </row>
    <row r="387" spans="4:21">
      <c r="D387" s="672"/>
      <c r="E387" s="672"/>
      <c r="F387" s="672"/>
      <c r="G387" s="672"/>
      <c r="H387" s="672"/>
      <c r="I387" s="52"/>
      <c r="J387" s="672"/>
      <c r="K387" s="716"/>
      <c r="L387" s="52"/>
      <c r="M387" s="52"/>
      <c r="N387" s="672"/>
      <c r="O387" s="52"/>
      <c r="P387" s="672"/>
      <c r="Q387" s="52"/>
      <c r="R387" s="672"/>
      <c r="S387" s="52"/>
      <c r="T387" s="672"/>
      <c r="U387" s="52"/>
    </row>
    <row r="388" spans="4:21">
      <c r="D388" s="672"/>
      <c r="E388" s="672"/>
      <c r="F388" s="672"/>
      <c r="G388" s="672"/>
      <c r="H388" s="672"/>
      <c r="I388" s="52"/>
      <c r="J388" s="672"/>
      <c r="K388" s="716"/>
      <c r="L388" s="52"/>
      <c r="M388" s="52"/>
      <c r="N388" s="672"/>
      <c r="O388" s="52"/>
      <c r="P388" s="672"/>
      <c r="Q388" s="52"/>
      <c r="R388" s="672"/>
      <c r="S388" s="52"/>
      <c r="T388" s="672"/>
      <c r="U388" s="52"/>
    </row>
    <row r="389" spans="4:21">
      <c r="D389" s="672"/>
      <c r="E389" s="672"/>
      <c r="F389" s="672"/>
      <c r="G389" s="672"/>
      <c r="H389" s="672"/>
      <c r="I389" s="52"/>
      <c r="J389" s="672"/>
      <c r="K389" s="716"/>
      <c r="L389" s="52"/>
      <c r="M389" s="52"/>
      <c r="N389" s="672"/>
      <c r="O389" s="52"/>
      <c r="P389" s="672"/>
      <c r="Q389" s="52"/>
      <c r="R389" s="672"/>
      <c r="S389" s="52"/>
      <c r="T389" s="672"/>
      <c r="U389" s="52"/>
    </row>
    <row r="390" spans="4:21">
      <c r="D390" s="672"/>
      <c r="E390" s="672"/>
      <c r="F390" s="672"/>
      <c r="G390" s="672"/>
      <c r="H390" s="672"/>
      <c r="I390" s="52"/>
      <c r="J390" s="672"/>
      <c r="K390" s="716"/>
      <c r="L390" s="52"/>
      <c r="M390" s="52"/>
      <c r="N390" s="672"/>
      <c r="O390" s="52"/>
      <c r="P390" s="672"/>
      <c r="Q390" s="52"/>
      <c r="R390" s="672"/>
      <c r="S390" s="52"/>
      <c r="T390" s="672"/>
      <c r="U390" s="52"/>
    </row>
    <row r="391" spans="4:21">
      <c r="D391" s="672"/>
      <c r="E391" s="672"/>
      <c r="F391" s="672"/>
      <c r="G391" s="672"/>
      <c r="H391" s="672"/>
      <c r="I391" s="52"/>
      <c r="J391" s="672"/>
      <c r="K391" s="716"/>
      <c r="L391" s="52"/>
      <c r="M391" s="52"/>
      <c r="N391" s="672"/>
      <c r="O391" s="52"/>
      <c r="P391" s="672"/>
      <c r="Q391" s="52"/>
      <c r="R391" s="672"/>
      <c r="S391" s="52"/>
      <c r="T391" s="672"/>
      <c r="U391" s="52"/>
    </row>
    <row r="392" spans="4:21">
      <c r="D392" s="672"/>
      <c r="E392" s="672"/>
      <c r="F392" s="672"/>
      <c r="G392" s="672"/>
      <c r="H392" s="672"/>
      <c r="I392" s="52"/>
      <c r="J392" s="672"/>
      <c r="K392" s="716"/>
      <c r="L392" s="52"/>
      <c r="M392" s="52"/>
      <c r="N392" s="672"/>
      <c r="O392" s="52"/>
      <c r="P392" s="672"/>
      <c r="Q392" s="52"/>
      <c r="R392" s="672"/>
      <c r="S392" s="52"/>
      <c r="T392" s="672"/>
      <c r="U392" s="52"/>
    </row>
    <row r="393" spans="4:21">
      <c r="D393" s="672"/>
      <c r="E393" s="672"/>
      <c r="F393" s="672"/>
      <c r="G393" s="672"/>
      <c r="H393" s="672"/>
      <c r="I393" s="52"/>
      <c r="J393" s="672"/>
      <c r="K393" s="716"/>
      <c r="L393" s="52"/>
      <c r="M393" s="52"/>
      <c r="N393" s="672"/>
      <c r="O393" s="52"/>
      <c r="P393" s="672"/>
      <c r="Q393" s="52"/>
      <c r="R393" s="672"/>
      <c r="S393" s="52"/>
      <c r="T393" s="672"/>
      <c r="U393" s="52"/>
    </row>
    <row r="394" spans="4:21">
      <c r="D394" s="672"/>
      <c r="E394" s="672"/>
      <c r="F394" s="672"/>
      <c r="G394" s="672"/>
      <c r="H394" s="672"/>
      <c r="I394" s="52"/>
      <c r="J394" s="672"/>
      <c r="K394" s="716"/>
      <c r="L394" s="52"/>
      <c r="M394" s="52"/>
      <c r="N394" s="672"/>
      <c r="O394" s="52"/>
      <c r="P394" s="672"/>
      <c r="Q394" s="52"/>
      <c r="R394" s="672"/>
      <c r="S394" s="52"/>
      <c r="T394" s="672"/>
      <c r="U394" s="52"/>
    </row>
    <row r="395" spans="4:21">
      <c r="D395" s="672"/>
      <c r="E395" s="672"/>
      <c r="F395" s="672"/>
      <c r="G395" s="672"/>
      <c r="H395" s="672"/>
      <c r="I395" s="52"/>
      <c r="J395" s="672"/>
      <c r="K395" s="716"/>
      <c r="L395" s="52"/>
      <c r="M395" s="52"/>
      <c r="N395" s="672"/>
      <c r="O395" s="52"/>
      <c r="P395" s="672"/>
      <c r="Q395" s="52"/>
      <c r="R395" s="672"/>
      <c r="S395" s="52"/>
      <c r="T395" s="672"/>
      <c r="U395" s="52"/>
    </row>
    <row r="396" spans="4:21">
      <c r="D396" s="672"/>
      <c r="E396" s="672"/>
      <c r="F396" s="672"/>
      <c r="G396" s="672"/>
      <c r="H396" s="672"/>
      <c r="I396" s="52"/>
      <c r="J396" s="672"/>
      <c r="K396" s="716"/>
      <c r="L396" s="52"/>
      <c r="M396" s="52"/>
      <c r="N396" s="672"/>
      <c r="O396" s="52"/>
      <c r="P396" s="672"/>
      <c r="Q396" s="52"/>
      <c r="R396" s="672"/>
      <c r="S396" s="52"/>
      <c r="T396" s="672"/>
      <c r="U396" s="52"/>
    </row>
    <row r="397" spans="4:21">
      <c r="D397" s="672"/>
      <c r="E397" s="672"/>
      <c r="F397" s="672"/>
      <c r="G397" s="672"/>
      <c r="H397" s="672"/>
      <c r="I397" s="52"/>
      <c r="J397" s="672"/>
      <c r="K397" s="716"/>
      <c r="L397" s="52"/>
      <c r="M397" s="52"/>
      <c r="N397" s="672"/>
      <c r="O397" s="52"/>
      <c r="P397" s="672"/>
      <c r="Q397" s="52"/>
      <c r="R397" s="672"/>
      <c r="S397" s="52"/>
      <c r="T397" s="672"/>
      <c r="U397" s="52"/>
    </row>
    <row r="398" spans="4:21">
      <c r="D398" s="672"/>
      <c r="E398" s="672"/>
      <c r="F398" s="672"/>
      <c r="G398" s="672"/>
      <c r="H398" s="672"/>
      <c r="I398" s="52"/>
      <c r="J398" s="672"/>
      <c r="K398" s="716"/>
      <c r="L398" s="52"/>
      <c r="M398" s="52"/>
      <c r="N398" s="672"/>
      <c r="O398" s="52"/>
      <c r="P398" s="672"/>
      <c r="Q398" s="52"/>
      <c r="R398" s="672"/>
      <c r="S398" s="52"/>
      <c r="T398" s="672"/>
      <c r="U398" s="52"/>
    </row>
    <row r="399" spans="4:21">
      <c r="D399" s="672"/>
      <c r="E399" s="672"/>
      <c r="F399" s="672"/>
      <c r="G399" s="672"/>
      <c r="H399" s="672"/>
      <c r="I399" s="52"/>
      <c r="J399" s="672"/>
      <c r="K399" s="716"/>
      <c r="L399" s="52"/>
      <c r="M399" s="52"/>
      <c r="N399" s="672"/>
      <c r="O399" s="52"/>
      <c r="P399" s="672"/>
      <c r="Q399" s="52"/>
      <c r="R399" s="672"/>
      <c r="S399" s="52"/>
      <c r="T399" s="672"/>
      <c r="U399" s="52"/>
    </row>
    <row r="400" spans="4:21">
      <c r="D400" s="672"/>
      <c r="E400" s="672"/>
      <c r="F400" s="672"/>
      <c r="G400" s="672"/>
      <c r="H400" s="672"/>
      <c r="I400" s="52"/>
      <c r="J400" s="672"/>
      <c r="K400" s="716"/>
      <c r="L400" s="52"/>
      <c r="M400" s="52"/>
      <c r="N400" s="672"/>
      <c r="O400" s="52"/>
      <c r="P400" s="672"/>
      <c r="Q400" s="52"/>
      <c r="R400" s="672"/>
      <c r="S400" s="52"/>
      <c r="T400" s="672"/>
      <c r="U400" s="52"/>
    </row>
    <row r="401" spans="4:21">
      <c r="D401" s="672"/>
      <c r="E401" s="672"/>
      <c r="F401" s="672"/>
      <c r="G401" s="672"/>
      <c r="H401" s="672"/>
      <c r="I401" s="52"/>
      <c r="J401" s="672"/>
      <c r="K401" s="716"/>
      <c r="L401" s="52"/>
      <c r="M401" s="52"/>
      <c r="N401" s="672"/>
      <c r="O401" s="52"/>
      <c r="P401" s="672"/>
      <c r="Q401" s="52"/>
      <c r="R401" s="672"/>
      <c r="S401" s="52"/>
      <c r="T401" s="672"/>
      <c r="U401" s="52"/>
    </row>
    <row r="402" spans="4:21">
      <c r="D402" s="672"/>
      <c r="E402" s="672"/>
      <c r="F402" s="672"/>
      <c r="G402" s="672"/>
      <c r="H402" s="672"/>
      <c r="I402" s="52"/>
      <c r="J402" s="672"/>
      <c r="K402" s="716"/>
      <c r="L402" s="52"/>
      <c r="M402" s="52"/>
      <c r="N402" s="672"/>
      <c r="O402" s="52"/>
      <c r="P402" s="672"/>
      <c r="Q402" s="52"/>
      <c r="R402" s="672"/>
      <c r="S402" s="52"/>
      <c r="T402" s="672"/>
      <c r="U402" s="52"/>
    </row>
    <row r="403" spans="4:21">
      <c r="D403" s="672"/>
      <c r="E403" s="672"/>
      <c r="F403" s="672"/>
      <c r="G403" s="672"/>
      <c r="H403" s="672"/>
      <c r="I403" s="52"/>
      <c r="J403" s="672"/>
      <c r="K403" s="716"/>
      <c r="L403" s="52"/>
      <c r="M403" s="52"/>
      <c r="N403" s="672"/>
      <c r="O403" s="52"/>
      <c r="P403" s="672"/>
      <c r="Q403" s="52"/>
      <c r="R403" s="672"/>
      <c r="S403" s="52"/>
      <c r="T403" s="672"/>
      <c r="U403" s="52"/>
    </row>
    <row r="404" spans="4:21">
      <c r="D404" s="672"/>
      <c r="E404" s="672"/>
      <c r="F404" s="672"/>
      <c r="G404" s="672"/>
      <c r="H404" s="672"/>
      <c r="I404" s="52"/>
      <c r="J404" s="672"/>
      <c r="K404" s="716"/>
      <c r="L404" s="52"/>
      <c r="M404" s="52"/>
      <c r="N404" s="672"/>
      <c r="O404" s="52"/>
      <c r="P404" s="672"/>
      <c r="Q404" s="52"/>
      <c r="R404" s="672"/>
      <c r="S404" s="52"/>
      <c r="T404" s="672"/>
      <c r="U404" s="52"/>
    </row>
    <row r="405" spans="4:21">
      <c r="D405" s="672"/>
      <c r="E405" s="672"/>
      <c r="F405" s="672"/>
      <c r="G405" s="672"/>
      <c r="H405" s="672"/>
      <c r="I405" s="52"/>
      <c r="J405" s="672"/>
      <c r="K405" s="716"/>
      <c r="L405" s="52"/>
      <c r="M405" s="52"/>
      <c r="N405" s="672"/>
      <c r="O405" s="52"/>
      <c r="P405" s="672"/>
      <c r="Q405" s="52"/>
      <c r="R405" s="672"/>
      <c r="S405" s="52"/>
      <c r="T405" s="672"/>
      <c r="U405" s="52"/>
    </row>
    <row r="406" spans="4:21">
      <c r="D406" s="672"/>
      <c r="E406" s="672"/>
      <c r="F406" s="672"/>
      <c r="G406" s="672"/>
      <c r="H406" s="672"/>
      <c r="I406" s="52"/>
      <c r="J406" s="672"/>
      <c r="K406" s="716"/>
      <c r="L406" s="52"/>
      <c r="M406" s="52"/>
      <c r="N406" s="672"/>
      <c r="O406" s="52"/>
      <c r="P406" s="672"/>
      <c r="Q406" s="52"/>
      <c r="R406" s="672"/>
      <c r="S406" s="52"/>
      <c r="T406" s="672"/>
      <c r="U406" s="52"/>
    </row>
    <row r="407" spans="4:21">
      <c r="D407" s="672"/>
      <c r="E407" s="672"/>
      <c r="F407" s="672"/>
      <c r="G407" s="672"/>
      <c r="H407" s="672"/>
      <c r="I407" s="52"/>
      <c r="J407" s="672"/>
      <c r="K407" s="716"/>
      <c r="L407" s="52"/>
      <c r="M407" s="52"/>
      <c r="N407" s="672"/>
      <c r="O407" s="52"/>
      <c r="P407" s="672"/>
      <c r="Q407" s="52"/>
      <c r="R407" s="672"/>
      <c r="S407" s="52"/>
      <c r="T407" s="672"/>
      <c r="U407" s="52"/>
    </row>
    <row r="408" spans="4:21">
      <c r="D408" s="672"/>
      <c r="E408" s="672"/>
      <c r="F408" s="672"/>
      <c r="G408" s="672"/>
      <c r="H408" s="672"/>
      <c r="I408" s="52"/>
      <c r="J408" s="672"/>
      <c r="K408" s="716"/>
      <c r="L408" s="52"/>
      <c r="M408" s="52"/>
      <c r="N408" s="672"/>
      <c r="O408" s="52"/>
      <c r="P408" s="672"/>
      <c r="Q408" s="52"/>
      <c r="R408" s="672"/>
      <c r="S408" s="52"/>
      <c r="T408" s="672"/>
      <c r="U408" s="52"/>
    </row>
    <row r="409" spans="4:21">
      <c r="D409" s="672"/>
      <c r="E409" s="672"/>
      <c r="F409" s="672"/>
      <c r="G409" s="672"/>
      <c r="H409" s="672"/>
      <c r="I409" s="52"/>
      <c r="J409" s="672"/>
      <c r="K409" s="716"/>
      <c r="L409" s="52"/>
      <c r="M409" s="52"/>
      <c r="N409" s="672"/>
      <c r="O409" s="52"/>
      <c r="P409" s="672"/>
      <c r="Q409" s="52"/>
      <c r="R409" s="672"/>
      <c r="S409" s="52"/>
      <c r="T409" s="672"/>
      <c r="U409" s="52"/>
    </row>
    <row r="410" spans="4:21">
      <c r="D410" s="672"/>
      <c r="E410" s="672"/>
      <c r="F410" s="672"/>
      <c r="G410" s="672"/>
      <c r="H410" s="672"/>
      <c r="I410" s="52"/>
      <c r="J410" s="672"/>
      <c r="K410" s="716"/>
      <c r="L410" s="52"/>
      <c r="M410" s="52"/>
      <c r="N410" s="672"/>
      <c r="O410" s="52"/>
      <c r="P410" s="672"/>
      <c r="Q410" s="52"/>
      <c r="R410" s="672"/>
      <c r="S410" s="52"/>
      <c r="T410" s="672"/>
      <c r="U410" s="52"/>
    </row>
    <row r="411" spans="4:21">
      <c r="D411" s="672"/>
      <c r="E411" s="672"/>
      <c r="F411" s="672"/>
      <c r="G411" s="672"/>
      <c r="H411" s="672"/>
      <c r="I411" s="52"/>
      <c r="J411" s="672"/>
      <c r="K411" s="716"/>
      <c r="L411" s="52"/>
      <c r="M411" s="52"/>
      <c r="N411" s="672"/>
      <c r="O411" s="52"/>
      <c r="P411" s="672"/>
      <c r="Q411" s="52"/>
      <c r="R411" s="672"/>
      <c r="S411" s="52"/>
      <c r="T411" s="672"/>
      <c r="U411" s="52"/>
    </row>
    <row r="412" spans="4:21">
      <c r="D412" s="672"/>
      <c r="E412" s="672"/>
      <c r="F412" s="672"/>
      <c r="G412" s="672"/>
      <c r="H412" s="672"/>
      <c r="I412" s="52"/>
      <c r="J412" s="672"/>
      <c r="K412" s="716"/>
      <c r="L412" s="52"/>
      <c r="M412" s="52"/>
      <c r="N412" s="672"/>
      <c r="O412" s="52"/>
      <c r="P412" s="672"/>
      <c r="Q412" s="52"/>
      <c r="R412" s="672"/>
      <c r="S412" s="52"/>
      <c r="T412" s="672"/>
      <c r="U412" s="52"/>
    </row>
    <row r="413" spans="4:21">
      <c r="D413" s="672"/>
      <c r="E413" s="672"/>
      <c r="F413" s="672"/>
      <c r="G413" s="672"/>
      <c r="H413" s="672"/>
      <c r="I413" s="52"/>
      <c r="J413" s="672"/>
      <c r="K413" s="716"/>
      <c r="L413" s="52"/>
      <c r="M413" s="52"/>
      <c r="N413" s="672"/>
      <c r="O413" s="52"/>
      <c r="P413" s="672"/>
      <c r="Q413" s="52"/>
      <c r="R413" s="672"/>
      <c r="S413" s="52"/>
      <c r="T413" s="672"/>
      <c r="U413" s="52"/>
    </row>
    <row r="414" spans="4:21">
      <c r="D414" s="672"/>
      <c r="E414" s="672"/>
      <c r="F414" s="672"/>
      <c r="G414" s="672"/>
      <c r="H414" s="672"/>
      <c r="I414" s="52"/>
      <c r="J414" s="672"/>
      <c r="K414" s="716"/>
      <c r="L414" s="52"/>
      <c r="M414" s="52"/>
      <c r="N414" s="672"/>
      <c r="O414" s="52"/>
      <c r="P414" s="672"/>
      <c r="Q414" s="52"/>
      <c r="R414" s="672"/>
      <c r="S414" s="52"/>
      <c r="T414" s="672"/>
      <c r="U414" s="52"/>
    </row>
    <row r="415" spans="4:21">
      <c r="D415" s="672"/>
      <c r="E415" s="672"/>
      <c r="F415" s="672"/>
      <c r="G415" s="672"/>
      <c r="H415" s="672"/>
      <c r="I415" s="52"/>
      <c r="J415" s="672"/>
      <c r="K415" s="716"/>
      <c r="L415" s="52"/>
      <c r="M415" s="52"/>
      <c r="N415" s="672"/>
      <c r="O415" s="52"/>
      <c r="P415" s="672"/>
      <c r="Q415" s="52"/>
      <c r="R415" s="672"/>
      <c r="S415" s="52"/>
      <c r="T415" s="672"/>
      <c r="U415" s="52"/>
    </row>
    <row r="416" spans="4:21">
      <c r="D416" s="672"/>
      <c r="E416" s="672"/>
      <c r="F416" s="672"/>
      <c r="G416" s="672"/>
      <c r="H416" s="672"/>
      <c r="I416" s="52"/>
      <c r="J416" s="672"/>
      <c r="K416" s="716"/>
      <c r="L416" s="52"/>
      <c r="M416" s="52"/>
      <c r="N416" s="672"/>
      <c r="O416" s="52"/>
      <c r="P416" s="672"/>
      <c r="Q416" s="52"/>
      <c r="R416" s="672"/>
      <c r="S416" s="52"/>
      <c r="T416" s="672"/>
      <c r="U416" s="52"/>
    </row>
    <row r="417" spans="4:21">
      <c r="D417" s="672"/>
      <c r="E417" s="672"/>
      <c r="F417" s="672"/>
      <c r="G417" s="672"/>
      <c r="H417" s="672"/>
      <c r="I417" s="52"/>
      <c r="J417" s="672"/>
      <c r="K417" s="716"/>
      <c r="L417" s="52"/>
      <c r="M417" s="52"/>
      <c r="N417" s="672"/>
      <c r="O417" s="52"/>
      <c r="P417" s="672"/>
      <c r="Q417" s="52"/>
      <c r="R417" s="672"/>
      <c r="S417" s="52"/>
      <c r="T417" s="672"/>
      <c r="U417" s="52"/>
    </row>
    <row r="418" spans="4:21">
      <c r="D418" s="672"/>
      <c r="E418" s="672"/>
      <c r="F418" s="672"/>
      <c r="G418" s="672"/>
      <c r="H418" s="672"/>
      <c r="I418" s="52"/>
      <c r="J418" s="672"/>
      <c r="K418" s="716"/>
      <c r="L418" s="52"/>
      <c r="M418" s="52"/>
      <c r="N418" s="672"/>
      <c r="O418" s="52"/>
      <c r="P418" s="672"/>
      <c r="Q418" s="52"/>
      <c r="R418" s="672"/>
      <c r="S418" s="52"/>
      <c r="T418" s="672"/>
      <c r="U418" s="52"/>
    </row>
    <row r="419" spans="4:21">
      <c r="D419" s="672"/>
      <c r="E419" s="672"/>
      <c r="F419" s="672"/>
      <c r="G419" s="672"/>
      <c r="H419" s="672"/>
      <c r="I419" s="52"/>
      <c r="J419" s="672"/>
      <c r="K419" s="716"/>
      <c r="L419" s="52"/>
      <c r="M419" s="52"/>
      <c r="N419" s="672"/>
      <c r="O419" s="52"/>
      <c r="P419" s="672"/>
      <c r="Q419" s="52"/>
      <c r="R419" s="672"/>
      <c r="S419" s="52"/>
      <c r="T419" s="672"/>
      <c r="U419" s="52"/>
    </row>
    <row r="420" spans="4:21">
      <c r="D420" s="672"/>
      <c r="E420" s="672"/>
      <c r="F420" s="672"/>
      <c r="G420" s="672"/>
      <c r="H420" s="672"/>
      <c r="I420" s="52"/>
      <c r="J420" s="672"/>
      <c r="K420" s="716"/>
      <c r="L420" s="52"/>
      <c r="M420" s="52"/>
      <c r="N420" s="672"/>
      <c r="O420" s="52"/>
      <c r="P420" s="672"/>
      <c r="Q420" s="52"/>
      <c r="R420" s="672"/>
      <c r="S420" s="52"/>
      <c r="T420" s="672"/>
      <c r="U420" s="52"/>
    </row>
    <row r="421" spans="4:21">
      <c r="D421" s="672"/>
      <c r="E421" s="672"/>
      <c r="F421" s="672"/>
      <c r="G421" s="672"/>
      <c r="H421" s="672"/>
      <c r="I421" s="52"/>
      <c r="J421" s="672"/>
      <c r="K421" s="716"/>
      <c r="L421" s="52"/>
      <c r="M421" s="52"/>
      <c r="N421" s="672"/>
      <c r="O421" s="52"/>
      <c r="P421" s="672"/>
      <c r="Q421" s="52"/>
      <c r="R421" s="672"/>
      <c r="S421" s="52"/>
      <c r="T421" s="672"/>
      <c r="U421" s="52"/>
    </row>
    <row r="422" spans="4:21">
      <c r="D422" s="672"/>
      <c r="E422" s="672"/>
      <c r="F422" s="672"/>
      <c r="G422" s="672"/>
      <c r="H422" s="672"/>
      <c r="I422" s="52"/>
      <c r="J422" s="672"/>
      <c r="K422" s="716"/>
      <c r="L422" s="52"/>
      <c r="M422" s="52"/>
      <c r="N422" s="672"/>
      <c r="O422" s="52"/>
      <c r="P422" s="672"/>
      <c r="Q422" s="52"/>
      <c r="R422" s="672"/>
      <c r="S422" s="52"/>
      <c r="T422" s="672"/>
      <c r="U422" s="52"/>
    </row>
    <row r="423" spans="4:21">
      <c r="D423" s="672"/>
      <c r="E423" s="672"/>
      <c r="F423" s="672"/>
      <c r="G423" s="672"/>
      <c r="H423" s="672"/>
      <c r="I423" s="52"/>
      <c r="J423" s="672"/>
      <c r="K423" s="716"/>
      <c r="L423" s="52"/>
      <c r="M423" s="52"/>
      <c r="N423" s="672"/>
      <c r="O423" s="52"/>
      <c r="P423" s="672"/>
      <c r="Q423" s="52"/>
      <c r="R423" s="672"/>
      <c r="S423" s="52"/>
      <c r="T423" s="672"/>
      <c r="U423" s="52"/>
    </row>
    <row r="424" spans="4:21">
      <c r="D424" s="672"/>
      <c r="E424" s="672"/>
      <c r="F424" s="672"/>
      <c r="G424" s="672"/>
      <c r="H424" s="672"/>
      <c r="I424" s="52"/>
      <c r="J424" s="672"/>
      <c r="K424" s="716"/>
      <c r="L424" s="52"/>
      <c r="M424" s="52"/>
      <c r="N424" s="672"/>
      <c r="O424" s="52"/>
      <c r="P424" s="672"/>
      <c r="Q424" s="52"/>
      <c r="R424" s="672"/>
      <c r="S424" s="52"/>
      <c r="T424" s="672"/>
      <c r="U424" s="52"/>
    </row>
    <row r="425" spans="4:21">
      <c r="D425" s="672"/>
      <c r="E425" s="672"/>
      <c r="F425" s="672"/>
      <c r="G425" s="672"/>
      <c r="H425" s="672"/>
      <c r="I425" s="52"/>
      <c r="J425" s="672"/>
      <c r="K425" s="716"/>
      <c r="L425" s="52"/>
      <c r="M425" s="52"/>
      <c r="N425" s="672"/>
      <c r="O425" s="52"/>
      <c r="P425" s="672"/>
      <c r="Q425" s="52"/>
      <c r="R425" s="672"/>
      <c r="S425" s="52"/>
      <c r="T425" s="672"/>
      <c r="U425" s="52"/>
    </row>
    <row r="426" spans="4:21">
      <c r="D426" s="672"/>
      <c r="E426" s="672"/>
      <c r="F426" s="672"/>
      <c r="G426" s="672"/>
      <c r="H426" s="672"/>
      <c r="I426" s="52"/>
      <c r="J426" s="672"/>
      <c r="K426" s="716"/>
      <c r="L426" s="52"/>
      <c r="M426" s="52"/>
      <c r="N426" s="672"/>
      <c r="O426" s="52"/>
      <c r="P426" s="672"/>
      <c r="Q426" s="52"/>
      <c r="R426" s="672"/>
      <c r="S426" s="52"/>
      <c r="T426" s="672"/>
      <c r="U426" s="52"/>
    </row>
    <row r="427" spans="4:21">
      <c r="D427" s="672"/>
      <c r="E427" s="672"/>
      <c r="F427" s="672"/>
      <c r="G427" s="672"/>
      <c r="H427" s="672"/>
      <c r="I427" s="52"/>
      <c r="J427" s="672"/>
      <c r="K427" s="716"/>
      <c r="L427" s="52"/>
      <c r="M427" s="52"/>
      <c r="N427" s="672"/>
      <c r="O427" s="52"/>
      <c r="P427" s="672"/>
      <c r="Q427" s="52"/>
      <c r="R427" s="672"/>
      <c r="S427" s="52"/>
      <c r="T427" s="672"/>
      <c r="U427" s="52"/>
    </row>
    <row r="428" spans="4:21">
      <c r="D428" s="672"/>
      <c r="E428" s="672"/>
      <c r="F428" s="672"/>
      <c r="G428" s="672"/>
      <c r="H428" s="672"/>
      <c r="I428" s="52"/>
      <c r="J428" s="672"/>
      <c r="K428" s="716"/>
      <c r="L428" s="52"/>
      <c r="M428" s="52"/>
      <c r="N428" s="672"/>
      <c r="O428" s="52"/>
      <c r="P428" s="672"/>
      <c r="Q428" s="52"/>
      <c r="R428" s="672"/>
      <c r="S428" s="52"/>
      <c r="T428" s="672"/>
      <c r="U428" s="52"/>
    </row>
    <row r="429" spans="4:21">
      <c r="D429" s="672"/>
      <c r="E429" s="672"/>
      <c r="F429" s="672"/>
      <c r="G429" s="672"/>
      <c r="H429" s="672"/>
      <c r="I429" s="52"/>
      <c r="J429" s="672"/>
      <c r="K429" s="716"/>
      <c r="L429" s="52"/>
      <c r="M429" s="52"/>
      <c r="N429" s="672"/>
      <c r="O429" s="52"/>
      <c r="P429" s="672"/>
      <c r="Q429" s="52"/>
      <c r="R429" s="672"/>
      <c r="S429" s="52"/>
      <c r="T429" s="672"/>
      <c r="U429" s="52"/>
    </row>
    <row r="430" spans="4:21">
      <c r="D430" s="672"/>
      <c r="E430" s="672"/>
      <c r="F430" s="672"/>
      <c r="G430" s="672"/>
      <c r="H430" s="672"/>
      <c r="I430" s="52"/>
      <c r="J430" s="672"/>
      <c r="K430" s="716"/>
      <c r="L430" s="52"/>
      <c r="M430" s="52"/>
      <c r="N430" s="672"/>
      <c r="O430" s="52"/>
      <c r="P430" s="672"/>
      <c r="Q430" s="52"/>
      <c r="R430" s="672"/>
      <c r="S430" s="52"/>
      <c r="T430" s="672"/>
      <c r="U430" s="52"/>
    </row>
    <row r="431" spans="4:21">
      <c r="D431" s="672"/>
      <c r="E431" s="672"/>
      <c r="F431" s="672"/>
      <c r="G431" s="672"/>
      <c r="H431" s="672"/>
      <c r="I431" s="52"/>
      <c r="J431" s="672"/>
      <c r="K431" s="716"/>
      <c r="L431" s="52"/>
      <c r="M431" s="52"/>
      <c r="N431" s="672"/>
      <c r="O431" s="52"/>
      <c r="P431" s="672"/>
      <c r="Q431" s="52"/>
      <c r="R431" s="672"/>
      <c r="S431" s="52"/>
      <c r="T431" s="672"/>
      <c r="U431" s="52"/>
    </row>
    <row r="432" spans="4:21">
      <c r="D432" s="672"/>
      <c r="E432" s="672"/>
      <c r="F432" s="672"/>
      <c r="G432" s="672"/>
      <c r="H432" s="672"/>
      <c r="I432" s="52"/>
      <c r="J432" s="672"/>
      <c r="K432" s="716"/>
      <c r="L432" s="52"/>
      <c r="M432" s="52"/>
      <c r="N432" s="672"/>
      <c r="O432" s="52"/>
      <c r="P432" s="672"/>
      <c r="Q432" s="52"/>
      <c r="R432" s="672"/>
      <c r="S432" s="52"/>
      <c r="T432" s="672"/>
      <c r="U432" s="52"/>
    </row>
    <row r="433" spans="4:21">
      <c r="D433" s="672"/>
      <c r="E433" s="672"/>
      <c r="F433" s="672"/>
      <c r="G433" s="672"/>
      <c r="H433" s="672"/>
      <c r="I433" s="52"/>
      <c r="J433" s="672"/>
      <c r="K433" s="716"/>
      <c r="L433" s="52"/>
      <c r="M433" s="52"/>
      <c r="N433" s="672"/>
      <c r="O433" s="52"/>
      <c r="P433" s="672"/>
      <c r="Q433" s="52"/>
      <c r="R433" s="672"/>
      <c r="S433" s="52"/>
      <c r="T433" s="672"/>
      <c r="U433" s="52"/>
    </row>
    <row r="434" spans="4:21">
      <c r="D434" s="672"/>
      <c r="E434" s="672"/>
      <c r="F434" s="672"/>
      <c r="G434" s="672"/>
      <c r="H434" s="672"/>
      <c r="I434" s="52"/>
      <c r="J434" s="672"/>
      <c r="K434" s="716"/>
      <c r="L434" s="52"/>
      <c r="M434" s="52"/>
      <c r="N434" s="672"/>
      <c r="O434" s="52"/>
      <c r="P434" s="672"/>
      <c r="Q434" s="52"/>
      <c r="R434" s="672"/>
      <c r="S434" s="52"/>
      <c r="T434" s="672"/>
      <c r="U434" s="52"/>
    </row>
    <row r="435" spans="4:21">
      <c r="D435" s="672"/>
      <c r="E435" s="672"/>
      <c r="F435" s="672"/>
      <c r="G435" s="672"/>
      <c r="H435" s="672"/>
      <c r="I435" s="52"/>
      <c r="J435" s="672"/>
      <c r="K435" s="716"/>
      <c r="L435" s="52"/>
      <c r="M435" s="52"/>
      <c r="N435" s="672"/>
      <c r="O435" s="52"/>
      <c r="P435" s="672"/>
      <c r="Q435" s="52"/>
      <c r="R435" s="672"/>
      <c r="S435" s="52"/>
      <c r="T435" s="672"/>
      <c r="U435" s="52"/>
    </row>
    <row r="436" spans="4:21">
      <c r="D436" s="672"/>
      <c r="E436" s="672"/>
      <c r="F436" s="672"/>
      <c r="G436" s="672"/>
      <c r="H436" s="672"/>
      <c r="I436" s="52"/>
      <c r="J436" s="672"/>
      <c r="K436" s="716"/>
      <c r="L436" s="52"/>
      <c r="M436" s="52"/>
      <c r="N436" s="672"/>
      <c r="O436" s="52"/>
      <c r="P436" s="672"/>
      <c r="Q436" s="52"/>
      <c r="R436" s="672"/>
      <c r="S436" s="52"/>
      <c r="T436" s="672"/>
      <c r="U436" s="52"/>
    </row>
    <row r="437" spans="4:21">
      <c r="D437" s="672"/>
      <c r="E437" s="672"/>
      <c r="F437" s="672"/>
      <c r="G437" s="672"/>
      <c r="H437" s="672"/>
      <c r="I437" s="52"/>
      <c r="J437" s="672"/>
      <c r="K437" s="716"/>
      <c r="L437" s="52"/>
      <c r="M437" s="52"/>
      <c r="N437" s="672"/>
      <c r="O437" s="52"/>
      <c r="P437" s="672"/>
      <c r="Q437" s="52"/>
      <c r="R437" s="672"/>
      <c r="S437" s="52"/>
      <c r="T437" s="672"/>
      <c r="U437" s="52"/>
    </row>
    <row r="438" spans="4:21">
      <c r="D438" s="672"/>
      <c r="E438" s="672"/>
      <c r="F438" s="672"/>
      <c r="G438" s="672"/>
      <c r="H438" s="672"/>
      <c r="I438" s="52"/>
      <c r="J438" s="672"/>
      <c r="K438" s="716"/>
      <c r="L438" s="52"/>
      <c r="M438" s="52"/>
      <c r="N438" s="672"/>
      <c r="O438" s="52"/>
      <c r="P438" s="672"/>
      <c r="Q438" s="52"/>
      <c r="R438" s="672"/>
      <c r="S438" s="52"/>
      <c r="T438" s="672"/>
      <c r="U438" s="52"/>
    </row>
    <row r="439" spans="4:21">
      <c r="D439" s="672"/>
      <c r="E439" s="672"/>
      <c r="F439" s="672"/>
      <c r="G439" s="672"/>
      <c r="H439" s="672"/>
      <c r="I439" s="52"/>
      <c r="J439" s="672"/>
      <c r="K439" s="716"/>
      <c r="L439" s="52"/>
      <c r="M439" s="52"/>
      <c r="N439" s="672"/>
      <c r="O439" s="52"/>
      <c r="P439" s="672"/>
      <c r="Q439" s="52"/>
      <c r="R439" s="672"/>
      <c r="S439" s="52"/>
      <c r="T439" s="672"/>
      <c r="U439" s="52"/>
    </row>
    <row r="440" spans="4:21">
      <c r="D440" s="672"/>
      <c r="E440" s="672"/>
      <c r="F440" s="672"/>
      <c r="G440" s="672"/>
      <c r="H440" s="672"/>
      <c r="I440" s="52"/>
      <c r="J440" s="672"/>
      <c r="K440" s="716"/>
      <c r="L440" s="52"/>
      <c r="M440" s="52"/>
      <c r="N440" s="672"/>
      <c r="O440" s="52"/>
      <c r="P440" s="672"/>
      <c r="Q440" s="52"/>
      <c r="R440" s="672"/>
      <c r="S440" s="52"/>
      <c r="T440" s="672"/>
      <c r="U440" s="52"/>
    </row>
    <row r="441" spans="4:21">
      <c r="D441" s="672"/>
      <c r="E441" s="672"/>
      <c r="F441" s="672"/>
      <c r="G441" s="672"/>
      <c r="H441" s="672"/>
      <c r="I441" s="52"/>
      <c r="J441" s="672"/>
      <c r="K441" s="716"/>
      <c r="L441" s="52"/>
      <c r="M441" s="52"/>
      <c r="N441" s="672"/>
      <c r="O441" s="52"/>
      <c r="P441" s="672"/>
      <c r="Q441" s="52"/>
      <c r="R441" s="672"/>
      <c r="S441" s="52"/>
      <c r="T441" s="672"/>
      <c r="U441" s="52"/>
    </row>
    <row r="442" spans="4:21">
      <c r="D442" s="672"/>
      <c r="E442" s="672"/>
      <c r="F442" s="672"/>
      <c r="G442" s="672"/>
      <c r="H442" s="672"/>
      <c r="I442" s="52"/>
      <c r="J442" s="672"/>
      <c r="K442" s="716"/>
      <c r="L442" s="52"/>
      <c r="M442" s="52"/>
      <c r="N442" s="672"/>
      <c r="O442" s="52"/>
      <c r="P442" s="672"/>
      <c r="Q442" s="52"/>
      <c r="R442" s="672"/>
      <c r="S442" s="52"/>
      <c r="T442" s="672"/>
      <c r="U442" s="52"/>
    </row>
    <row r="443" spans="4:21">
      <c r="D443" s="672"/>
      <c r="E443" s="672"/>
      <c r="F443" s="672"/>
      <c r="G443" s="672"/>
      <c r="H443" s="672"/>
      <c r="I443" s="52"/>
      <c r="J443" s="672"/>
      <c r="K443" s="716"/>
      <c r="L443" s="52"/>
      <c r="M443" s="52"/>
      <c r="N443" s="672"/>
      <c r="O443" s="52"/>
      <c r="P443" s="672"/>
      <c r="Q443" s="52"/>
      <c r="R443" s="672"/>
      <c r="S443" s="52"/>
      <c r="T443" s="672"/>
      <c r="U443" s="52"/>
    </row>
    <row r="444" spans="4:21">
      <c r="D444" s="672"/>
      <c r="E444" s="672"/>
      <c r="F444" s="672"/>
      <c r="G444" s="672"/>
      <c r="H444" s="672"/>
      <c r="I444" s="52"/>
      <c r="J444" s="672"/>
      <c r="K444" s="716"/>
      <c r="L444" s="52"/>
      <c r="M444" s="52"/>
      <c r="N444" s="672"/>
      <c r="O444" s="52"/>
      <c r="P444" s="672"/>
      <c r="Q444" s="52"/>
      <c r="R444" s="672"/>
      <c r="S444" s="52"/>
      <c r="T444" s="672"/>
      <c r="U444" s="52"/>
    </row>
    <row r="445" spans="4:21">
      <c r="D445" s="672"/>
      <c r="E445" s="672"/>
      <c r="F445" s="672"/>
      <c r="G445" s="672"/>
      <c r="H445" s="672"/>
      <c r="I445" s="52"/>
      <c r="J445" s="672"/>
      <c r="K445" s="716"/>
      <c r="L445" s="52"/>
      <c r="M445" s="52"/>
      <c r="N445" s="672"/>
      <c r="O445" s="52"/>
      <c r="P445" s="672"/>
      <c r="Q445" s="52"/>
      <c r="R445" s="672"/>
      <c r="S445" s="52"/>
      <c r="T445" s="672"/>
      <c r="U445" s="52"/>
    </row>
    <row r="446" spans="4:21">
      <c r="D446" s="672"/>
      <c r="E446" s="672"/>
      <c r="F446" s="672"/>
      <c r="G446" s="672"/>
      <c r="H446" s="672"/>
      <c r="I446" s="52"/>
      <c r="J446" s="672"/>
      <c r="K446" s="716"/>
      <c r="L446" s="52"/>
      <c r="M446" s="52"/>
      <c r="N446" s="672"/>
      <c r="O446" s="52"/>
      <c r="P446" s="672"/>
      <c r="Q446" s="52"/>
      <c r="R446" s="672"/>
      <c r="S446" s="52"/>
      <c r="T446" s="672"/>
      <c r="U446" s="52"/>
    </row>
    <row r="447" spans="4:21">
      <c r="D447" s="672"/>
      <c r="E447" s="672"/>
      <c r="F447" s="672"/>
      <c r="G447" s="672"/>
      <c r="H447" s="672"/>
      <c r="I447" s="52"/>
      <c r="J447" s="672"/>
      <c r="K447" s="716"/>
      <c r="L447" s="52"/>
      <c r="M447" s="52"/>
      <c r="N447" s="672"/>
      <c r="O447" s="52"/>
      <c r="P447" s="672"/>
      <c r="Q447" s="52"/>
      <c r="R447" s="672"/>
      <c r="S447" s="52"/>
      <c r="T447" s="672"/>
      <c r="U447" s="52"/>
    </row>
    <row r="448" spans="4:21">
      <c r="D448" s="672"/>
      <c r="E448" s="672"/>
      <c r="F448" s="672"/>
      <c r="G448" s="672"/>
      <c r="H448" s="672"/>
      <c r="I448" s="52"/>
      <c r="J448" s="672"/>
      <c r="K448" s="716"/>
      <c r="L448" s="52"/>
      <c r="M448" s="52"/>
      <c r="N448" s="672"/>
      <c r="O448" s="52"/>
      <c r="P448" s="672"/>
      <c r="Q448" s="52"/>
      <c r="R448" s="672"/>
      <c r="S448" s="52"/>
      <c r="T448" s="672"/>
      <c r="U448" s="52"/>
    </row>
    <row r="449" spans="4:21">
      <c r="D449" s="672"/>
      <c r="E449" s="672"/>
      <c r="F449" s="672"/>
      <c r="G449" s="672"/>
      <c r="H449" s="672"/>
      <c r="I449" s="52"/>
      <c r="J449" s="672"/>
      <c r="K449" s="716"/>
      <c r="L449" s="52"/>
      <c r="M449" s="52"/>
      <c r="N449" s="672"/>
      <c r="O449" s="52"/>
      <c r="P449" s="672"/>
      <c r="Q449" s="52"/>
      <c r="R449" s="672"/>
      <c r="S449" s="52"/>
      <c r="T449" s="672"/>
      <c r="U449" s="52"/>
    </row>
    <row r="450" spans="4:21">
      <c r="D450" s="672"/>
      <c r="E450" s="672"/>
      <c r="F450" s="672"/>
      <c r="G450" s="672"/>
      <c r="H450" s="672"/>
      <c r="I450" s="52"/>
      <c r="J450" s="672"/>
      <c r="K450" s="716"/>
      <c r="L450" s="52"/>
      <c r="M450" s="52"/>
      <c r="N450" s="672"/>
      <c r="O450" s="52"/>
      <c r="P450" s="672"/>
      <c r="Q450" s="52"/>
      <c r="R450" s="672"/>
      <c r="S450" s="52"/>
      <c r="T450" s="672"/>
      <c r="U450" s="52"/>
    </row>
    <row r="451" spans="4:21">
      <c r="D451" s="672"/>
      <c r="E451" s="672"/>
      <c r="F451" s="672"/>
      <c r="G451" s="672"/>
      <c r="H451" s="672"/>
      <c r="I451" s="52"/>
      <c r="J451" s="672"/>
      <c r="K451" s="716"/>
      <c r="L451" s="52"/>
      <c r="M451" s="52"/>
      <c r="N451" s="672"/>
      <c r="O451" s="52"/>
      <c r="P451" s="672"/>
      <c r="Q451" s="52"/>
      <c r="R451" s="672"/>
      <c r="S451" s="52"/>
      <c r="T451" s="672"/>
      <c r="U451" s="52"/>
    </row>
    <row r="452" spans="4:21">
      <c r="D452" s="672"/>
      <c r="E452" s="672"/>
      <c r="F452" s="672"/>
      <c r="G452" s="672"/>
      <c r="H452" s="672"/>
      <c r="I452" s="52"/>
      <c r="J452" s="672"/>
      <c r="K452" s="716"/>
      <c r="L452" s="52"/>
      <c r="M452" s="52"/>
      <c r="N452" s="672"/>
      <c r="O452" s="52"/>
      <c r="P452" s="672"/>
      <c r="Q452" s="52"/>
      <c r="R452" s="672"/>
      <c r="S452" s="52"/>
      <c r="T452" s="672"/>
      <c r="U452" s="52"/>
    </row>
    <row r="453" spans="4:21">
      <c r="D453" s="672"/>
      <c r="E453" s="672"/>
      <c r="F453" s="672"/>
      <c r="G453" s="672"/>
      <c r="H453" s="672"/>
      <c r="I453" s="52"/>
      <c r="J453" s="672"/>
      <c r="K453" s="716"/>
      <c r="L453" s="52"/>
      <c r="M453" s="52"/>
      <c r="N453" s="672"/>
      <c r="O453" s="52"/>
      <c r="P453" s="672"/>
      <c r="Q453" s="52"/>
      <c r="R453" s="672"/>
      <c r="S453" s="52"/>
      <c r="T453" s="672"/>
      <c r="U453" s="52"/>
    </row>
    <row r="454" spans="4:21">
      <c r="D454" s="672"/>
      <c r="E454" s="672"/>
      <c r="F454" s="672"/>
      <c r="G454" s="672"/>
      <c r="H454" s="672"/>
      <c r="I454" s="52"/>
      <c r="J454" s="672"/>
      <c r="K454" s="716"/>
      <c r="L454" s="52"/>
      <c r="M454" s="52"/>
      <c r="N454" s="672"/>
      <c r="O454" s="52"/>
      <c r="P454" s="672"/>
      <c r="Q454" s="52"/>
      <c r="R454" s="672"/>
      <c r="S454" s="52"/>
      <c r="T454" s="672"/>
      <c r="U454" s="52"/>
    </row>
    <row r="455" spans="4:21">
      <c r="D455" s="672"/>
      <c r="E455" s="672"/>
      <c r="F455" s="672"/>
      <c r="G455" s="672"/>
      <c r="H455" s="672"/>
      <c r="I455" s="52"/>
      <c r="J455" s="672"/>
      <c r="K455" s="716"/>
      <c r="L455" s="52"/>
      <c r="M455" s="52"/>
      <c r="N455" s="672"/>
      <c r="O455" s="52"/>
      <c r="P455" s="672"/>
      <c r="Q455" s="52"/>
      <c r="R455" s="672"/>
      <c r="S455" s="52"/>
      <c r="T455" s="672"/>
      <c r="U455" s="52"/>
    </row>
    <row r="456" spans="4:21">
      <c r="D456" s="672"/>
      <c r="E456" s="672"/>
      <c r="F456" s="672"/>
      <c r="G456" s="672"/>
      <c r="H456" s="672"/>
      <c r="I456" s="52"/>
      <c r="J456" s="672"/>
      <c r="K456" s="716"/>
      <c r="L456" s="52"/>
      <c r="M456" s="52"/>
      <c r="N456" s="672"/>
      <c r="O456" s="52"/>
      <c r="P456" s="672"/>
      <c r="Q456" s="52"/>
      <c r="R456" s="672"/>
      <c r="S456" s="52"/>
      <c r="T456" s="672"/>
      <c r="U456" s="52"/>
    </row>
    <row r="457" spans="4:21">
      <c r="D457" s="672"/>
      <c r="E457" s="672"/>
      <c r="F457" s="672"/>
      <c r="G457" s="672"/>
      <c r="H457" s="672"/>
      <c r="I457" s="52"/>
      <c r="J457" s="672"/>
      <c r="K457" s="716"/>
      <c r="L457" s="52"/>
      <c r="M457" s="52"/>
      <c r="N457" s="672"/>
      <c r="O457" s="52"/>
      <c r="P457" s="672"/>
      <c r="Q457" s="52"/>
      <c r="R457" s="672"/>
      <c r="S457" s="52"/>
      <c r="T457" s="672"/>
      <c r="U457" s="52"/>
    </row>
    <row r="458" spans="4:21">
      <c r="D458" s="672"/>
      <c r="E458" s="672"/>
      <c r="F458" s="672"/>
      <c r="G458" s="672"/>
      <c r="H458" s="672"/>
      <c r="I458" s="52"/>
      <c r="J458" s="672"/>
      <c r="K458" s="716"/>
      <c r="L458" s="52"/>
      <c r="M458" s="52"/>
      <c r="N458" s="672"/>
      <c r="O458" s="52"/>
      <c r="P458" s="672"/>
      <c r="Q458" s="52"/>
      <c r="R458" s="672"/>
      <c r="S458" s="52"/>
      <c r="T458" s="672"/>
      <c r="U458" s="52"/>
    </row>
    <row r="459" spans="4:21">
      <c r="D459" s="672"/>
      <c r="E459" s="672"/>
      <c r="F459" s="672"/>
      <c r="G459" s="672"/>
      <c r="H459" s="672"/>
      <c r="I459" s="52"/>
      <c r="J459" s="672"/>
      <c r="K459" s="716"/>
      <c r="L459" s="52"/>
      <c r="M459" s="52"/>
      <c r="N459" s="672"/>
      <c r="O459" s="52"/>
      <c r="P459" s="672"/>
      <c r="Q459" s="52"/>
      <c r="R459" s="672"/>
      <c r="S459" s="52"/>
      <c r="T459" s="672"/>
      <c r="U459" s="52"/>
    </row>
    <row r="460" spans="4:21">
      <c r="D460" s="672"/>
      <c r="E460" s="672"/>
      <c r="F460" s="672"/>
      <c r="G460" s="672"/>
      <c r="H460" s="672"/>
      <c r="I460" s="52"/>
      <c r="J460" s="672"/>
      <c r="K460" s="716"/>
      <c r="L460" s="52"/>
      <c r="M460" s="52"/>
      <c r="N460" s="672"/>
      <c r="O460" s="52"/>
      <c r="P460" s="672"/>
      <c r="Q460" s="52"/>
      <c r="R460" s="672"/>
      <c r="S460" s="52"/>
      <c r="T460" s="672"/>
      <c r="U460" s="52"/>
    </row>
    <row r="461" spans="4:21">
      <c r="D461" s="672"/>
      <c r="E461" s="672"/>
      <c r="F461" s="672"/>
      <c r="G461" s="672"/>
      <c r="H461" s="672"/>
      <c r="I461" s="52"/>
      <c r="J461" s="672"/>
      <c r="K461" s="716"/>
      <c r="L461" s="52"/>
      <c r="M461" s="52"/>
      <c r="N461" s="672"/>
      <c r="O461" s="52"/>
      <c r="P461" s="672"/>
      <c r="Q461" s="52"/>
      <c r="R461" s="672"/>
      <c r="S461" s="52"/>
      <c r="T461" s="672"/>
      <c r="U461" s="52"/>
    </row>
    <row r="462" spans="4:21">
      <c r="D462" s="672"/>
      <c r="E462" s="672"/>
      <c r="F462" s="672"/>
      <c r="G462" s="672"/>
      <c r="H462" s="672"/>
      <c r="I462" s="52"/>
      <c r="J462" s="672"/>
      <c r="K462" s="716"/>
      <c r="L462" s="52"/>
      <c r="M462" s="52"/>
      <c r="N462" s="672"/>
      <c r="O462" s="52"/>
      <c r="P462" s="672"/>
      <c r="Q462" s="52"/>
      <c r="R462" s="672"/>
      <c r="S462" s="52"/>
      <c r="T462" s="672"/>
      <c r="U462" s="52"/>
    </row>
    <row r="463" spans="4:21">
      <c r="D463" s="672"/>
      <c r="E463" s="672"/>
      <c r="F463" s="672"/>
      <c r="G463" s="672"/>
      <c r="H463" s="672"/>
      <c r="I463" s="52"/>
      <c r="J463" s="672"/>
      <c r="K463" s="716"/>
      <c r="L463" s="52"/>
      <c r="M463" s="52"/>
      <c r="N463" s="672"/>
      <c r="O463" s="52"/>
      <c r="P463" s="672"/>
      <c r="Q463" s="52"/>
      <c r="R463" s="672"/>
      <c r="S463" s="52"/>
      <c r="T463" s="672"/>
      <c r="U463" s="52"/>
    </row>
    <row r="464" spans="4:21">
      <c r="D464" s="672"/>
      <c r="E464" s="672"/>
      <c r="F464" s="672"/>
      <c r="G464" s="672"/>
      <c r="H464" s="672"/>
      <c r="I464" s="52"/>
      <c r="J464" s="672"/>
      <c r="K464" s="716"/>
      <c r="L464" s="52"/>
      <c r="M464" s="52"/>
      <c r="N464" s="672"/>
      <c r="O464" s="52"/>
      <c r="P464" s="672"/>
      <c r="Q464" s="52"/>
      <c r="R464" s="672"/>
      <c r="S464" s="52"/>
      <c r="T464" s="672"/>
      <c r="U464" s="52"/>
    </row>
    <row r="465" spans="4:21">
      <c r="D465" s="672"/>
      <c r="E465" s="672"/>
      <c r="F465" s="672"/>
      <c r="G465" s="672"/>
      <c r="H465" s="672"/>
      <c r="I465" s="52"/>
      <c r="J465" s="672"/>
      <c r="K465" s="716"/>
      <c r="L465" s="52"/>
      <c r="M465" s="52"/>
      <c r="N465" s="672"/>
      <c r="O465" s="52"/>
      <c r="P465" s="672"/>
      <c r="Q465" s="52"/>
      <c r="R465" s="672"/>
      <c r="S465" s="52"/>
      <c r="T465" s="672"/>
      <c r="U465" s="52"/>
    </row>
    <row r="466" spans="4:21">
      <c r="D466" s="672"/>
      <c r="E466" s="672"/>
      <c r="F466" s="672"/>
      <c r="G466" s="672"/>
      <c r="H466" s="672"/>
      <c r="I466" s="52"/>
      <c r="J466" s="672"/>
      <c r="K466" s="716"/>
      <c r="L466" s="52"/>
      <c r="M466" s="52"/>
      <c r="N466" s="672"/>
      <c r="O466" s="52"/>
      <c r="P466" s="672"/>
      <c r="Q466" s="52"/>
      <c r="R466" s="672"/>
      <c r="S466" s="52"/>
      <c r="T466" s="672"/>
      <c r="U466" s="52"/>
    </row>
    <row r="467" spans="4:21">
      <c r="D467" s="672"/>
      <c r="E467" s="672"/>
      <c r="F467" s="672"/>
      <c r="G467" s="672"/>
      <c r="H467" s="672"/>
      <c r="I467" s="52"/>
      <c r="J467" s="672"/>
      <c r="K467" s="716"/>
      <c r="L467" s="52"/>
      <c r="M467" s="52"/>
      <c r="N467" s="672"/>
      <c r="O467" s="52"/>
      <c r="P467" s="672"/>
      <c r="Q467" s="52"/>
      <c r="R467" s="672"/>
      <c r="S467" s="52"/>
      <c r="T467" s="672"/>
      <c r="U467" s="52"/>
    </row>
    <row r="468" spans="4:21">
      <c r="D468" s="672"/>
      <c r="E468" s="672"/>
      <c r="F468" s="672"/>
      <c r="G468" s="672"/>
      <c r="H468" s="672"/>
      <c r="I468" s="52"/>
      <c r="J468" s="672"/>
      <c r="K468" s="716"/>
      <c r="L468" s="52"/>
      <c r="M468" s="52"/>
      <c r="N468" s="672"/>
      <c r="O468" s="52"/>
      <c r="P468" s="672"/>
      <c r="Q468" s="52"/>
      <c r="R468" s="672"/>
      <c r="S468" s="52"/>
      <c r="T468" s="672"/>
      <c r="U468" s="52"/>
    </row>
    <row r="469" spans="4:21">
      <c r="D469" s="672"/>
      <c r="E469" s="672"/>
      <c r="F469" s="672"/>
      <c r="G469" s="672"/>
      <c r="H469" s="672"/>
      <c r="I469" s="52"/>
      <c r="J469" s="672"/>
      <c r="K469" s="716"/>
      <c r="L469" s="52"/>
      <c r="M469" s="52"/>
      <c r="N469" s="672"/>
      <c r="O469" s="52"/>
      <c r="P469" s="672"/>
      <c r="Q469" s="52"/>
      <c r="R469" s="672"/>
      <c r="S469" s="52"/>
      <c r="T469" s="672"/>
      <c r="U469" s="52"/>
    </row>
    <row r="470" spans="4:21">
      <c r="D470" s="672"/>
      <c r="E470" s="672"/>
      <c r="F470" s="672"/>
      <c r="G470" s="672"/>
      <c r="H470" s="672"/>
      <c r="I470" s="52"/>
      <c r="J470" s="672"/>
      <c r="K470" s="716"/>
      <c r="L470" s="52"/>
      <c r="M470" s="52"/>
      <c r="N470" s="672"/>
      <c r="O470" s="52"/>
      <c r="P470" s="672"/>
      <c r="Q470" s="52"/>
      <c r="R470" s="672"/>
      <c r="S470" s="52"/>
      <c r="T470" s="672"/>
      <c r="U470" s="52"/>
    </row>
    <row r="471" spans="4:21">
      <c r="D471" s="672"/>
      <c r="E471" s="672"/>
      <c r="F471" s="672"/>
      <c r="G471" s="672"/>
      <c r="H471" s="672"/>
      <c r="I471" s="52"/>
      <c r="J471" s="672"/>
      <c r="K471" s="716"/>
      <c r="L471" s="52"/>
      <c r="M471" s="52"/>
      <c r="N471" s="672"/>
      <c r="O471" s="52"/>
      <c r="P471" s="672"/>
      <c r="Q471" s="52"/>
      <c r="R471" s="672"/>
      <c r="S471" s="52"/>
      <c r="T471" s="672"/>
      <c r="U471" s="52"/>
    </row>
    <row r="472" spans="4:21">
      <c r="D472" s="672"/>
      <c r="E472" s="672"/>
      <c r="F472" s="672"/>
      <c r="G472" s="672"/>
      <c r="H472" s="672"/>
      <c r="I472" s="52"/>
      <c r="J472" s="672"/>
      <c r="K472" s="716"/>
      <c r="L472" s="52"/>
      <c r="M472" s="52"/>
      <c r="N472" s="672"/>
      <c r="O472" s="52"/>
      <c r="P472" s="672"/>
      <c r="Q472" s="52"/>
      <c r="R472" s="672"/>
      <c r="S472" s="52"/>
      <c r="T472" s="672"/>
      <c r="U472" s="52"/>
    </row>
    <row r="473" spans="4:21">
      <c r="D473" s="672"/>
      <c r="E473" s="672"/>
      <c r="F473" s="672"/>
      <c r="G473" s="672"/>
      <c r="H473" s="672"/>
      <c r="I473" s="52"/>
      <c r="J473" s="672"/>
      <c r="K473" s="716"/>
      <c r="L473" s="52"/>
      <c r="M473" s="52"/>
      <c r="N473" s="672"/>
      <c r="O473" s="52"/>
      <c r="P473" s="672"/>
      <c r="Q473" s="52"/>
      <c r="R473" s="672"/>
      <c r="S473" s="52"/>
      <c r="T473" s="672"/>
      <c r="U473" s="52"/>
    </row>
    <row r="474" spans="4:21">
      <c r="D474" s="672"/>
      <c r="E474" s="672"/>
      <c r="F474" s="672"/>
      <c r="G474" s="672"/>
      <c r="H474" s="672"/>
      <c r="I474" s="52"/>
      <c r="J474" s="672"/>
      <c r="K474" s="716"/>
      <c r="L474" s="52"/>
      <c r="M474" s="52"/>
      <c r="N474" s="672"/>
      <c r="O474" s="52"/>
      <c r="P474" s="672"/>
      <c r="Q474" s="52"/>
      <c r="R474" s="672"/>
      <c r="S474" s="52"/>
      <c r="T474" s="672"/>
      <c r="U474" s="52"/>
    </row>
    <row r="475" spans="4:21">
      <c r="D475" s="672"/>
      <c r="E475" s="672"/>
      <c r="F475" s="672"/>
      <c r="G475" s="672"/>
      <c r="H475" s="672"/>
      <c r="I475" s="52"/>
      <c r="J475" s="672"/>
      <c r="K475" s="716"/>
      <c r="L475" s="52"/>
      <c r="M475" s="52"/>
      <c r="N475" s="672"/>
      <c r="O475" s="52"/>
      <c r="P475" s="672"/>
      <c r="Q475" s="52"/>
      <c r="R475" s="672"/>
      <c r="S475" s="52"/>
      <c r="T475" s="672"/>
      <c r="U475" s="52"/>
    </row>
    <row r="476" spans="4:21">
      <c r="D476" s="672"/>
      <c r="E476" s="672"/>
      <c r="F476" s="672"/>
      <c r="G476" s="672"/>
      <c r="H476" s="672"/>
      <c r="I476" s="52"/>
      <c r="J476" s="672"/>
      <c r="K476" s="716"/>
      <c r="L476" s="52"/>
      <c r="M476" s="52"/>
      <c r="N476" s="672"/>
      <c r="O476" s="52"/>
      <c r="P476" s="672"/>
      <c r="Q476" s="52"/>
      <c r="R476" s="672"/>
      <c r="S476" s="52"/>
      <c r="T476" s="672"/>
      <c r="U476" s="52"/>
    </row>
    <row r="477" spans="4:21">
      <c r="D477" s="672"/>
      <c r="E477" s="672"/>
      <c r="F477" s="672"/>
      <c r="G477" s="672"/>
      <c r="H477" s="672"/>
      <c r="I477" s="52"/>
      <c r="J477" s="672"/>
      <c r="K477" s="716"/>
      <c r="L477" s="52"/>
      <c r="M477" s="52"/>
      <c r="N477" s="672"/>
      <c r="O477" s="52"/>
      <c r="P477" s="672"/>
      <c r="Q477" s="52"/>
      <c r="R477" s="672"/>
      <c r="S477" s="52"/>
      <c r="T477" s="672"/>
      <c r="U477" s="52"/>
    </row>
    <row r="478" spans="4:21">
      <c r="D478" s="672"/>
      <c r="E478" s="672"/>
      <c r="F478" s="672"/>
      <c r="G478" s="672"/>
      <c r="H478" s="672"/>
      <c r="I478" s="52"/>
      <c r="J478" s="672"/>
      <c r="K478" s="716"/>
      <c r="L478" s="52"/>
      <c r="M478" s="52"/>
      <c r="N478" s="672"/>
      <c r="O478" s="52"/>
      <c r="P478" s="672"/>
      <c r="Q478" s="52"/>
      <c r="R478" s="672"/>
      <c r="S478" s="52"/>
      <c r="T478" s="672"/>
      <c r="U478" s="52"/>
    </row>
    <row r="479" spans="4:21">
      <c r="D479" s="672"/>
      <c r="E479" s="672"/>
      <c r="F479" s="672"/>
      <c r="G479" s="672"/>
      <c r="H479" s="672"/>
      <c r="I479" s="52"/>
      <c r="J479" s="672"/>
      <c r="K479" s="716"/>
      <c r="L479" s="52"/>
      <c r="M479" s="52"/>
      <c r="N479" s="672"/>
      <c r="O479" s="52"/>
      <c r="P479" s="672"/>
      <c r="Q479" s="52"/>
      <c r="R479" s="672"/>
      <c r="S479" s="52"/>
      <c r="T479" s="672"/>
      <c r="U479" s="52"/>
    </row>
    <row r="480" spans="4:21">
      <c r="D480" s="672"/>
      <c r="E480" s="672"/>
      <c r="F480" s="672"/>
      <c r="G480" s="672"/>
      <c r="H480" s="672"/>
      <c r="I480" s="52"/>
      <c r="J480" s="672"/>
      <c r="K480" s="716"/>
      <c r="L480" s="52"/>
      <c r="M480" s="52"/>
      <c r="N480" s="672"/>
      <c r="O480" s="52"/>
      <c r="P480" s="672"/>
      <c r="Q480" s="52"/>
      <c r="R480" s="672"/>
      <c r="S480" s="52"/>
      <c r="T480" s="672"/>
      <c r="U480" s="52"/>
    </row>
    <row r="481" spans="4:21">
      <c r="D481" s="672"/>
      <c r="E481" s="672"/>
      <c r="F481" s="672"/>
      <c r="G481" s="672"/>
      <c r="H481" s="672"/>
      <c r="I481" s="52"/>
      <c r="J481" s="672"/>
      <c r="K481" s="716"/>
      <c r="L481" s="52"/>
      <c r="M481" s="52"/>
      <c r="N481" s="672"/>
      <c r="O481" s="52"/>
      <c r="P481" s="672"/>
      <c r="Q481" s="52"/>
      <c r="R481" s="672"/>
      <c r="S481" s="52"/>
      <c r="T481" s="672"/>
      <c r="U481" s="52"/>
    </row>
    <row r="482" spans="4:21">
      <c r="D482" s="672"/>
      <c r="E482" s="672"/>
      <c r="F482" s="672"/>
      <c r="G482" s="672"/>
      <c r="H482" s="672"/>
      <c r="I482" s="52"/>
      <c r="J482" s="672"/>
      <c r="K482" s="716"/>
      <c r="L482" s="52"/>
      <c r="M482" s="52"/>
      <c r="N482" s="672"/>
      <c r="O482" s="52"/>
      <c r="P482" s="672"/>
      <c r="Q482" s="52"/>
      <c r="R482" s="672"/>
      <c r="S482" s="52"/>
      <c r="T482" s="672"/>
      <c r="U482" s="52"/>
    </row>
    <row r="483" spans="4:21">
      <c r="D483" s="672"/>
      <c r="E483" s="672"/>
      <c r="F483" s="672"/>
      <c r="G483" s="672"/>
      <c r="H483" s="672"/>
      <c r="I483" s="52"/>
      <c r="J483" s="672"/>
      <c r="K483" s="716"/>
      <c r="L483" s="52"/>
      <c r="M483" s="52"/>
      <c r="N483" s="672"/>
      <c r="O483" s="52"/>
      <c r="P483" s="672"/>
      <c r="Q483" s="52"/>
      <c r="R483" s="672"/>
      <c r="S483" s="52"/>
      <c r="T483" s="672"/>
      <c r="U483" s="52"/>
    </row>
    <row r="484" spans="4:21">
      <c r="D484" s="672"/>
      <c r="E484" s="672"/>
      <c r="F484" s="672"/>
      <c r="G484" s="672"/>
      <c r="H484" s="672"/>
      <c r="I484" s="52"/>
      <c r="J484" s="672"/>
      <c r="K484" s="716"/>
      <c r="L484" s="52"/>
      <c r="M484" s="52"/>
      <c r="N484" s="672"/>
      <c r="O484" s="52"/>
      <c r="P484" s="672"/>
      <c r="Q484" s="52"/>
      <c r="R484" s="672"/>
      <c r="S484" s="52"/>
      <c r="T484" s="672"/>
      <c r="U484" s="52"/>
    </row>
    <row r="485" spans="4:21">
      <c r="D485" s="672"/>
      <c r="E485" s="672"/>
      <c r="F485" s="672"/>
      <c r="G485" s="672"/>
      <c r="H485" s="672"/>
      <c r="I485" s="52"/>
      <c r="J485" s="672"/>
      <c r="K485" s="716"/>
      <c r="L485" s="52"/>
      <c r="M485" s="52"/>
      <c r="N485" s="672"/>
      <c r="O485" s="52"/>
      <c r="P485" s="672"/>
      <c r="Q485" s="52"/>
      <c r="R485" s="672"/>
      <c r="S485" s="52"/>
      <c r="T485" s="672"/>
      <c r="U485" s="52"/>
    </row>
    <row r="486" spans="4:21">
      <c r="D486" s="672"/>
      <c r="E486" s="672"/>
      <c r="F486" s="672"/>
      <c r="G486" s="672"/>
      <c r="H486" s="672"/>
      <c r="I486" s="52"/>
      <c r="J486" s="672"/>
      <c r="K486" s="716"/>
      <c r="L486" s="52"/>
      <c r="M486" s="52"/>
      <c r="N486" s="672"/>
      <c r="O486" s="52"/>
      <c r="P486" s="672"/>
      <c r="Q486" s="52"/>
      <c r="R486" s="672"/>
      <c r="S486" s="52"/>
      <c r="T486" s="672"/>
      <c r="U486" s="52"/>
    </row>
    <row r="487" spans="4:21">
      <c r="D487" s="672"/>
      <c r="E487" s="672"/>
      <c r="F487" s="672"/>
      <c r="G487" s="672"/>
      <c r="H487" s="672"/>
      <c r="I487" s="52"/>
      <c r="J487" s="672"/>
      <c r="K487" s="716"/>
      <c r="L487" s="52"/>
      <c r="M487" s="52"/>
      <c r="N487" s="672"/>
      <c r="O487" s="52"/>
      <c r="P487" s="672"/>
      <c r="Q487" s="52"/>
      <c r="R487" s="672"/>
      <c r="S487" s="52"/>
      <c r="T487" s="672"/>
      <c r="U487" s="52"/>
    </row>
    <row r="488" spans="4:21">
      <c r="D488" s="672"/>
      <c r="E488" s="672"/>
      <c r="F488" s="672"/>
      <c r="G488" s="672"/>
      <c r="H488" s="672"/>
      <c r="I488" s="52"/>
      <c r="J488" s="672"/>
      <c r="K488" s="716"/>
      <c r="L488" s="52"/>
      <c r="M488" s="52"/>
      <c r="N488" s="672"/>
      <c r="O488" s="52"/>
      <c r="P488" s="672"/>
      <c r="Q488" s="52"/>
      <c r="R488" s="672"/>
      <c r="S488" s="52"/>
      <c r="T488" s="672"/>
      <c r="U488" s="52"/>
    </row>
    <row r="489" spans="4:21">
      <c r="D489" s="672"/>
      <c r="E489" s="672"/>
      <c r="F489" s="672"/>
      <c r="G489" s="672"/>
      <c r="H489" s="672"/>
      <c r="I489" s="52"/>
      <c r="J489" s="672"/>
      <c r="K489" s="716"/>
      <c r="L489" s="52"/>
      <c r="M489" s="52"/>
      <c r="N489" s="672"/>
      <c r="O489" s="52"/>
      <c r="P489" s="672"/>
      <c r="Q489" s="52"/>
      <c r="R489" s="672"/>
      <c r="S489" s="52"/>
      <c r="T489" s="672"/>
      <c r="U489" s="52"/>
    </row>
    <row r="490" spans="4:21">
      <c r="D490" s="672"/>
      <c r="E490" s="672"/>
      <c r="F490" s="672"/>
      <c r="G490" s="672"/>
      <c r="H490" s="672"/>
      <c r="I490" s="52"/>
      <c r="J490" s="672"/>
      <c r="K490" s="716"/>
      <c r="L490" s="52"/>
      <c r="M490" s="52"/>
      <c r="N490" s="672"/>
      <c r="O490" s="52"/>
      <c r="P490" s="672"/>
      <c r="Q490" s="52"/>
      <c r="R490" s="672"/>
      <c r="S490" s="52"/>
      <c r="T490" s="672"/>
      <c r="U490" s="52"/>
    </row>
    <row r="491" spans="4:21">
      <c r="D491" s="672"/>
      <c r="E491" s="672"/>
      <c r="F491" s="672"/>
      <c r="G491" s="672"/>
      <c r="H491" s="672"/>
      <c r="I491" s="52"/>
      <c r="J491" s="672"/>
      <c r="K491" s="716"/>
      <c r="L491" s="52"/>
      <c r="M491" s="52"/>
      <c r="N491" s="672"/>
      <c r="O491" s="52"/>
      <c r="P491" s="672"/>
      <c r="Q491" s="52"/>
      <c r="R491" s="672"/>
      <c r="S491" s="52"/>
      <c r="T491" s="672"/>
      <c r="U491" s="52"/>
    </row>
    <row r="492" spans="4:21">
      <c r="D492" s="672"/>
      <c r="E492" s="672"/>
      <c r="F492" s="672"/>
      <c r="G492" s="672"/>
      <c r="H492" s="672"/>
      <c r="I492" s="52"/>
      <c r="J492" s="672"/>
      <c r="K492" s="716"/>
      <c r="L492" s="52"/>
      <c r="M492" s="52"/>
      <c r="N492" s="672"/>
      <c r="O492" s="52"/>
      <c r="P492" s="672"/>
      <c r="Q492" s="52"/>
      <c r="R492" s="672"/>
      <c r="S492" s="52"/>
      <c r="T492" s="672"/>
      <c r="U492" s="52"/>
    </row>
    <row r="493" spans="4:21">
      <c r="D493" s="672"/>
      <c r="E493" s="672"/>
      <c r="F493" s="672"/>
      <c r="G493" s="672"/>
      <c r="H493" s="672"/>
      <c r="I493" s="52"/>
      <c r="J493" s="672"/>
      <c r="K493" s="716"/>
      <c r="L493" s="52"/>
      <c r="M493" s="52"/>
      <c r="N493" s="672"/>
      <c r="O493" s="52"/>
      <c r="P493" s="672"/>
      <c r="Q493" s="52"/>
      <c r="R493" s="672"/>
      <c r="S493" s="52"/>
      <c r="T493" s="672"/>
      <c r="U493" s="52"/>
    </row>
    <row r="494" spans="4:21">
      <c r="D494" s="672"/>
      <c r="E494" s="672"/>
      <c r="F494" s="672"/>
      <c r="G494" s="672"/>
      <c r="H494" s="672"/>
      <c r="I494" s="52"/>
      <c r="J494" s="672"/>
      <c r="K494" s="716"/>
      <c r="L494" s="52"/>
      <c r="M494" s="52"/>
      <c r="N494" s="672"/>
      <c r="O494" s="52"/>
      <c r="P494" s="672"/>
      <c r="Q494" s="52"/>
      <c r="R494" s="672"/>
      <c r="S494" s="52"/>
      <c r="T494" s="672"/>
      <c r="U494" s="52"/>
    </row>
    <row r="495" spans="4:21">
      <c r="D495" s="672"/>
      <c r="E495" s="672"/>
      <c r="F495" s="672"/>
      <c r="G495" s="672"/>
      <c r="H495" s="672"/>
      <c r="I495" s="52"/>
      <c r="J495" s="672"/>
      <c r="K495" s="716"/>
      <c r="L495" s="52"/>
      <c r="M495" s="52"/>
      <c r="N495" s="672"/>
      <c r="O495" s="52"/>
      <c r="P495" s="672"/>
      <c r="Q495" s="52"/>
      <c r="R495" s="672"/>
      <c r="S495" s="52"/>
      <c r="T495" s="672"/>
      <c r="U495" s="52"/>
    </row>
    <row r="496" spans="4:21">
      <c r="D496" s="672"/>
      <c r="E496" s="672"/>
      <c r="F496" s="672"/>
      <c r="G496" s="672"/>
      <c r="H496" s="672"/>
      <c r="I496" s="52"/>
      <c r="J496" s="672"/>
      <c r="K496" s="716"/>
      <c r="L496" s="52"/>
      <c r="M496" s="52"/>
      <c r="N496" s="672"/>
      <c r="O496" s="52"/>
      <c r="P496" s="672"/>
      <c r="Q496" s="52"/>
      <c r="R496" s="672"/>
      <c r="S496" s="52"/>
      <c r="T496" s="672"/>
      <c r="U496" s="52"/>
    </row>
    <row r="497" spans="4:21">
      <c r="D497" s="672"/>
      <c r="E497" s="672"/>
      <c r="F497" s="672"/>
      <c r="G497" s="672"/>
      <c r="H497" s="672"/>
      <c r="I497" s="52"/>
      <c r="J497" s="672"/>
      <c r="K497" s="716"/>
      <c r="L497" s="52"/>
      <c r="M497" s="52"/>
      <c r="N497" s="672"/>
      <c r="O497" s="52"/>
      <c r="P497" s="672"/>
      <c r="Q497" s="52"/>
      <c r="R497" s="672"/>
      <c r="S497" s="52"/>
      <c r="T497" s="672"/>
      <c r="U497" s="52"/>
    </row>
    <row r="498" spans="4:21">
      <c r="D498" s="672"/>
      <c r="E498" s="672"/>
      <c r="F498" s="672"/>
      <c r="G498" s="672"/>
      <c r="H498" s="672"/>
      <c r="I498" s="52"/>
      <c r="J498" s="672"/>
      <c r="K498" s="716"/>
      <c r="L498" s="52"/>
      <c r="M498" s="52"/>
      <c r="N498" s="672"/>
      <c r="O498" s="52"/>
      <c r="P498" s="672"/>
      <c r="Q498" s="52"/>
      <c r="R498" s="672"/>
      <c r="S498" s="52"/>
      <c r="T498" s="672"/>
      <c r="U498" s="52"/>
    </row>
    <row r="499" spans="4:21">
      <c r="D499" s="672"/>
      <c r="E499" s="672"/>
      <c r="F499" s="672"/>
      <c r="G499" s="672"/>
      <c r="H499" s="672"/>
      <c r="I499" s="52"/>
      <c r="J499" s="672"/>
      <c r="K499" s="716"/>
      <c r="L499" s="52"/>
      <c r="M499" s="52"/>
      <c r="N499" s="672"/>
      <c r="O499" s="52"/>
      <c r="P499" s="672"/>
      <c r="Q499" s="52"/>
      <c r="R499" s="672"/>
      <c r="S499" s="52"/>
      <c r="T499" s="672"/>
      <c r="U499" s="52"/>
    </row>
    <row r="500" spans="4:21">
      <c r="D500" s="672"/>
      <c r="E500" s="672"/>
      <c r="F500" s="672"/>
      <c r="G500" s="672"/>
      <c r="H500" s="672"/>
      <c r="I500" s="52"/>
      <c r="J500" s="672"/>
      <c r="K500" s="716"/>
      <c r="L500" s="52"/>
      <c r="M500" s="52"/>
      <c r="N500" s="672"/>
      <c r="O500" s="52"/>
      <c r="P500" s="672"/>
      <c r="Q500" s="52"/>
      <c r="R500" s="672"/>
      <c r="S500" s="52"/>
      <c r="T500" s="672"/>
      <c r="U500" s="52"/>
    </row>
    <row r="501" spans="4:21">
      <c r="D501" s="672"/>
      <c r="E501" s="672"/>
      <c r="F501" s="672"/>
      <c r="G501" s="672"/>
      <c r="H501" s="672"/>
      <c r="I501" s="52"/>
      <c r="J501" s="672"/>
      <c r="K501" s="716"/>
      <c r="L501" s="52"/>
      <c r="M501" s="52"/>
      <c r="N501" s="672"/>
      <c r="O501" s="52"/>
      <c r="P501" s="672"/>
      <c r="Q501" s="52"/>
      <c r="R501" s="672"/>
      <c r="S501" s="52"/>
      <c r="T501" s="672"/>
      <c r="U501" s="52"/>
    </row>
    <row r="502" spans="4:21">
      <c r="D502" s="672"/>
      <c r="E502" s="672"/>
      <c r="F502" s="672"/>
      <c r="G502" s="672"/>
      <c r="H502" s="672"/>
      <c r="I502" s="52"/>
      <c r="J502" s="672"/>
      <c r="K502" s="716"/>
      <c r="L502" s="52"/>
      <c r="M502" s="52"/>
      <c r="N502" s="672"/>
      <c r="O502" s="52"/>
      <c r="P502" s="672"/>
      <c r="Q502" s="52"/>
      <c r="R502" s="672"/>
      <c r="S502" s="52"/>
      <c r="T502" s="672"/>
      <c r="U502" s="52"/>
    </row>
    <row r="503" spans="4:21">
      <c r="D503" s="672"/>
      <c r="E503" s="672"/>
      <c r="F503" s="672"/>
      <c r="G503" s="672"/>
      <c r="H503" s="672"/>
      <c r="I503" s="52"/>
      <c r="J503" s="672"/>
      <c r="K503" s="716"/>
      <c r="L503" s="52"/>
      <c r="M503" s="52"/>
      <c r="N503" s="672"/>
      <c r="O503" s="52"/>
      <c r="P503" s="672"/>
      <c r="Q503" s="52"/>
      <c r="R503" s="672"/>
      <c r="S503" s="52"/>
      <c r="T503" s="672"/>
      <c r="U503" s="52"/>
    </row>
    <row r="504" spans="4:21">
      <c r="D504" s="672"/>
      <c r="E504" s="672"/>
      <c r="F504" s="672"/>
      <c r="G504" s="672"/>
      <c r="H504" s="672"/>
      <c r="I504" s="52"/>
      <c r="J504" s="672"/>
      <c r="K504" s="716"/>
      <c r="L504" s="52"/>
      <c r="M504" s="52"/>
      <c r="N504" s="672"/>
      <c r="O504" s="52"/>
      <c r="P504" s="672"/>
      <c r="Q504" s="52"/>
      <c r="R504" s="672"/>
      <c r="S504" s="52"/>
      <c r="T504" s="672"/>
      <c r="U504" s="52"/>
    </row>
    <row r="505" spans="4:21">
      <c r="D505" s="672"/>
      <c r="E505" s="672"/>
      <c r="F505" s="672"/>
      <c r="G505" s="672"/>
      <c r="H505" s="672"/>
      <c r="I505" s="52"/>
      <c r="J505" s="672"/>
      <c r="K505" s="716"/>
      <c r="L505" s="52"/>
      <c r="M505" s="52"/>
      <c r="N505" s="672"/>
      <c r="O505" s="52"/>
      <c r="P505" s="672"/>
      <c r="Q505" s="52"/>
      <c r="R505" s="672"/>
      <c r="S505" s="52"/>
      <c r="T505" s="672"/>
      <c r="U505" s="52"/>
    </row>
    <row r="506" spans="4:21">
      <c r="D506" s="672"/>
      <c r="E506" s="672"/>
      <c r="F506" s="672"/>
      <c r="G506" s="672"/>
      <c r="H506" s="672"/>
      <c r="I506" s="52"/>
      <c r="J506" s="672"/>
      <c r="K506" s="716"/>
      <c r="L506" s="52"/>
      <c r="M506" s="52"/>
      <c r="N506" s="672"/>
      <c r="O506" s="52"/>
      <c r="P506" s="672"/>
      <c r="Q506" s="52"/>
      <c r="R506" s="672"/>
      <c r="S506" s="52"/>
      <c r="T506" s="672"/>
      <c r="U506" s="52"/>
    </row>
    <row r="507" spans="4:21">
      <c r="D507" s="672"/>
      <c r="E507" s="672"/>
      <c r="F507" s="672"/>
      <c r="G507" s="672"/>
      <c r="H507" s="672"/>
      <c r="I507" s="52"/>
      <c r="J507" s="672"/>
      <c r="K507" s="716"/>
      <c r="L507" s="52"/>
      <c r="M507" s="52"/>
      <c r="N507" s="672"/>
      <c r="O507" s="52"/>
      <c r="P507" s="672"/>
      <c r="Q507" s="52"/>
      <c r="R507" s="672"/>
      <c r="S507" s="52"/>
      <c r="T507" s="672"/>
      <c r="U507" s="52"/>
    </row>
    <row r="508" spans="4:21">
      <c r="D508" s="672"/>
      <c r="E508" s="672"/>
      <c r="F508" s="672"/>
      <c r="G508" s="672"/>
      <c r="H508" s="672"/>
      <c r="I508" s="52"/>
      <c r="J508" s="672"/>
      <c r="K508" s="716"/>
      <c r="L508" s="52"/>
      <c r="M508" s="52"/>
      <c r="N508" s="672"/>
      <c r="O508" s="52"/>
      <c r="P508" s="672"/>
      <c r="Q508" s="52"/>
      <c r="R508" s="672"/>
      <c r="S508" s="52"/>
      <c r="T508" s="672"/>
      <c r="U508" s="52"/>
    </row>
    <row r="509" spans="4:21">
      <c r="D509" s="672"/>
      <c r="E509" s="672"/>
      <c r="F509" s="672"/>
      <c r="G509" s="672"/>
      <c r="H509" s="672"/>
      <c r="I509" s="52"/>
      <c r="J509" s="672"/>
      <c r="K509" s="716"/>
      <c r="L509" s="52"/>
      <c r="M509" s="52"/>
      <c r="N509" s="672"/>
      <c r="O509" s="52"/>
      <c r="P509" s="672"/>
      <c r="Q509" s="52"/>
      <c r="R509" s="672"/>
      <c r="S509" s="52"/>
      <c r="T509" s="672"/>
      <c r="U509" s="52"/>
    </row>
    <row r="510" spans="4:21">
      <c r="D510" s="672"/>
      <c r="E510" s="672"/>
      <c r="F510" s="672"/>
      <c r="G510" s="672"/>
      <c r="H510" s="672"/>
      <c r="I510" s="52"/>
      <c r="J510" s="672"/>
      <c r="K510" s="716"/>
      <c r="L510" s="52"/>
      <c r="M510" s="52"/>
      <c r="N510" s="672"/>
      <c r="O510" s="52"/>
      <c r="P510" s="672"/>
      <c r="Q510" s="52"/>
      <c r="R510" s="672"/>
      <c r="S510" s="52"/>
      <c r="T510" s="672"/>
      <c r="U510" s="52"/>
    </row>
    <row r="511" spans="4:21">
      <c r="D511" s="672"/>
      <c r="E511" s="672"/>
      <c r="F511" s="672"/>
      <c r="G511" s="672"/>
      <c r="H511" s="672"/>
      <c r="I511" s="52"/>
      <c r="J511" s="672"/>
      <c r="K511" s="716"/>
      <c r="L511" s="52"/>
      <c r="M511" s="52"/>
      <c r="N511" s="672"/>
      <c r="O511" s="52"/>
      <c r="P511" s="672"/>
      <c r="Q511" s="52"/>
      <c r="R511" s="672"/>
      <c r="S511" s="52"/>
      <c r="T511" s="672"/>
      <c r="U511" s="52"/>
    </row>
    <row r="512" spans="4:21">
      <c r="D512" s="672"/>
      <c r="E512" s="672"/>
      <c r="F512" s="672"/>
      <c r="G512" s="672"/>
      <c r="H512" s="672"/>
      <c r="I512" s="52"/>
      <c r="J512" s="672"/>
      <c r="K512" s="716"/>
      <c r="L512" s="52"/>
      <c r="M512" s="52"/>
      <c r="N512" s="672"/>
      <c r="O512" s="52"/>
      <c r="P512" s="672"/>
      <c r="Q512" s="52"/>
      <c r="R512" s="672"/>
      <c r="S512" s="52"/>
      <c r="T512" s="672"/>
      <c r="U512" s="52"/>
    </row>
    <row r="513" spans="4:21">
      <c r="D513" s="672"/>
      <c r="E513" s="672"/>
      <c r="F513" s="672"/>
      <c r="G513" s="672"/>
      <c r="H513" s="672"/>
      <c r="I513" s="52"/>
      <c r="J513" s="672"/>
      <c r="K513" s="716"/>
      <c r="L513" s="52"/>
      <c r="M513" s="52"/>
      <c r="N513" s="672"/>
      <c r="O513" s="52"/>
      <c r="P513" s="672"/>
      <c r="Q513" s="52"/>
      <c r="R513" s="672"/>
      <c r="S513" s="52"/>
      <c r="T513" s="672"/>
      <c r="U513" s="52"/>
    </row>
    <row r="514" spans="4:21">
      <c r="D514" s="672"/>
      <c r="E514" s="672"/>
      <c r="F514" s="672"/>
      <c r="G514" s="672"/>
      <c r="H514" s="672"/>
      <c r="I514" s="52"/>
      <c r="J514" s="672"/>
      <c r="K514" s="716"/>
      <c r="L514" s="52"/>
      <c r="M514" s="52"/>
      <c r="N514" s="672"/>
      <c r="O514" s="52"/>
      <c r="P514" s="672"/>
      <c r="Q514" s="52"/>
      <c r="R514" s="672"/>
      <c r="S514" s="52"/>
      <c r="T514" s="672"/>
      <c r="U514" s="52"/>
    </row>
    <row r="515" spans="4:21">
      <c r="D515" s="672"/>
      <c r="E515" s="672"/>
      <c r="F515" s="672"/>
      <c r="G515" s="672"/>
      <c r="H515" s="672"/>
      <c r="I515" s="52"/>
      <c r="J515" s="672"/>
      <c r="K515" s="716"/>
      <c r="L515" s="52"/>
      <c r="M515" s="52"/>
      <c r="N515" s="672"/>
      <c r="O515" s="52"/>
      <c r="P515" s="672"/>
      <c r="Q515" s="52"/>
      <c r="R515" s="672"/>
      <c r="S515" s="52"/>
      <c r="T515" s="672"/>
      <c r="U515" s="52"/>
    </row>
    <row r="516" spans="4:21">
      <c r="D516" s="672"/>
      <c r="E516" s="672"/>
      <c r="F516" s="672"/>
      <c r="G516" s="672"/>
      <c r="H516" s="672"/>
      <c r="I516" s="52"/>
      <c r="J516" s="672"/>
      <c r="K516" s="716"/>
      <c r="L516" s="52"/>
      <c r="M516" s="52"/>
      <c r="N516" s="672"/>
      <c r="O516" s="52"/>
      <c r="P516" s="672"/>
      <c r="Q516" s="52"/>
      <c r="R516" s="672"/>
      <c r="S516" s="52"/>
      <c r="T516" s="672"/>
      <c r="U516" s="52"/>
    </row>
    <row r="517" spans="4:21">
      <c r="D517" s="672"/>
      <c r="E517" s="672"/>
      <c r="F517" s="672"/>
      <c r="G517" s="672"/>
      <c r="H517" s="672"/>
      <c r="I517" s="52"/>
      <c r="J517" s="672"/>
      <c r="K517" s="716"/>
      <c r="L517" s="52"/>
      <c r="M517" s="52"/>
      <c r="N517" s="672"/>
      <c r="O517" s="52"/>
      <c r="P517" s="672"/>
      <c r="Q517" s="52"/>
      <c r="R517" s="672"/>
      <c r="S517" s="52"/>
      <c r="T517" s="672"/>
      <c r="U517" s="52"/>
    </row>
    <row r="518" spans="4:21">
      <c r="D518" s="672"/>
      <c r="E518" s="672"/>
      <c r="F518" s="672"/>
      <c r="G518" s="672"/>
      <c r="H518" s="672"/>
      <c r="I518" s="52"/>
      <c r="J518" s="672"/>
      <c r="K518" s="716"/>
      <c r="L518" s="52"/>
      <c r="M518" s="52"/>
      <c r="N518" s="672"/>
      <c r="O518" s="52"/>
      <c r="P518" s="672"/>
      <c r="Q518" s="52"/>
      <c r="R518" s="672"/>
      <c r="S518" s="52"/>
      <c r="T518" s="672"/>
      <c r="U518" s="52"/>
    </row>
    <row r="519" spans="4:21">
      <c r="D519" s="672"/>
      <c r="E519" s="672"/>
      <c r="F519" s="672"/>
      <c r="G519" s="672"/>
      <c r="H519" s="672"/>
      <c r="I519" s="52"/>
      <c r="J519" s="672"/>
      <c r="K519" s="716"/>
      <c r="L519" s="52"/>
      <c r="M519" s="52"/>
      <c r="N519" s="672"/>
      <c r="O519" s="52"/>
      <c r="P519" s="672"/>
      <c r="Q519" s="52"/>
      <c r="R519" s="672"/>
      <c r="S519" s="52"/>
      <c r="T519" s="672"/>
      <c r="U519" s="52"/>
    </row>
    <row r="520" spans="4:21">
      <c r="D520" s="672"/>
      <c r="E520" s="672"/>
      <c r="F520" s="672"/>
      <c r="G520" s="672"/>
      <c r="H520" s="672"/>
      <c r="I520" s="52"/>
      <c r="J520" s="672"/>
      <c r="K520" s="716"/>
      <c r="L520" s="52"/>
      <c r="M520" s="52"/>
      <c r="N520" s="672"/>
      <c r="O520" s="52"/>
      <c r="P520" s="672"/>
      <c r="Q520" s="52"/>
      <c r="R520" s="672"/>
      <c r="S520" s="52"/>
      <c r="T520" s="672"/>
      <c r="U520" s="52"/>
    </row>
    <row r="521" spans="4:21">
      <c r="D521" s="672"/>
      <c r="E521" s="672"/>
      <c r="F521" s="672"/>
      <c r="G521" s="672"/>
      <c r="H521" s="672"/>
      <c r="I521" s="52"/>
      <c r="J521" s="672"/>
      <c r="K521" s="716"/>
      <c r="L521" s="52"/>
      <c r="M521" s="52"/>
      <c r="N521" s="672"/>
      <c r="O521" s="52"/>
      <c r="P521" s="672"/>
      <c r="Q521" s="52"/>
      <c r="R521" s="672"/>
      <c r="S521" s="52"/>
      <c r="T521" s="672"/>
      <c r="U521" s="52"/>
    </row>
    <row r="522" spans="4:21">
      <c r="D522" s="672"/>
      <c r="E522" s="672"/>
      <c r="F522" s="672"/>
      <c r="G522" s="672"/>
      <c r="H522" s="672"/>
      <c r="I522" s="52"/>
      <c r="J522" s="672"/>
      <c r="K522" s="716"/>
      <c r="L522" s="52"/>
      <c r="M522" s="52"/>
      <c r="N522" s="672"/>
      <c r="O522" s="52"/>
      <c r="P522" s="672"/>
      <c r="Q522" s="52"/>
      <c r="R522" s="672"/>
      <c r="S522" s="52"/>
      <c r="T522" s="672"/>
      <c r="U522" s="52"/>
    </row>
    <row r="523" spans="4:21">
      <c r="D523" s="672"/>
      <c r="E523" s="672"/>
      <c r="F523" s="672"/>
      <c r="G523" s="672"/>
      <c r="H523" s="672"/>
      <c r="I523" s="52"/>
      <c r="J523" s="672"/>
      <c r="K523" s="716"/>
      <c r="L523" s="52"/>
      <c r="M523" s="52"/>
      <c r="N523" s="672"/>
      <c r="O523" s="52"/>
      <c r="P523" s="672"/>
      <c r="Q523" s="52"/>
      <c r="R523" s="672"/>
      <c r="S523" s="52"/>
      <c r="T523" s="672"/>
      <c r="U523" s="52"/>
    </row>
    <row r="524" spans="4:21">
      <c r="D524" s="672"/>
      <c r="E524" s="672"/>
      <c r="F524" s="672"/>
      <c r="G524" s="672"/>
      <c r="H524" s="672"/>
      <c r="I524" s="52"/>
      <c r="J524" s="672"/>
      <c r="K524" s="716"/>
      <c r="L524" s="52"/>
      <c r="M524" s="52"/>
      <c r="N524" s="672"/>
      <c r="O524" s="52"/>
      <c r="P524" s="672"/>
      <c r="Q524" s="52"/>
      <c r="R524" s="672"/>
      <c r="S524" s="52"/>
      <c r="T524" s="672"/>
      <c r="U524" s="52"/>
    </row>
    <row r="525" spans="4:21">
      <c r="D525" s="672"/>
      <c r="E525" s="672"/>
      <c r="F525" s="672"/>
      <c r="G525" s="672"/>
      <c r="H525" s="672"/>
      <c r="I525" s="52"/>
      <c r="J525" s="672"/>
      <c r="K525" s="716"/>
      <c r="L525" s="52"/>
      <c r="M525" s="52"/>
      <c r="N525" s="672"/>
      <c r="O525" s="52"/>
      <c r="P525" s="672"/>
      <c r="Q525" s="52"/>
      <c r="R525" s="672"/>
      <c r="S525" s="52"/>
      <c r="T525" s="672"/>
      <c r="U525" s="52"/>
    </row>
    <row r="526" spans="4:21">
      <c r="D526" s="672"/>
      <c r="E526" s="672"/>
      <c r="F526" s="672"/>
      <c r="G526" s="672"/>
      <c r="H526" s="672"/>
      <c r="I526" s="52"/>
      <c r="J526" s="672"/>
      <c r="K526" s="716"/>
      <c r="L526" s="52"/>
      <c r="M526" s="52"/>
      <c r="N526" s="672"/>
      <c r="O526" s="52"/>
      <c r="P526" s="672"/>
      <c r="Q526" s="52"/>
      <c r="R526" s="672"/>
      <c r="S526" s="52"/>
      <c r="T526" s="672"/>
      <c r="U526" s="52"/>
    </row>
    <row r="527" spans="4:21">
      <c r="D527" s="672"/>
      <c r="E527" s="672"/>
      <c r="F527" s="672"/>
      <c r="G527" s="672"/>
      <c r="H527" s="672"/>
      <c r="I527" s="52"/>
      <c r="J527" s="672"/>
      <c r="K527" s="716"/>
      <c r="L527" s="52"/>
      <c r="M527" s="52"/>
      <c r="N527" s="672"/>
      <c r="O527" s="52"/>
      <c r="P527" s="672"/>
      <c r="Q527" s="52"/>
      <c r="R527" s="672"/>
      <c r="S527" s="52"/>
      <c r="T527" s="672"/>
      <c r="U527" s="52"/>
    </row>
    <row r="528" spans="4:21">
      <c r="D528" s="672"/>
      <c r="E528" s="672"/>
      <c r="F528" s="672"/>
      <c r="G528" s="672"/>
      <c r="H528" s="672"/>
      <c r="I528" s="52"/>
      <c r="J528" s="672"/>
      <c r="K528" s="716"/>
      <c r="L528" s="52"/>
      <c r="M528" s="52"/>
      <c r="N528" s="672"/>
      <c r="O528" s="52"/>
      <c r="P528" s="672"/>
      <c r="Q528" s="52"/>
      <c r="R528" s="672"/>
      <c r="S528" s="52"/>
      <c r="T528" s="672"/>
      <c r="U528" s="52"/>
    </row>
    <row r="529" spans="4:21">
      <c r="D529" s="672"/>
      <c r="E529" s="672"/>
      <c r="F529" s="672"/>
      <c r="G529" s="672"/>
      <c r="H529" s="672"/>
      <c r="I529" s="52"/>
      <c r="J529" s="672"/>
      <c r="K529" s="716"/>
      <c r="L529" s="52"/>
      <c r="M529" s="52"/>
      <c r="N529" s="672"/>
      <c r="O529" s="52"/>
      <c r="P529" s="672"/>
      <c r="Q529" s="52"/>
      <c r="R529" s="672"/>
      <c r="S529" s="52"/>
      <c r="T529" s="672"/>
      <c r="U529" s="52"/>
    </row>
    <row r="530" spans="4:21">
      <c r="D530" s="672"/>
      <c r="E530" s="672"/>
      <c r="F530" s="672"/>
      <c r="G530" s="672"/>
      <c r="H530" s="672"/>
      <c r="I530" s="52"/>
      <c r="J530" s="672"/>
      <c r="K530" s="716"/>
      <c r="L530" s="52"/>
      <c r="M530" s="52"/>
      <c r="N530" s="672"/>
      <c r="O530" s="52"/>
      <c r="P530" s="672"/>
      <c r="Q530" s="52"/>
      <c r="R530" s="672"/>
      <c r="S530" s="52"/>
      <c r="T530" s="672"/>
      <c r="U530" s="52"/>
    </row>
    <row r="531" spans="4:21">
      <c r="D531" s="672"/>
      <c r="E531" s="672"/>
      <c r="F531" s="672"/>
      <c r="G531" s="672"/>
      <c r="H531" s="672"/>
      <c r="I531" s="52"/>
      <c r="J531" s="672"/>
      <c r="K531" s="716"/>
      <c r="L531" s="52"/>
      <c r="M531" s="52"/>
      <c r="N531" s="672"/>
      <c r="O531" s="52"/>
      <c r="P531" s="672"/>
      <c r="Q531" s="52"/>
      <c r="R531" s="672"/>
      <c r="S531" s="52"/>
      <c r="T531" s="672"/>
      <c r="U531" s="52"/>
    </row>
    <row r="532" spans="4:21">
      <c r="D532" s="672"/>
      <c r="E532" s="672"/>
      <c r="F532" s="672"/>
      <c r="G532" s="672"/>
      <c r="H532" s="672"/>
      <c r="I532" s="52"/>
      <c r="J532" s="672"/>
      <c r="K532" s="716"/>
      <c r="L532" s="52"/>
      <c r="M532" s="52"/>
      <c r="N532" s="672"/>
      <c r="O532" s="52"/>
      <c r="P532" s="672"/>
      <c r="Q532" s="52"/>
      <c r="R532" s="672"/>
      <c r="S532" s="52"/>
      <c r="T532" s="672"/>
      <c r="U532" s="52"/>
    </row>
    <row r="533" spans="4:21">
      <c r="D533" s="672"/>
      <c r="E533" s="672"/>
      <c r="F533" s="672"/>
      <c r="G533" s="672"/>
      <c r="H533" s="672"/>
      <c r="I533" s="52"/>
      <c r="J533" s="672"/>
      <c r="K533" s="716"/>
      <c r="L533" s="52"/>
      <c r="M533" s="52"/>
      <c r="N533" s="672"/>
      <c r="O533" s="52"/>
      <c r="P533" s="672"/>
      <c r="Q533" s="52"/>
      <c r="R533" s="672"/>
      <c r="S533" s="52"/>
      <c r="T533" s="672"/>
      <c r="U533" s="52"/>
    </row>
    <row r="534" spans="4:21">
      <c r="D534" s="672"/>
      <c r="E534" s="672"/>
      <c r="F534" s="672"/>
      <c r="G534" s="672"/>
      <c r="H534" s="672"/>
      <c r="I534" s="52"/>
      <c r="J534" s="672"/>
      <c r="K534" s="716"/>
      <c r="L534" s="52"/>
      <c r="M534" s="52"/>
      <c r="N534" s="672"/>
      <c r="O534" s="52"/>
      <c r="P534" s="672"/>
      <c r="Q534" s="52"/>
      <c r="R534" s="672"/>
      <c r="S534" s="52"/>
      <c r="T534" s="672"/>
      <c r="U534" s="52"/>
    </row>
    <row r="535" spans="4:21">
      <c r="D535" s="672"/>
      <c r="E535" s="672"/>
      <c r="F535" s="672"/>
      <c r="G535" s="672"/>
      <c r="H535" s="672"/>
      <c r="I535" s="52"/>
      <c r="J535" s="672"/>
      <c r="K535" s="716"/>
      <c r="L535" s="52"/>
      <c r="M535" s="52"/>
      <c r="N535" s="672"/>
      <c r="O535" s="52"/>
      <c r="P535" s="672"/>
      <c r="Q535" s="52"/>
      <c r="R535" s="672"/>
      <c r="S535" s="52"/>
      <c r="T535" s="672"/>
      <c r="U535" s="52"/>
    </row>
    <row r="536" spans="4:21">
      <c r="D536" s="672"/>
      <c r="E536" s="672"/>
      <c r="F536" s="672"/>
      <c r="G536" s="672"/>
      <c r="H536" s="672"/>
      <c r="I536" s="52"/>
      <c r="J536" s="672"/>
      <c r="K536" s="716"/>
      <c r="L536" s="52"/>
      <c r="M536" s="52"/>
      <c r="N536" s="672"/>
      <c r="O536" s="52"/>
      <c r="P536" s="672"/>
      <c r="Q536" s="52"/>
      <c r="R536" s="672"/>
      <c r="S536" s="52"/>
      <c r="T536" s="672"/>
      <c r="U536" s="52"/>
    </row>
    <row r="537" spans="4:21">
      <c r="D537" s="672"/>
      <c r="E537" s="672"/>
      <c r="F537" s="672"/>
      <c r="G537" s="672"/>
      <c r="H537" s="672"/>
      <c r="I537" s="52"/>
      <c r="J537" s="672"/>
      <c r="K537" s="716"/>
      <c r="L537" s="52"/>
      <c r="M537" s="52"/>
      <c r="N537" s="672"/>
      <c r="O537" s="52"/>
      <c r="P537" s="672"/>
      <c r="Q537" s="52"/>
      <c r="R537" s="672"/>
      <c r="S537" s="52"/>
      <c r="T537" s="672"/>
      <c r="U537" s="52"/>
    </row>
    <row r="538" spans="4:21">
      <c r="D538" s="672"/>
      <c r="E538" s="672"/>
      <c r="F538" s="672"/>
      <c r="G538" s="672"/>
      <c r="H538" s="672"/>
      <c r="I538" s="52"/>
      <c r="J538" s="672"/>
      <c r="K538" s="716"/>
      <c r="L538" s="52"/>
      <c r="M538" s="52"/>
      <c r="N538" s="672"/>
      <c r="O538" s="52"/>
      <c r="P538" s="672"/>
      <c r="Q538" s="52"/>
      <c r="R538" s="672"/>
      <c r="S538" s="52"/>
      <c r="T538" s="672"/>
      <c r="U538" s="52"/>
    </row>
    <row r="539" spans="4:21">
      <c r="D539" s="672"/>
      <c r="E539" s="672"/>
      <c r="F539" s="672"/>
      <c r="G539" s="672"/>
      <c r="H539" s="672"/>
      <c r="I539" s="52"/>
      <c r="J539" s="672"/>
      <c r="K539" s="716"/>
      <c r="L539" s="52"/>
      <c r="M539" s="52"/>
      <c r="N539" s="672"/>
      <c r="O539" s="52"/>
      <c r="P539" s="672"/>
      <c r="Q539" s="52"/>
      <c r="R539" s="672"/>
      <c r="S539" s="52"/>
      <c r="T539" s="672"/>
      <c r="U539" s="52"/>
    </row>
    <row r="540" spans="4:21">
      <c r="D540" s="672"/>
      <c r="E540" s="672"/>
      <c r="F540" s="672"/>
      <c r="G540" s="672"/>
      <c r="H540" s="672"/>
      <c r="I540" s="52"/>
      <c r="J540" s="672"/>
      <c r="K540" s="716"/>
      <c r="L540" s="52"/>
      <c r="M540" s="52"/>
      <c r="N540" s="672"/>
      <c r="O540" s="52"/>
      <c r="P540" s="672"/>
      <c r="Q540" s="52"/>
      <c r="R540" s="672"/>
      <c r="S540" s="52"/>
      <c r="T540" s="672"/>
      <c r="U540" s="52"/>
    </row>
    <row r="541" spans="4:21">
      <c r="D541" s="672"/>
      <c r="E541" s="672"/>
      <c r="F541" s="672"/>
      <c r="G541" s="672"/>
      <c r="H541" s="672"/>
      <c r="I541" s="52"/>
      <c r="J541" s="672"/>
      <c r="K541" s="716"/>
      <c r="L541" s="52"/>
      <c r="M541" s="52"/>
      <c r="N541" s="672"/>
      <c r="O541" s="52"/>
      <c r="P541" s="672"/>
      <c r="Q541" s="52"/>
      <c r="R541" s="672"/>
      <c r="S541" s="52"/>
      <c r="T541" s="672"/>
      <c r="U541" s="52"/>
    </row>
    <row r="542" spans="4:21">
      <c r="D542" s="672"/>
      <c r="E542" s="672"/>
      <c r="F542" s="672"/>
      <c r="G542" s="672"/>
      <c r="H542" s="672"/>
      <c r="I542" s="52"/>
      <c r="J542" s="672"/>
      <c r="K542" s="716"/>
      <c r="L542" s="52"/>
      <c r="M542" s="52"/>
      <c r="N542" s="672"/>
      <c r="O542" s="52"/>
      <c r="P542" s="672"/>
      <c r="Q542" s="52"/>
      <c r="R542" s="672"/>
      <c r="S542" s="52"/>
      <c r="T542" s="672"/>
      <c r="U542" s="52"/>
    </row>
    <row r="543" spans="4:21">
      <c r="D543" s="672"/>
      <c r="E543" s="672"/>
      <c r="F543" s="672"/>
      <c r="G543" s="672"/>
      <c r="H543" s="672"/>
      <c r="I543" s="52"/>
      <c r="J543" s="672"/>
      <c r="K543" s="716"/>
      <c r="L543" s="52"/>
      <c r="M543" s="52"/>
      <c r="N543" s="672"/>
      <c r="O543" s="52"/>
      <c r="P543" s="672"/>
      <c r="Q543" s="52"/>
      <c r="R543" s="672"/>
      <c r="S543" s="52"/>
      <c r="T543" s="672"/>
      <c r="U543" s="52"/>
    </row>
    <row r="544" spans="4:21">
      <c r="D544" s="672"/>
      <c r="E544" s="672"/>
      <c r="F544" s="672"/>
      <c r="G544" s="672"/>
      <c r="H544" s="672"/>
      <c r="I544" s="52"/>
      <c r="J544" s="672"/>
      <c r="K544" s="716"/>
      <c r="L544" s="52"/>
      <c r="M544" s="52"/>
      <c r="N544" s="672"/>
      <c r="O544" s="52"/>
      <c r="P544" s="672"/>
      <c r="Q544" s="52"/>
      <c r="R544" s="672"/>
      <c r="S544" s="52"/>
      <c r="T544" s="672"/>
      <c r="U544" s="52"/>
    </row>
    <row r="545" spans="4:21">
      <c r="D545" s="672"/>
      <c r="E545" s="672"/>
      <c r="F545" s="672"/>
      <c r="G545" s="672"/>
      <c r="H545" s="672"/>
      <c r="I545" s="52"/>
      <c r="J545" s="672"/>
      <c r="K545" s="716"/>
      <c r="L545" s="52"/>
      <c r="M545" s="52"/>
      <c r="N545" s="672"/>
      <c r="O545" s="52"/>
      <c r="P545" s="672"/>
      <c r="Q545" s="52"/>
      <c r="R545" s="672"/>
      <c r="S545" s="52"/>
      <c r="T545" s="672"/>
      <c r="U545" s="52"/>
    </row>
    <row r="546" spans="4:21">
      <c r="D546" s="672"/>
      <c r="E546" s="672"/>
      <c r="F546" s="672"/>
      <c r="G546" s="672"/>
      <c r="H546" s="672"/>
      <c r="I546" s="52"/>
      <c r="J546" s="672"/>
      <c r="K546" s="716"/>
      <c r="L546" s="52"/>
      <c r="M546" s="52"/>
      <c r="N546" s="672"/>
      <c r="O546" s="52"/>
      <c r="P546" s="672"/>
      <c r="Q546" s="52"/>
      <c r="R546" s="672"/>
      <c r="S546" s="52"/>
      <c r="T546" s="672"/>
      <c r="U546" s="52"/>
    </row>
    <row r="547" spans="4:21">
      <c r="D547" s="672"/>
      <c r="E547" s="672"/>
      <c r="F547" s="672"/>
      <c r="G547" s="672"/>
      <c r="H547" s="672"/>
      <c r="I547" s="52"/>
      <c r="J547" s="672"/>
      <c r="K547" s="716"/>
      <c r="L547" s="52"/>
      <c r="M547" s="52"/>
      <c r="N547" s="672"/>
      <c r="O547" s="52"/>
      <c r="P547" s="672"/>
      <c r="Q547" s="52"/>
      <c r="R547" s="672"/>
      <c r="S547" s="52"/>
      <c r="T547" s="672"/>
      <c r="U547" s="52"/>
    </row>
    <row r="548" spans="4:21">
      <c r="D548" s="672"/>
      <c r="E548" s="672"/>
      <c r="F548" s="672"/>
      <c r="G548" s="672"/>
      <c r="H548" s="672"/>
      <c r="I548" s="52"/>
      <c r="J548" s="672"/>
      <c r="K548" s="716"/>
      <c r="L548" s="52"/>
      <c r="M548" s="52"/>
      <c r="N548" s="672"/>
      <c r="O548" s="52"/>
      <c r="P548" s="672"/>
      <c r="Q548" s="52"/>
      <c r="R548" s="672"/>
      <c r="S548" s="52"/>
      <c r="T548" s="672"/>
      <c r="U548" s="52"/>
    </row>
    <row r="549" spans="4:21">
      <c r="D549" s="672"/>
      <c r="E549" s="672"/>
      <c r="F549" s="672"/>
      <c r="G549" s="672"/>
      <c r="H549" s="672"/>
      <c r="I549" s="52"/>
      <c r="J549" s="672"/>
      <c r="K549" s="716"/>
      <c r="L549" s="52"/>
      <c r="M549" s="52"/>
      <c r="N549" s="672"/>
      <c r="O549" s="52"/>
      <c r="P549" s="672"/>
      <c r="Q549" s="52"/>
      <c r="R549" s="672"/>
      <c r="S549" s="52"/>
      <c r="T549" s="672"/>
      <c r="U549" s="52"/>
    </row>
    <row r="550" spans="4:21">
      <c r="D550" s="672"/>
      <c r="E550" s="672"/>
      <c r="F550" s="672"/>
      <c r="G550" s="672"/>
      <c r="H550" s="672"/>
      <c r="I550" s="52"/>
      <c r="J550" s="672"/>
      <c r="K550" s="716"/>
      <c r="L550" s="52"/>
      <c r="M550" s="52"/>
      <c r="N550" s="672"/>
      <c r="O550" s="52"/>
      <c r="P550" s="672"/>
      <c r="Q550" s="52"/>
      <c r="R550" s="672"/>
      <c r="S550" s="52"/>
      <c r="T550" s="672"/>
      <c r="U550" s="52"/>
    </row>
    <row r="551" spans="4:21">
      <c r="D551" s="672"/>
      <c r="E551" s="672"/>
      <c r="F551" s="672"/>
      <c r="G551" s="672"/>
      <c r="H551" s="672"/>
      <c r="I551" s="52"/>
      <c r="J551" s="672"/>
      <c r="K551" s="716"/>
      <c r="L551" s="52"/>
      <c r="M551" s="52"/>
      <c r="N551" s="672"/>
      <c r="O551" s="52"/>
      <c r="P551" s="672"/>
      <c r="Q551" s="52"/>
      <c r="R551" s="672"/>
      <c r="S551" s="52"/>
      <c r="T551" s="672"/>
      <c r="U551" s="52"/>
    </row>
    <row r="552" spans="4:21">
      <c r="D552" s="672"/>
      <c r="E552" s="672"/>
      <c r="F552" s="672"/>
      <c r="G552" s="672"/>
      <c r="H552" s="672"/>
      <c r="I552" s="52"/>
      <c r="J552" s="672"/>
      <c r="K552" s="716"/>
      <c r="L552" s="52"/>
      <c r="M552" s="52"/>
      <c r="N552" s="672"/>
      <c r="O552" s="52"/>
      <c r="P552" s="672"/>
      <c r="Q552" s="52"/>
      <c r="R552" s="672"/>
      <c r="S552" s="52"/>
      <c r="T552" s="672"/>
      <c r="U552" s="52"/>
    </row>
    <row r="553" spans="4:21">
      <c r="D553" s="672"/>
      <c r="E553" s="672"/>
      <c r="F553" s="672"/>
      <c r="G553" s="672"/>
      <c r="H553" s="672"/>
      <c r="I553" s="52"/>
      <c r="J553" s="672"/>
      <c r="K553" s="716"/>
      <c r="L553" s="52"/>
      <c r="M553" s="52"/>
      <c r="N553" s="672"/>
      <c r="O553" s="52"/>
      <c r="P553" s="672"/>
      <c r="Q553" s="52"/>
      <c r="R553" s="672"/>
      <c r="S553" s="52"/>
      <c r="T553" s="672"/>
      <c r="U553" s="52"/>
    </row>
    <row r="554" spans="4:21">
      <c r="D554" s="672"/>
      <c r="E554" s="672"/>
      <c r="F554" s="672"/>
      <c r="G554" s="672"/>
      <c r="H554" s="672"/>
      <c r="I554" s="52"/>
      <c r="J554" s="672"/>
      <c r="K554" s="716"/>
      <c r="L554" s="52"/>
      <c r="M554" s="52"/>
      <c r="N554" s="672"/>
      <c r="O554" s="52"/>
      <c r="P554" s="672"/>
      <c r="Q554" s="52"/>
      <c r="R554" s="672"/>
      <c r="S554" s="52"/>
      <c r="T554" s="672"/>
      <c r="U554" s="52"/>
    </row>
    <row r="555" spans="4:21">
      <c r="D555" s="672"/>
      <c r="E555" s="672"/>
      <c r="F555" s="672"/>
      <c r="G555" s="672"/>
      <c r="H555" s="672"/>
      <c r="I555" s="52"/>
      <c r="J555" s="672"/>
      <c r="K555" s="716"/>
      <c r="L555" s="52"/>
      <c r="M555" s="52"/>
      <c r="N555" s="672"/>
      <c r="O555" s="52"/>
      <c r="P555" s="672"/>
      <c r="Q555" s="52"/>
      <c r="R555" s="672"/>
      <c r="S555" s="52"/>
      <c r="T555" s="672"/>
      <c r="U555" s="52"/>
    </row>
    <row r="556" spans="4:21">
      <c r="D556" s="672"/>
      <c r="E556" s="672"/>
      <c r="F556" s="672"/>
      <c r="G556" s="672"/>
      <c r="H556" s="672"/>
      <c r="I556" s="52"/>
      <c r="J556" s="672"/>
      <c r="K556" s="716"/>
      <c r="L556" s="52"/>
      <c r="M556" s="52"/>
      <c r="N556" s="672"/>
      <c r="O556" s="52"/>
      <c r="P556" s="672"/>
      <c r="Q556" s="52"/>
      <c r="R556" s="672"/>
      <c r="S556" s="52"/>
      <c r="T556" s="672"/>
      <c r="U556" s="52"/>
    </row>
    <row r="557" spans="4:21">
      <c r="D557" s="672"/>
      <c r="E557" s="672"/>
      <c r="F557" s="672"/>
      <c r="G557" s="672"/>
      <c r="H557" s="672"/>
      <c r="I557" s="52"/>
      <c r="J557" s="672"/>
      <c r="K557" s="716"/>
      <c r="L557" s="52"/>
      <c r="M557" s="52"/>
      <c r="N557" s="672"/>
      <c r="O557" s="52"/>
      <c r="P557" s="672"/>
      <c r="Q557" s="52"/>
      <c r="R557" s="672"/>
      <c r="S557" s="52"/>
      <c r="T557" s="672"/>
      <c r="U557" s="52"/>
    </row>
    <row r="558" spans="4:21">
      <c r="D558" s="672"/>
      <c r="E558" s="672"/>
      <c r="F558" s="672"/>
      <c r="G558" s="672"/>
      <c r="H558" s="672"/>
      <c r="I558" s="52"/>
      <c r="J558" s="672"/>
      <c r="K558" s="716"/>
      <c r="L558" s="52"/>
      <c r="M558" s="52"/>
      <c r="N558" s="672"/>
      <c r="O558" s="52"/>
      <c r="P558" s="672"/>
      <c r="Q558" s="52"/>
      <c r="R558" s="672"/>
      <c r="S558" s="52"/>
      <c r="T558" s="672"/>
      <c r="U558" s="52"/>
    </row>
    <row r="559" spans="4:21">
      <c r="D559" s="672"/>
      <c r="E559" s="672"/>
      <c r="F559" s="672"/>
      <c r="G559" s="672"/>
      <c r="H559" s="672"/>
      <c r="I559" s="52"/>
      <c r="J559" s="672"/>
      <c r="K559" s="716"/>
      <c r="L559" s="52"/>
      <c r="M559" s="52"/>
      <c r="N559" s="672"/>
      <c r="O559" s="52"/>
      <c r="P559" s="672"/>
      <c r="Q559" s="52"/>
      <c r="R559" s="672"/>
      <c r="S559" s="52"/>
      <c r="T559" s="672"/>
      <c r="U559" s="52"/>
    </row>
    <row r="560" spans="4:21">
      <c r="D560" s="672"/>
      <c r="E560" s="672"/>
      <c r="F560" s="672"/>
      <c r="G560" s="672"/>
      <c r="H560" s="672"/>
      <c r="I560" s="52"/>
      <c r="J560" s="672"/>
      <c r="K560" s="716"/>
      <c r="L560" s="52"/>
      <c r="M560" s="52"/>
      <c r="N560" s="672"/>
      <c r="O560" s="52"/>
      <c r="P560" s="672"/>
      <c r="Q560" s="52"/>
      <c r="R560" s="672"/>
      <c r="S560" s="52"/>
      <c r="T560" s="672"/>
      <c r="U560" s="52"/>
    </row>
    <row r="561" spans="4:21">
      <c r="D561" s="672"/>
      <c r="E561" s="672"/>
      <c r="F561" s="672"/>
      <c r="G561" s="672"/>
      <c r="H561" s="672"/>
      <c r="I561" s="52"/>
      <c r="J561" s="672"/>
      <c r="K561" s="716"/>
      <c r="L561" s="52"/>
      <c r="M561" s="52"/>
      <c r="N561" s="672"/>
      <c r="O561" s="52"/>
      <c r="P561" s="672"/>
      <c r="Q561" s="52"/>
      <c r="R561" s="672"/>
      <c r="S561" s="52"/>
      <c r="T561" s="672"/>
      <c r="U561" s="52"/>
    </row>
    <row r="562" spans="4:21">
      <c r="D562" s="672"/>
      <c r="E562" s="672"/>
      <c r="F562" s="672"/>
      <c r="G562" s="672"/>
      <c r="H562" s="672"/>
      <c r="I562" s="52"/>
      <c r="J562" s="672"/>
      <c r="K562" s="716"/>
      <c r="L562" s="52"/>
      <c r="M562" s="52"/>
      <c r="N562" s="672"/>
      <c r="O562" s="52"/>
      <c r="P562" s="672"/>
      <c r="Q562" s="52"/>
      <c r="R562" s="672"/>
      <c r="S562" s="52"/>
      <c r="T562" s="672"/>
      <c r="U562" s="52"/>
    </row>
    <row r="563" spans="4:21">
      <c r="D563" s="672"/>
      <c r="E563" s="672"/>
      <c r="F563" s="672"/>
      <c r="G563" s="672"/>
      <c r="H563" s="672"/>
      <c r="I563" s="52"/>
      <c r="J563" s="672"/>
      <c r="K563" s="716"/>
      <c r="L563" s="52"/>
      <c r="M563" s="52"/>
      <c r="N563" s="672"/>
      <c r="O563" s="52"/>
      <c r="P563" s="672"/>
      <c r="Q563" s="52"/>
      <c r="R563" s="672"/>
      <c r="S563" s="52"/>
      <c r="T563" s="672"/>
      <c r="U563" s="52"/>
    </row>
    <row r="564" spans="4:21">
      <c r="D564" s="672"/>
      <c r="E564" s="672"/>
      <c r="F564" s="672"/>
      <c r="G564" s="672"/>
      <c r="H564" s="672"/>
      <c r="I564" s="52"/>
      <c r="J564" s="672"/>
      <c r="K564" s="716"/>
      <c r="L564" s="52"/>
      <c r="M564" s="52"/>
      <c r="N564" s="672"/>
      <c r="O564" s="52"/>
      <c r="P564" s="672"/>
      <c r="Q564" s="52"/>
      <c r="R564" s="672"/>
      <c r="S564" s="52"/>
      <c r="T564" s="672"/>
      <c r="U564" s="52"/>
    </row>
    <row r="565" spans="4:21">
      <c r="D565" s="672"/>
      <c r="E565" s="672"/>
      <c r="F565" s="672"/>
      <c r="G565" s="672"/>
      <c r="H565" s="672"/>
      <c r="I565" s="52"/>
      <c r="J565" s="672"/>
      <c r="K565" s="716"/>
      <c r="L565" s="52"/>
      <c r="M565" s="52"/>
      <c r="N565" s="672"/>
      <c r="O565" s="52"/>
      <c r="P565" s="672"/>
      <c r="Q565" s="52"/>
      <c r="R565" s="672"/>
      <c r="S565" s="52"/>
      <c r="T565" s="672"/>
      <c r="U565" s="52"/>
    </row>
    <row r="566" spans="4:21">
      <c r="D566" s="672"/>
      <c r="E566" s="672"/>
      <c r="F566" s="672"/>
      <c r="G566" s="672"/>
      <c r="H566" s="672"/>
      <c r="I566" s="52"/>
      <c r="J566" s="672"/>
      <c r="K566" s="716"/>
      <c r="L566" s="52"/>
      <c r="M566" s="52"/>
      <c r="N566" s="672"/>
      <c r="O566" s="52"/>
      <c r="P566" s="672"/>
      <c r="Q566" s="52"/>
      <c r="R566" s="672"/>
      <c r="S566" s="52"/>
      <c r="T566" s="672"/>
      <c r="U566" s="52"/>
    </row>
    <row r="567" spans="4:21">
      <c r="D567" s="672"/>
      <c r="E567" s="672"/>
      <c r="F567" s="672"/>
      <c r="G567" s="672"/>
      <c r="H567" s="672"/>
      <c r="I567" s="52"/>
      <c r="J567" s="672"/>
      <c r="K567" s="716"/>
      <c r="L567" s="52"/>
      <c r="M567" s="52"/>
      <c r="N567" s="672"/>
      <c r="O567" s="52"/>
      <c r="P567" s="672"/>
      <c r="Q567" s="52"/>
      <c r="R567" s="672"/>
      <c r="S567" s="52"/>
      <c r="T567" s="672"/>
      <c r="U567" s="52"/>
    </row>
    <row r="568" spans="4:21">
      <c r="D568" s="672"/>
      <c r="E568" s="672"/>
      <c r="F568" s="672"/>
      <c r="G568" s="672"/>
      <c r="H568" s="672"/>
      <c r="I568" s="52"/>
      <c r="J568" s="672"/>
      <c r="K568" s="716"/>
      <c r="L568" s="52"/>
      <c r="M568" s="52"/>
      <c r="N568" s="672"/>
      <c r="O568" s="52"/>
      <c r="P568" s="672"/>
      <c r="Q568" s="52"/>
      <c r="R568" s="672"/>
      <c r="S568" s="52"/>
      <c r="T568" s="672"/>
      <c r="U568" s="52"/>
    </row>
    <row r="569" spans="4:21">
      <c r="D569" s="672"/>
      <c r="E569" s="672"/>
      <c r="F569" s="672"/>
      <c r="G569" s="672"/>
      <c r="H569" s="672"/>
      <c r="I569" s="52"/>
      <c r="J569" s="672"/>
      <c r="K569" s="716"/>
      <c r="L569" s="52"/>
      <c r="M569" s="52"/>
      <c r="N569" s="672"/>
      <c r="O569" s="52"/>
      <c r="P569" s="672"/>
      <c r="Q569" s="52"/>
      <c r="R569" s="672"/>
      <c r="S569" s="52"/>
      <c r="T569" s="672"/>
      <c r="U569" s="52"/>
    </row>
    <row r="570" spans="4:21">
      <c r="D570" s="672"/>
      <c r="E570" s="672"/>
      <c r="F570" s="672"/>
      <c r="G570" s="672"/>
      <c r="H570" s="672"/>
      <c r="I570" s="52"/>
      <c r="J570" s="672"/>
      <c r="K570" s="716"/>
      <c r="L570" s="52"/>
      <c r="M570" s="52"/>
      <c r="N570" s="672"/>
      <c r="O570" s="52"/>
      <c r="P570" s="672"/>
      <c r="Q570" s="52"/>
      <c r="R570" s="672"/>
      <c r="S570" s="52"/>
      <c r="T570" s="672"/>
      <c r="U570" s="52"/>
    </row>
    <row r="571" spans="4:21">
      <c r="D571" s="672"/>
      <c r="E571" s="672"/>
      <c r="F571" s="672"/>
      <c r="G571" s="672"/>
      <c r="H571" s="672"/>
      <c r="I571" s="52"/>
      <c r="J571" s="672"/>
      <c r="K571" s="716"/>
      <c r="L571" s="52"/>
      <c r="M571" s="52"/>
      <c r="N571" s="672"/>
      <c r="O571" s="52"/>
      <c r="P571" s="672"/>
      <c r="Q571" s="52"/>
      <c r="R571" s="672"/>
      <c r="S571" s="52"/>
      <c r="T571" s="672"/>
      <c r="U571" s="52"/>
    </row>
    <row r="572" spans="4:21">
      <c r="D572" s="672"/>
      <c r="E572" s="672"/>
      <c r="F572" s="672"/>
      <c r="G572" s="672"/>
      <c r="H572" s="672"/>
      <c r="I572" s="52"/>
      <c r="J572" s="672"/>
      <c r="K572" s="716"/>
      <c r="L572" s="52"/>
      <c r="M572" s="52"/>
      <c r="N572" s="672"/>
      <c r="O572" s="52"/>
      <c r="P572" s="672"/>
      <c r="Q572" s="52"/>
      <c r="R572" s="672"/>
      <c r="S572" s="52"/>
      <c r="T572" s="672"/>
      <c r="U572" s="52"/>
    </row>
    <row r="573" spans="4:21">
      <c r="D573" s="672"/>
      <c r="E573" s="672"/>
      <c r="F573" s="672"/>
      <c r="G573" s="672"/>
      <c r="H573" s="672"/>
      <c r="I573" s="52"/>
      <c r="J573" s="672"/>
      <c r="K573" s="716"/>
      <c r="L573" s="52"/>
      <c r="M573" s="52"/>
      <c r="N573" s="672"/>
      <c r="O573" s="52"/>
      <c r="P573" s="672"/>
      <c r="Q573" s="52"/>
      <c r="R573" s="672"/>
      <c r="S573" s="52"/>
      <c r="T573" s="672"/>
      <c r="U573" s="52"/>
    </row>
    <row r="574" spans="4:21">
      <c r="D574" s="672"/>
      <c r="E574" s="672"/>
      <c r="F574" s="672"/>
      <c r="G574" s="672"/>
      <c r="H574" s="672"/>
      <c r="I574" s="52"/>
      <c r="J574" s="672"/>
      <c r="K574" s="716"/>
      <c r="L574" s="52"/>
      <c r="M574" s="52"/>
      <c r="N574" s="672"/>
      <c r="O574" s="52"/>
      <c r="P574" s="672"/>
      <c r="Q574" s="52"/>
      <c r="R574" s="672"/>
      <c r="S574" s="52"/>
      <c r="T574" s="672"/>
      <c r="U574" s="52"/>
    </row>
    <row r="575" spans="4:21">
      <c r="D575" s="672"/>
      <c r="E575" s="672"/>
      <c r="F575" s="672"/>
      <c r="G575" s="672"/>
      <c r="H575" s="672"/>
      <c r="I575" s="52"/>
      <c r="J575" s="672"/>
      <c r="K575" s="716"/>
      <c r="L575" s="52"/>
      <c r="M575" s="52"/>
      <c r="N575" s="672"/>
      <c r="O575" s="52"/>
      <c r="P575" s="672"/>
      <c r="Q575" s="52"/>
      <c r="R575" s="672"/>
      <c r="S575" s="52"/>
      <c r="T575" s="672"/>
      <c r="U575" s="52"/>
    </row>
    <row r="576" spans="4:21">
      <c r="D576" s="672"/>
      <c r="E576" s="672"/>
      <c r="F576" s="672"/>
      <c r="G576" s="672"/>
      <c r="H576" s="672"/>
      <c r="I576" s="52"/>
      <c r="J576" s="672"/>
      <c r="K576" s="716"/>
      <c r="L576" s="52"/>
      <c r="M576" s="52"/>
      <c r="N576" s="672"/>
      <c r="O576" s="52"/>
      <c r="P576" s="672"/>
      <c r="Q576" s="52"/>
      <c r="R576" s="672"/>
      <c r="S576" s="52"/>
      <c r="T576" s="672"/>
      <c r="U576" s="52"/>
    </row>
    <row r="577" spans="4:21">
      <c r="D577" s="672"/>
      <c r="E577" s="672"/>
      <c r="F577" s="672"/>
      <c r="G577" s="672"/>
      <c r="H577" s="672"/>
      <c r="I577" s="52"/>
      <c r="J577" s="672"/>
      <c r="K577" s="716"/>
      <c r="L577" s="52"/>
      <c r="M577" s="52"/>
      <c r="N577" s="672"/>
      <c r="O577" s="52"/>
      <c r="P577" s="672"/>
      <c r="Q577" s="52"/>
      <c r="R577" s="672"/>
      <c r="S577" s="52"/>
      <c r="T577" s="672"/>
      <c r="U577" s="52"/>
    </row>
    <row r="578" spans="4:21">
      <c r="D578" s="672"/>
      <c r="E578" s="672"/>
      <c r="F578" s="672"/>
      <c r="G578" s="672"/>
      <c r="H578" s="672"/>
      <c r="I578" s="52"/>
      <c r="J578" s="672"/>
      <c r="K578" s="716"/>
      <c r="L578" s="52"/>
      <c r="M578" s="52"/>
      <c r="N578" s="672"/>
      <c r="O578" s="52"/>
      <c r="P578" s="672"/>
      <c r="Q578" s="52"/>
      <c r="R578" s="672"/>
      <c r="S578" s="52"/>
      <c r="T578" s="672"/>
      <c r="U578" s="52"/>
    </row>
    <row r="579" spans="4:21">
      <c r="D579" s="672"/>
      <c r="E579" s="672"/>
      <c r="F579" s="672"/>
      <c r="G579" s="672"/>
      <c r="H579" s="672"/>
      <c r="I579" s="52"/>
      <c r="J579" s="672"/>
      <c r="K579" s="716"/>
      <c r="L579" s="52"/>
      <c r="M579" s="52"/>
      <c r="N579" s="672"/>
      <c r="O579" s="52"/>
      <c r="P579" s="672"/>
      <c r="Q579" s="52"/>
      <c r="R579" s="672"/>
      <c r="S579" s="52"/>
      <c r="T579" s="672"/>
      <c r="U579" s="52"/>
    </row>
    <row r="580" spans="4:21">
      <c r="D580" s="672"/>
      <c r="E580" s="672"/>
      <c r="F580" s="672"/>
      <c r="G580" s="672"/>
      <c r="H580" s="672"/>
      <c r="I580" s="52"/>
      <c r="J580" s="672"/>
      <c r="K580" s="716"/>
      <c r="L580" s="52"/>
      <c r="M580" s="52"/>
      <c r="N580" s="672"/>
      <c r="O580" s="52"/>
      <c r="P580" s="672"/>
      <c r="Q580" s="52"/>
      <c r="R580" s="672"/>
      <c r="S580" s="52"/>
      <c r="T580" s="672"/>
      <c r="U580" s="52"/>
    </row>
    <row r="581" spans="4:21">
      <c r="D581" s="672"/>
      <c r="E581" s="672"/>
      <c r="F581" s="672"/>
      <c r="G581" s="672"/>
      <c r="H581" s="672"/>
      <c r="I581" s="52"/>
      <c r="J581" s="672"/>
      <c r="K581" s="716"/>
      <c r="L581" s="52"/>
      <c r="M581" s="52"/>
      <c r="N581" s="672"/>
      <c r="O581" s="52"/>
      <c r="P581" s="672"/>
      <c r="Q581" s="52"/>
      <c r="R581" s="672"/>
      <c r="S581" s="52"/>
      <c r="T581" s="672"/>
      <c r="U581" s="52"/>
    </row>
    <row r="582" spans="4:21">
      <c r="D582" s="672"/>
      <c r="E582" s="672"/>
      <c r="F582" s="672"/>
      <c r="G582" s="672"/>
      <c r="H582" s="672"/>
      <c r="I582" s="52"/>
      <c r="J582" s="672"/>
      <c r="K582" s="716"/>
      <c r="L582" s="52"/>
      <c r="M582" s="52"/>
      <c r="N582" s="672"/>
      <c r="O582" s="52"/>
      <c r="P582" s="672"/>
      <c r="Q582" s="52"/>
      <c r="R582" s="672"/>
      <c r="S582" s="52"/>
      <c r="T582" s="672"/>
      <c r="U582" s="52"/>
    </row>
    <row r="583" spans="4:21">
      <c r="D583" s="672"/>
      <c r="E583" s="672"/>
      <c r="F583" s="672"/>
      <c r="G583" s="672"/>
      <c r="H583" s="672"/>
      <c r="I583" s="52"/>
      <c r="J583" s="672"/>
      <c r="K583" s="716"/>
      <c r="L583" s="52"/>
      <c r="M583" s="52"/>
      <c r="N583" s="672"/>
      <c r="O583" s="52"/>
      <c r="P583" s="672"/>
      <c r="Q583" s="52"/>
      <c r="R583" s="672"/>
      <c r="S583" s="52"/>
      <c r="T583" s="672"/>
      <c r="U583" s="52"/>
    </row>
    <row r="584" spans="4:21">
      <c r="D584" s="672"/>
      <c r="E584" s="672"/>
      <c r="F584" s="672"/>
      <c r="G584" s="672"/>
      <c r="H584" s="672"/>
      <c r="I584" s="52"/>
      <c r="J584" s="672"/>
      <c r="K584" s="716"/>
      <c r="L584" s="52"/>
      <c r="M584" s="52"/>
      <c r="N584" s="672"/>
      <c r="O584" s="52"/>
      <c r="P584" s="672"/>
      <c r="Q584" s="52"/>
      <c r="R584" s="672"/>
      <c r="S584" s="52"/>
      <c r="T584" s="672"/>
      <c r="U584" s="52"/>
    </row>
    <row r="585" spans="4:21">
      <c r="D585" s="672"/>
      <c r="E585" s="672"/>
      <c r="F585" s="672"/>
      <c r="G585" s="672"/>
      <c r="H585" s="672"/>
      <c r="I585" s="52"/>
      <c r="J585" s="672"/>
      <c r="K585" s="716"/>
      <c r="L585" s="52"/>
      <c r="M585" s="52"/>
      <c r="N585" s="672"/>
      <c r="O585" s="52"/>
      <c r="P585" s="672"/>
      <c r="Q585" s="52"/>
      <c r="R585" s="672"/>
      <c r="S585" s="52"/>
      <c r="T585" s="672"/>
      <c r="U585" s="52"/>
    </row>
    <row r="586" spans="4:21">
      <c r="D586" s="672"/>
      <c r="E586" s="672"/>
      <c r="F586" s="672"/>
      <c r="G586" s="672"/>
      <c r="H586" s="672"/>
      <c r="I586" s="52"/>
      <c r="J586" s="672"/>
      <c r="K586" s="716"/>
      <c r="L586" s="52"/>
      <c r="M586" s="52"/>
      <c r="N586" s="672"/>
      <c r="O586" s="52"/>
      <c r="P586" s="672"/>
      <c r="Q586" s="52"/>
      <c r="R586" s="672"/>
      <c r="S586" s="52"/>
      <c r="T586" s="672"/>
      <c r="U586" s="52"/>
    </row>
    <row r="587" spans="4:21">
      <c r="D587" s="672"/>
      <c r="E587" s="672"/>
      <c r="F587" s="672"/>
      <c r="G587" s="672"/>
      <c r="H587" s="672"/>
      <c r="I587" s="52"/>
      <c r="J587" s="672"/>
      <c r="K587" s="716"/>
      <c r="L587" s="52"/>
      <c r="M587" s="52"/>
      <c r="N587" s="672"/>
      <c r="O587" s="52"/>
      <c r="P587" s="672"/>
      <c r="Q587" s="52"/>
      <c r="R587" s="672"/>
      <c r="S587" s="52"/>
      <c r="T587" s="672"/>
      <c r="U587" s="52"/>
    </row>
    <row r="588" spans="4:21">
      <c r="D588" s="672"/>
      <c r="E588" s="672"/>
      <c r="F588" s="672"/>
      <c r="G588" s="672"/>
      <c r="H588" s="672"/>
      <c r="I588" s="52"/>
      <c r="J588" s="672"/>
      <c r="K588" s="716"/>
      <c r="L588" s="52"/>
      <c r="M588" s="52"/>
      <c r="N588" s="672"/>
      <c r="O588" s="52"/>
      <c r="P588" s="672"/>
      <c r="Q588" s="52"/>
      <c r="R588" s="672"/>
      <c r="S588" s="52"/>
      <c r="T588" s="672"/>
      <c r="U588" s="52"/>
    </row>
    <row r="589" spans="4:21">
      <c r="D589" s="672"/>
      <c r="E589" s="672"/>
      <c r="F589" s="672"/>
      <c r="G589" s="672"/>
      <c r="H589" s="672"/>
      <c r="I589" s="52"/>
      <c r="J589" s="672"/>
      <c r="K589" s="716"/>
      <c r="L589" s="52"/>
      <c r="M589" s="52"/>
      <c r="N589" s="672"/>
      <c r="O589" s="52"/>
      <c r="P589" s="672"/>
      <c r="Q589" s="52"/>
      <c r="R589" s="672"/>
      <c r="S589" s="52"/>
      <c r="T589" s="672"/>
      <c r="U589" s="52"/>
    </row>
    <row r="590" spans="4:21">
      <c r="D590" s="672"/>
      <c r="E590" s="672"/>
      <c r="F590" s="672"/>
      <c r="G590" s="672"/>
      <c r="H590" s="672"/>
      <c r="I590" s="52"/>
      <c r="J590" s="672"/>
      <c r="K590" s="716"/>
      <c r="L590" s="52"/>
      <c r="M590" s="52"/>
      <c r="N590" s="672"/>
      <c r="O590" s="52"/>
      <c r="P590" s="672"/>
      <c r="Q590" s="52"/>
      <c r="R590" s="672"/>
      <c r="S590" s="52"/>
      <c r="T590" s="672"/>
      <c r="U590" s="52"/>
    </row>
    <row r="591" spans="4:21">
      <c r="D591" s="672"/>
      <c r="E591" s="672"/>
      <c r="F591" s="672"/>
      <c r="G591" s="672"/>
      <c r="H591" s="672"/>
      <c r="I591" s="52"/>
      <c r="J591" s="672"/>
      <c r="K591" s="716"/>
      <c r="L591" s="52"/>
      <c r="M591" s="52"/>
      <c r="N591" s="672"/>
      <c r="O591" s="52"/>
      <c r="P591" s="672"/>
      <c r="Q591" s="52"/>
      <c r="R591" s="672"/>
      <c r="S591" s="52"/>
      <c r="T591" s="672"/>
      <c r="U591" s="52"/>
    </row>
    <row r="592" spans="4:21">
      <c r="D592" s="672"/>
      <c r="E592" s="672"/>
      <c r="F592" s="672"/>
      <c r="G592" s="672"/>
      <c r="H592" s="672"/>
      <c r="I592" s="52"/>
      <c r="J592" s="672"/>
      <c r="K592" s="716"/>
      <c r="L592" s="52"/>
      <c r="M592" s="52"/>
      <c r="N592" s="672"/>
      <c r="O592" s="52"/>
      <c r="P592" s="672"/>
      <c r="Q592" s="52"/>
      <c r="R592" s="672"/>
      <c r="S592" s="52"/>
      <c r="T592" s="672"/>
      <c r="U592" s="52"/>
    </row>
    <row r="593" spans="4:21">
      <c r="D593" s="672"/>
      <c r="E593" s="672"/>
      <c r="F593" s="672"/>
      <c r="G593" s="672"/>
      <c r="H593" s="672"/>
      <c r="I593" s="52"/>
      <c r="J593" s="672"/>
      <c r="K593" s="716"/>
      <c r="L593" s="52"/>
      <c r="M593" s="52"/>
      <c r="N593" s="672"/>
      <c r="O593" s="52"/>
      <c r="P593" s="672"/>
      <c r="Q593" s="52"/>
      <c r="R593" s="672"/>
      <c r="S593" s="52"/>
      <c r="T593" s="672"/>
      <c r="U593" s="52"/>
    </row>
    <row r="594" spans="4:21">
      <c r="D594" s="672"/>
      <c r="E594" s="672"/>
      <c r="F594" s="672"/>
      <c r="G594" s="672"/>
      <c r="H594" s="672"/>
      <c r="I594" s="52"/>
      <c r="J594" s="672"/>
      <c r="K594" s="716"/>
      <c r="L594" s="52"/>
      <c r="M594" s="52"/>
      <c r="N594" s="672"/>
      <c r="O594" s="52"/>
      <c r="P594" s="672"/>
      <c r="Q594" s="52"/>
      <c r="R594" s="672"/>
      <c r="S594" s="52"/>
      <c r="T594" s="672"/>
      <c r="U594" s="52"/>
    </row>
    <row r="595" spans="4:21">
      <c r="D595" s="672"/>
      <c r="E595" s="672"/>
      <c r="F595" s="672"/>
      <c r="G595" s="672"/>
      <c r="H595" s="672"/>
      <c r="I595" s="52"/>
      <c r="J595" s="672"/>
      <c r="K595" s="716"/>
      <c r="L595" s="52"/>
      <c r="M595" s="52"/>
      <c r="N595" s="672"/>
      <c r="O595" s="52"/>
      <c r="P595" s="672"/>
      <c r="Q595" s="52"/>
      <c r="R595" s="672"/>
      <c r="S595" s="52"/>
      <c r="T595" s="672"/>
      <c r="U595" s="52"/>
    </row>
    <row r="596" spans="4:21">
      <c r="D596" s="672"/>
      <c r="E596" s="672"/>
      <c r="F596" s="672"/>
      <c r="G596" s="672"/>
      <c r="H596" s="672"/>
      <c r="I596" s="52"/>
      <c r="J596" s="672"/>
      <c r="K596" s="716"/>
      <c r="L596" s="52"/>
      <c r="M596" s="52"/>
      <c r="N596" s="672"/>
      <c r="O596" s="52"/>
      <c r="P596" s="672"/>
      <c r="Q596" s="52"/>
      <c r="R596" s="672"/>
      <c r="S596" s="52"/>
      <c r="T596" s="672"/>
      <c r="U596" s="52"/>
    </row>
    <row r="597" spans="4:21">
      <c r="D597" s="672"/>
      <c r="E597" s="672"/>
      <c r="F597" s="672"/>
      <c r="G597" s="672"/>
      <c r="H597" s="672"/>
      <c r="I597" s="52"/>
      <c r="J597" s="672"/>
      <c r="K597" s="716"/>
      <c r="L597" s="52"/>
      <c r="M597" s="52"/>
      <c r="N597" s="672"/>
      <c r="O597" s="52"/>
      <c r="P597" s="672"/>
      <c r="Q597" s="52"/>
      <c r="R597" s="672"/>
      <c r="S597" s="52"/>
      <c r="T597" s="672"/>
      <c r="U597" s="52"/>
    </row>
    <row r="598" spans="4:21">
      <c r="D598" s="672"/>
      <c r="E598" s="672"/>
      <c r="F598" s="672"/>
      <c r="G598" s="672"/>
      <c r="H598" s="672"/>
      <c r="I598" s="52"/>
      <c r="J598" s="672"/>
      <c r="K598" s="716"/>
      <c r="L598" s="52"/>
      <c r="M598" s="52"/>
      <c r="N598" s="672"/>
      <c r="O598" s="52"/>
      <c r="P598" s="672"/>
      <c r="Q598" s="52"/>
      <c r="R598" s="672"/>
      <c r="S598" s="52"/>
      <c r="T598" s="672"/>
      <c r="U598" s="52"/>
    </row>
    <row r="599" spans="4:21">
      <c r="D599" s="672"/>
      <c r="E599" s="672"/>
      <c r="F599" s="672"/>
      <c r="G599" s="672"/>
      <c r="H599" s="672"/>
      <c r="I599" s="52"/>
      <c r="J599" s="672"/>
      <c r="K599" s="716"/>
      <c r="L599" s="52"/>
      <c r="M599" s="52"/>
      <c r="N599" s="672"/>
      <c r="O599" s="52"/>
      <c r="P599" s="672"/>
      <c r="Q599" s="52"/>
      <c r="R599" s="672"/>
      <c r="S599" s="52"/>
      <c r="T599" s="672"/>
      <c r="U599" s="52"/>
    </row>
    <row r="600" spans="4:21">
      <c r="D600" s="672"/>
      <c r="E600" s="672"/>
      <c r="F600" s="672"/>
      <c r="G600" s="672"/>
      <c r="H600" s="672"/>
      <c r="I600" s="52"/>
      <c r="J600" s="672"/>
      <c r="K600" s="716"/>
      <c r="L600" s="52"/>
      <c r="M600" s="52"/>
      <c r="N600" s="672"/>
      <c r="O600" s="52"/>
      <c r="P600" s="672"/>
      <c r="Q600" s="52"/>
      <c r="R600" s="672"/>
      <c r="S600" s="52"/>
      <c r="T600" s="672"/>
      <c r="U600" s="52"/>
    </row>
    <row r="601" spans="4:21">
      <c r="D601" s="672"/>
      <c r="E601" s="672"/>
      <c r="F601" s="672"/>
      <c r="G601" s="672"/>
      <c r="H601" s="672"/>
      <c r="I601" s="52"/>
      <c r="J601" s="672"/>
      <c r="K601" s="716"/>
      <c r="L601" s="52"/>
      <c r="M601" s="52"/>
      <c r="N601" s="672"/>
      <c r="O601" s="52"/>
      <c r="P601" s="672"/>
      <c r="Q601" s="52"/>
      <c r="R601" s="672"/>
      <c r="S601" s="52"/>
      <c r="T601" s="672"/>
      <c r="U601" s="52"/>
    </row>
    <row r="602" spans="4:21">
      <c r="D602" s="672"/>
      <c r="E602" s="672"/>
      <c r="F602" s="672"/>
      <c r="G602" s="672"/>
      <c r="H602" s="672"/>
      <c r="I602" s="52"/>
      <c r="J602" s="672"/>
      <c r="K602" s="716"/>
      <c r="L602" s="52"/>
      <c r="M602" s="52"/>
      <c r="N602" s="672"/>
      <c r="O602" s="52"/>
      <c r="P602" s="672"/>
      <c r="Q602" s="52"/>
      <c r="R602" s="672"/>
      <c r="S602" s="52"/>
      <c r="T602" s="672"/>
      <c r="U602" s="52"/>
    </row>
    <row r="603" spans="4:21">
      <c r="D603" s="672"/>
      <c r="E603" s="672"/>
      <c r="F603" s="672"/>
      <c r="G603" s="672"/>
      <c r="H603" s="672"/>
      <c r="I603" s="52"/>
      <c r="J603" s="672"/>
      <c r="K603" s="716"/>
      <c r="L603" s="52"/>
      <c r="M603" s="52"/>
      <c r="N603" s="672"/>
      <c r="O603" s="52"/>
      <c r="P603" s="672"/>
      <c r="Q603" s="52"/>
      <c r="R603" s="672"/>
      <c r="S603" s="52"/>
      <c r="T603" s="672"/>
      <c r="U603" s="52"/>
    </row>
    <row r="604" spans="4:21">
      <c r="D604" s="672"/>
      <c r="E604" s="672"/>
      <c r="F604" s="672"/>
      <c r="G604" s="672"/>
      <c r="H604" s="672"/>
      <c r="I604" s="52"/>
      <c r="J604" s="672"/>
      <c r="K604" s="716"/>
      <c r="L604" s="52"/>
      <c r="M604" s="52"/>
      <c r="N604" s="672"/>
      <c r="O604" s="52"/>
      <c r="P604" s="672"/>
      <c r="Q604" s="52"/>
      <c r="R604" s="672"/>
      <c r="S604" s="52"/>
      <c r="T604" s="672"/>
      <c r="U604" s="52"/>
    </row>
    <row r="605" spans="4:21">
      <c r="D605" s="672"/>
      <c r="E605" s="672"/>
      <c r="F605" s="672"/>
      <c r="G605" s="672"/>
      <c r="H605" s="672"/>
      <c r="I605" s="52"/>
      <c r="J605" s="672"/>
      <c r="K605" s="716"/>
      <c r="L605" s="52"/>
      <c r="M605" s="52"/>
      <c r="N605" s="672"/>
      <c r="O605" s="52"/>
      <c r="P605" s="672"/>
      <c r="Q605" s="52"/>
      <c r="R605" s="672"/>
      <c r="S605" s="52"/>
      <c r="T605" s="672"/>
      <c r="U605" s="52"/>
    </row>
    <row r="606" spans="4:21">
      <c r="D606" s="672"/>
      <c r="E606" s="672"/>
      <c r="F606" s="672"/>
      <c r="G606" s="672"/>
      <c r="H606" s="672"/>
      <c r="I606" s="52"/>
      <c r="J606" s="672"/>
      <c r="K606" s="716"/>
      <c r="L606" s="52"/>
      <c r="M606" s="52"/>
      <c r="N606" s="672"/>
      <c r="O606" s="52"/>
      <c r="P606" s="672"/>
      <c r="Q606" s="52"/>
      <c r="R606" s="672"/>
      <c r="S606" s="52"/>
      <c r="T606" s="672"/>
      <c r="U606" s="52"/>
    </row>
    <row r="607" spans="4:21">
      <c r="D607" s="672"/>
      <c r="E607" s="672"/>
      <c r="F607" s="672"/>
      <c r="G607" s="672"/>
      <c r="H607" s="672"/>
      <c r="I607" s="52"/>
      <c r="J607" s="672"/>
      <c r="K607" s="716"/>
      <c r="L607" s="52"/>
      <c r="M607" s="52"/>
      <c r="N607" s="672"/>
      <c r="O607" s="52"/>
      <c r="P607" s="672"/>
      <c r="Q607" s="52"/>
      <c r="R607" s="672"/>
      <c r="S607" s="52"/>
      <c r="T607" s="672"/>
      <c r="U607" s="52"/>
    </row>
    <row r="608" spans="4:21">
      <c r="D608" s="672"/>
      <c r="E608" s="672"/>
      <c r="F608" s="672"/>
      <c r="G608" s="672"/>
      <c r="H608" s="672"/>
      <c r="I608" s="52"/>
      <c r="J608" s="672"/>
      <c r="K608" s="716"/>
      <c r="L608" s="52"/>
      <c r="M608" s="52"/>
      <c r="N608" s="672"/>
      <c r="O608" s="52"/>
      <c r="P608" s="672"/>
      <c r="Q608" s="52"/>
      <c r="R608" s="672"/>
      <c r="S608" s="52"/>
      <c r="T608" s="672"/>
      <c r="U608" s="52"/>
    </row>
    <row r="609" spans="4:21">
      <c r="D609" s="672"/>
      <c r="E609" s="672"/>
      <c r="F609" s="672"/>
      <c r="G609" s="672"/>
      <c r="H609" s="672"/>
      <c r="I609" s="52"/>
      <c r="J609" s="672"/>
      <c r="K609" s="716"/>
      <c r="L609" s="52"/>
      <c r="M609" s="52"/>
      <c r="N609" s="672"/>
      <c r="O609" s="52"/>
      <c r="P609" s="672"/>
      <c r="Q609" s="52"/>
      <c r="R609" s="672"/>
      <c r="S609" s="52"/>
      <c r="T609" s="672"/>
      <c r="U609" s="52"/>
    </row>
    <row r="610" spans="4:21">
      <c r="D610" s="672"/>
      <c r="E610" s="672"/>
      <c r="F610" s="672"/>
      <c r="G610" s="672"/>
      <c r="H610" s="672"/>
      <c r="I610" s="52"/>
      <c r="J610" s="672"/>
      <c r="K610" s="716"/>
      <c r="L610" s="52"/>
      <c r="M610" s="52"/>
      <c r="N610" s="672"/>
      <c r="O610" s="52"/>
      <c r="P610" s="672"/>
      <c r="Q610" s="52"/>
      <c r="R610" s="672"/>
      <c r="S610" s="52"/>
      <c r="T610" s="672"/>
      <c r="U610" s="52"/>
    </row>
    <row r="611" spans="4:21">
      <c r="D611" s="672"/>
      <c r="E611" s="672"/>
      <c r="F611" s="672"/>
      <c r="G611" s="672"/>
      <c r="H611" s="672"/>
      <c r="I611" s="52"/>
      <c r="J611" s="672"/>
      <c r="K611" s="716"/>
      <c r="L611" s="52"/>
      <c r="M611" s="52"/>
      <c r="N611" s="672"/>
      <c r="O611" s="52"/>
      <c r="P611" s="672"/>
      <c r="Q611" s="52"/>
      <c r="R611" s="672"/>
      <c r="S611" s="52"/>
      <c r="T611" s="672"/>
      <c r="U611" s="52"/>
    </row>
    <row r="612" spans="4:21">
      <c r="D612" s="672"/>
      <c r="E612" s="672"/>
      <c r="F612" s="672"/>
      <c r="G612" s="672"/>
      <c r="H612" s="672"/>
      <c r="I612" s="52"/>
      <c r="J612" s="672"/>
      <c r="K612" s="716"/>
      <c r="L612" s="52"/>
      <c r="M612" s="52"/>
      <c r="N612" s="672"/>
      <c r="O612" s="52"/>
      <c r="P612" s="672"/>
      <c r="Q612" s="52"/>
      <c r="R612" s="672"/>
      <c r="S612" s="52"/>
      <c r="T612" s="672"/>
      <c r="U612" s="52"/>
    </row>
    <row r="613" spans="4:21">
      <c r="D613" s="672"/>
      <c r="E613" s="672"/>
      <c r="F613" s="672"/>
      <c r="G613" s="672"/>
      <c r="H613" s="672"/>
      <c r="I613" s="52"/>
      <c r="J613" s="672"/>
      <c r="K613" s="716"/>
      <c r="L613" s="52"/>
      <c r="M613" s="52"/>
      <c r="N613" s="672"/>
      <c r="O613" s="52"/>
      <c r="P613" s="672"/>
      <c r="Q613" s="52"/>
      <c r="R613" s="672"/>
      <c r="S613" s="52"/>
      <c r="T613" s="672"/>
      <c r="U613" s="52"/>
    </row>
    <row r="614" spans="4:21">
      <c r="D614" s="672"/>
      <c r="E614" s="672"/>
      <c r="F614" s="672"/>
      <c r="G614" s="672"/>
      <c r="H614" s="672"/>
      <c r="I614" s="52"/>
      <c r="J614" s="672"/>
      <c r="K614" s="716"/>
      <c r="L614" s="52"/>
      <c r="M614" s="52"/>
      <c r="N614" s="672"/>
      <c r="O614" s="52"/>
      <c r="P614" s="672"/>
      <c r="Q614" s="52"/>
      <c r="R614" s="672"/>
      <c r="S614" s="52"/>
      <c r="T614" s="672"/>
      <c r="U614" s="52"/>
    </row>
    <row r="615" spans="4:21">
      <c r="D615" s="672"/>
      <c r="E615" s="672"/>
      <c r="F615" s="672"/>
      <c r="G615" s="672"/>
      <c r="H615" s="672"/>
      <c r="I615" s="52"/>
      <c r="J615" s="672"/>
      <c r="K615" s="716"/>
      <c r="L615" s="52"/>
      <c r="M615" s="52"/>
      <c r="N615" s="672"/>
      <c r="O615" s="52"/>
      <c r="P615" s="672"/>
      <c r="Q615" s="52"/>
      <c r="R615" s="672"/>
      <c r="S615" s="52"/>
      <c r="T615" s="672"/>
      <c r="U615" s="52"/>
    </row>
    <row r="616" spans="4:21">
      <c r="D616" s="672"/>
      <c r="E616" s="672"/>
      <c r="F616" s="672"/>
      <c r="G616" s="672"/>
      <c r="H616" s="672"/>
      <c r="I616" s="52"/>
      <c r="J616" s="672"/>
      <c r="K616" s="716"/>
      <c r="L616" s="52"/>
      <c r="M616" s="52"/>
      <c r="N616" s="672"/>
      <c r="O616" s="52"/>
      <c r="P616" s="672"/>
      <c r="Q616" s="52"/>
      <c r="R616" s="672"/>
      <c r="S616" s="52"/>
      <c r="T616" s="672"/>
      <c r="U616" s="52"/>
    </row>
    <row r="617" spans="4:21">
      <c r="D617" s="672"/>
      <c r="E617" s="672"/>
      <c r="F617" s="672"/>
      <c r="G617" s="672"/>
      <c r="H617" s="672"/>
      <c r="I617" s="52"/>
      <c r="J617" s="672"/>
      <c r="K617" s="716"/>
      <c r="L617" s="52"/>
      <c r="M617" s="52"/>
      <c r="N617" s="672"/>
      <c r="O617" s="52"/>
      <c r="P617" s="672"/>
      <c r="Q617" s="52"/>
      <c r="R617" s="672"/>
      <c r="S617" s="52"/>
      <c r="T617" s="672"/>
      <c r="U617" s="52"/>
    </row>
    <row r="618" spans="4:21">
      <c r="D618" s="672"/>
      <c r="E618" s="672"/>
      <c r="F618" s="672"/>
      <c r="G618" s="672"/>
      <c r="H618" s="672"/>
      <c r="I618" s="52"/>
      <c r="J618" s="672"/>
      <c r="K618" s="716"/>
      <c r="L618" s="52"/>
      <c r="M618" s="52"/>
      <c r="N618" s="672"/>
      <c r="O618" s="52"/>
      <c r="P618" s="672"/>
      <c r="Q618" s="52"/>
      <c r="R618" s="672"/>
      <c r="S618" s="52"/>
      <c r="T618" s="672"/>
      <c r="U618" s="52"/>
    </row>
    <row r="619" spans="4:21">
      <c r="D619" s="672"/>
      <c r="E619" s="672"/>
      <c r="F619" s="672"/>
      <c r="G619" s="672"/>
      <c r="H619" s="672"/>
      <c r="I619" s="52"/>
      <c r="J619" s="672"/>
      <c r="K619" s="716"/>
      <c r="L619" s="52"/>
      <c r="M619" s="52"/>
      <c r="N619" s="672"/>
      <c r="O619" s="52"/>
      <c r="P619" s="672"/>
      <c r="Q619" s="52"/>
      <c r="R619" s="672"/>
      <c r="S619" s="52"/>
      <c r="T619" s="672"/>
      <c r="U619" s="52"/>
    </row>
    <row r="620" spans="4:21">
      <c r="D620" s="672"/>
      <c r="E620" s="672"/>
      <c r="F620" s="672"/>
      <c r="G620" s="672"/>
      <c r="H620" s="672"/>
      <c r="I620" s="52"/>
      <c r="J620" s="672"/>
      <c r="K620" s="716"/>
      <c r="L620" s="52"/>
      <c r="M620" s="52"/>
      <c r="N620" s="672"/>
      <c r="O620" s="52"/>
      <c r="P620" s="672"/>
      <c r="Q620" s="52"/>
      <c r="R620" s="672"/>
      <c r="S620" s="52"/>
      <c r="T620" s="672"/>
      <c r="U620" s="52"/>
    </row>
    <row r="621" spans="4:21">
      <c r="D621" s="672"/>
      <c r="E621" s="672"/>
      <c r="F621" s="672"/>
      <c r="G621" s="672"/>
      <c r="H621" s="672"/>
      <c r="I621" s="52"/>
      <c r="J621" s="672"/>
      <c r="K621" s="716"/>
      <c r="L621" s="52"/>
      <c r="M621" s="52"/>
      <c r="N621" s="672"/>
      <c r="O621" s="52"/>
      <c r="P621" s="672"/>
      <c r="Q621" s="52"/>
      <c r="R621" s="672"/>
      <c r="S621" s="52"/>
      <c r="T621" s="672"/>
      <c r="U621" s="52"/>
    </row>
    <row r="622" spans="4:21">
      <c r="D622" s="672"/>
      <c r="E622" s="672"/>
      <c r="F622" s="672"/>
      <c r="G622" s="672"/>
      <c r="H622" s="672"/>
      <c r="I622" s="52"/>
      <c r="J622" s="672"/>
      <c r="K622" s="716"/>
      <c r="L622" s="52"/>
      <c r="M622" s="52"/>
      <c r="N622" s="672"/>
      <c r="O622" s="52"/>
      <c r="P622" s="672"/>
      <c r="Q622" s="52"/>
      <c r="R622" s="672"/>
      <c r="S622" s="52"/>
      <c r="T622" s="672"/>
      <c r="U622" s="52"/>
    </row>
    <row r="623" spans="4:21">
      <c r="D623" s="672"/>
      <c r="E623" s="672"/>
      <c r="F623" s="672"/>
      <c r="G623" s="672"/>
      <c r="H623" s="672"/>
      <c r="I623" s="52"/>
      <c r="J623" s="672"/>
      <c r="K623" s="716"/>
      <c r="L623" s="52"/>
      <c r="M623" s="52"/>
      <c r="N623" s="672"/>
      <c r="O623" s="52"/>
      <c r="P623" s="672"/>
      <c r="Q623" s="52"/>
      <c r="R623" s="672"/>
      <c r="S623" s="52"/>
      <c r="T623" s="672"/>
      <c r="U623" s="52"/>
    </row>
    <row r="624" spans="4:21">
      <c r="D624" s="672"/>
      <c r="E624" s="672"/>
      <c r="F624" s="672"/>
      <c r="G624" s="672"/>
      <c r="H624" s="672"/>
      <c r="I624" s="52"/>
      <c r="J624" s="672"/>
      <c r="K624" s="716"/>
      <c r="L624" s="52"/>
      <c r="M624" s="52"/>
      <c r="N624" s="672"/>
      <c r="O624" s="52"/>
      <c r="P624" s="672"/>
      <c r="Q624" s="52"/>
      <c r="R624" s="672"/>
      <c r="S624" s="52"/>
      <c r="T624" s="672"/>
      <c r="U624" s="52"/>
    </row>
    <row r="625" spans="4:21">
      <c r="D625" s="672"/>
      <c r="E625" s="672"/>
      <c r="F625" s="672"/>
      <c r="G625" s="672"/>
      <c r="H625" s="672"/>
      <c r="I625" s="52"/>
      <c r="J625" s="672"/>
      <c r="K625" s="716"/>
      <c r="L625" s="52"/>
      <c r="M625" s="52"/>
      <c r="N625" s="672"/>
      <c r="O625" s="52"/>
      <c r="P625" s="672"/>
      <c r="Q625" s="52"/>
      <c r="R625" s="672"/>
      <c r="S625" s="52"/>
      <c r="T625" s="672"/>
      <c r="U625" s="52"/>
    </row>
    <row r="626" spans="4:21">
      <c r="D626" s="672"/>
      <c r="E626" s="672"/>
      <c r="F626" s="672"/>
      <c r="G626" s="672"/>
      <c r="H626" s="672"/>
      <c r="I626" s="52"/>
      <c r="J626" s="672"/>
      <c r="K626" s="716"/>
      <c r="L626" s="52"/>
      <c r="M626" s="52"/>
      <c r="N626" s="672"/>
      <c r="O626" s="52"/>
      <c r="P626" s="672"/>
      <c r="Q626" s="52"/>
      <c r="R626" s="672"/>
      <c r="S626" s="52"/>
      <c r="T626" s="672"/>
      <c r="U626" s="52"/>
    </row>
    <row r="627" spans="4:21">
      <c r="D627" s="672"/>
      <c r="E627" s="672"/>
      <c r="F627" s="672"/>
      <c r="G627" s="672"/>
      <c r="H627" s="672"/>
      <c r="I627" s="52"/>
      <c r="J627" s="672"/>
      <c r="K627" s="716"/>
      <c r="L627" s="52"/>
      <c r="M627" s="52"/>
      <c r="N627" s="672"/>
      <c r="O627" s="52"/>
      <c r="P627" s="672"/>
      <c r="Q627" s="52"/>
      <c r="R627" s="672"/>
      <c r="S627" s="52"/>
      <c r="T627" s="672"/>
      <c r="U627" s="52"/>
    </row>
    <row r="628" spans="4:21">
      <c r="D628" s="672"/>
      <c r="E628" s="672"/>
      <c r="F628" s="672"/>
      <c r="G628" s="672"/>
      <c r="H628" s="672"/>
      <c r="I628" s="52"/>
      <c r="J628" s="672"/>
      <c r="K628" s="716"/>
      <c r="L628" s="52"/>
      <c r="M628" s="52"/>
      <c r="N628" s="672"/>
      <c r="O628" s="52"/>
      <c r="P628" s="672"/>
      <c r="Q628" s="52"/>
      <c r="R628" s="672"/>
      <c r="S628" s="52"/>
      <c r="T628" s="672"/>
      <c r="U628" s="52"/>
    </row>
    <row r="629" spans="4:21">
      <c r="D629" s="672"/>
      <c r="E629" s="672"/>
      <c r="F629" s="672"/>
      <c r="G629" s="672"/>
      <c r="H629" s="672"/>
      <c r="I629" s="52"/>
      <c r="J629" s="672"/>
      <c r="K629" s="716"/>
      <c r="L629" s="52"/>
      <c r="M629" s="52"/>
      <c r="N629" s="672"/>
      <c r="O629" s="52"/>
      <c r="P629" s="672"/>
      <c r="Q629" s="52"/>
      <c r="R629" s="672"/>
      <c r="S629" s="52"/>
      <c r="T629" s="672"/>
      <c r="U629" s="52"/>
    </row>
    <row r="630" spans="4:21">
      <c r="D630" s="672"/>
      <c r="E630" s="672"/>
      <c r="F630" s="672"/>
      <c r="G630" s="672"/>
      <c r="H630" s="672"/>
      <c r="I630" s="52"/>
      <c r="J630" s="672"/>
      <c r="K630" s="716"/>
      <c r="L630" s="52"/>
      <c r="M630" s="52"/>
      <c r="N630" s="672"/>
      <c r="O630" s="52"/>
      <c r="P630" s="672"/>
      <c r="Q630" s="52"/>
      <c r="R630" s="672"/>
      <c r="S630" s="52"/>
      <c r="T630" s="672"/>
      <c r="U630" s="52"/>
    </row>
    <row r="631" spans="4:21">
      <c r="D631" s="672"/>
      <c r="E631" s="672"/>
      <c r="F631" s="672"/>
      <c r="G631" s="672"/>
      <c r="H631" s="672"/>
      <c r="I631" s="52"/>
      <c r="J631" s="672"/>
      <c r="K631" s="716"/>
      <c r="L631" s="52"/>
      <c r="M631" s="52"/>
      <c r="N631" s="672"/>
      <c r="O631" s="52"/>
      <c r="P631" s="672"/>
      <c r="Q631" s="52"/>
      <c r="R631" s="672"/>
      <c r="S631" s="52"/>
      <c r="T631" s="672"/>
      <c r="U631" s="52"/>
    </row>
    <row r="632" spans="4:21">
      <c r="D632" s="672"/>
      <c r="E632" s="672"/>
      <c r="F632" s="672"/>
      <c r="G632" s="672"/>
      <c r="H632" s="672"/>
      <c r="I632" s="52"/>
      <c r="J632" s="672"/>
      <c r="K632" s="716"/>
      <c r="L632" s="52"/>
      <c r="M632" s="52"/>
      <c r="N632" s="672"/>
      <c r="O632" s="52"/>
      <c r="P632" s="672"/>
      <c r="Q632" s="52"/>
      <c r="R632" s="672"/>
      <c r="S632" s="52"/>
      <c r="T632" s="672"/>
      <c r="U632" s="52"/>
    </row>
    <row r="633" spans="4:21">
      <c r="D633" s="672"/>
      <c r="E633" s="672"/>
      <c r="F633" s="672"/>
      <c r="G633" s="672"/>
      <c r="H633" s="672"/>
      <c r="I633" s="52"/>
      <c r="J633" s="672"/>
      <c r="K633" s="716"/>
      <c r="L633" s="52"/>
      <c r="M633" s="52"/>
      <c r="N633" s="672"/>
      <c r="O633" s="52"/>
      <c r="P633" s="672"/>
      <c r="Q633" s="52"/>
      <c r="R633" s="672"/>
      <c r="S633" s="52"/>
      <c r="T633" s="672"/>
      <c r="U633" s="52"/>
    </row>
    <row r="634" spans="4:21">
      <c r="D634" s="672"/>
      <c r="E634" s="672"/>
      <c r="F634" s="672"/>
      <c r="G634" s="672"/>
      <c r="H634" s="672"/>
      <c r="I634" s="52"/>
      <c r="J634" s="672"/>
      <c r="K634" s="716"/>
      <c r="L634" s="52"/>
      <c r="M634" s="52"/>
      <c r="N634" s="672"/>
      <c r="O634" s="52"/>
      <c r="P634" s="672"/>
      <c r="Q634" s="52"/>
      <c r="R634" s="672"/>
      <c r="S634" s="52"/>
      <c r="T634" s="672"/>
      <c r="U634" s="52"/>
    </row>
    <row r="635" spans="4:21">
      <c r="D635" s="672"/>
      <c r="E635" s="672"/>
      <c r="F635" s="672"/>
      <c r="G635" s="672"/>
      <c r="H635" s="672"/>
      <c r="I635" s="52"/>
      <c r="J635" s="672"/>
      <c r="K635" s="716"/>
      <c r="L635" s="52"/>
      <c r="M635" s="52"/>
      <c r="N635" s="672"/>
      <c r="O635" s="52"/>
      <c r="P635" s="672"/>
      <c r="Q635" s="52"/>
      <c r="R635" s="672"/>
      <c r="S635" s="52"/>
      <c r="T635" s="672"/>
      <c r="U635" s="52"/>
    </row>
    <row r="636" spans="4:21">
      <c r="D636" s="672"/>
      <c r="E636" s="672"/>
      <c r="F636" s="672"/>
      <c r="G636" s="672"/>
      <c r="H636" s="672"/>
      <c r="I636" s="52"/>
      <c r="J636" s="672"/>
      <c r="K636" s="716"/>
      <c r="L636" s="52"/>
      <c r="M636" s="52"/>
      <c r="N636" s="672"/>
      <c r="O636" s="52"/>
      <c r="P636" s="672"/>
      <c r="Q636" s="52"/>
      <c r="R636" s="672"/>
      <c r="S636" s="52"/>
      <c r="T636" s="672"/>
      <c r="U636" s="52"/>
    </row>
    <row r="637" spans="4:21">
      <c r="D637" s="672"/>
      <c r="E637" s="672"/>
      <c r="F637" s="672"/>
      <c r="G637" s="672"/>
      <c r="H637" s="672"/>
      <c r="I637" s="52"/>
      <c r="J637" s="672"/>
      <c r="K637" s="716"/>
      <c r="L637" s="52"/>
      <c r="M637" s="52"/>
      <c r="N637" s="672"/>
      <c r="O637" s="52"/>
      <c r="P637" s="672"/>
      <c r="Q637" s="52"/>
      <c r="R637" s="672"/>
      <c r="S637" s="52"/>
      <c r="T637" s="672"/>
      <c r="U637" s="52"/>
    </row>
    <row r="638" spans="4:21">
      <c r="D638" s="672"/>
      <c r="E638" s="672"/>
      <c r="F638" s="672"/>
      <c r="G638" s="672"/>
      <c r="H638" s="672"/>
      <c r="I638" s="52"/>
      <c r="J638" s="672"/>
      <c r="K638" s="716"/>
      <c r="L638" s="52"/>
      <c r="M638" s="52"/>
      <c r="N638" s="672"/>
      <c r="O638" s="52"/>
      <c r="P638" s="672"/>
      <c r="Q638" s="52"/>
      <c r="R638" s="672"/>
      <c r="S638" s="52"/>
      <c r="T638" s="672"/>
      <c r="U638" s="52"/>
    </row>
    <row r="639" spans="4:21">
      <c r="D639" s="672"/>
      <c r="E639" s="672"/>
      <c r="F639" s="672"/>
      <c r="G639" s="672"/>
      <c r="H639" s="672"/>
      <c r="I639" s="52"/>
      <c r="J639" s="672"/>
      <c r="K639" s="716"/>
      <c r="L639" s="52"/>
      <c r="M639" s="52"/>
      <c r="N639" s="672"/>
      <c r="O639" s="52"/>
      <c r="P639" s="672"/>
      <c r="Q639" s="52"/>
      <c r="R639" s="672"/>
      <c r="S639" s="52"/>
      <c r="T639" s="672"/>
      <c r="U639" s="52"/>
    </row>
    <row r="640" spans="4:21">
      <c r="D640" s="672"/>
      <c r="E640" s="672"/>
      <c r="F640" s="672"/>
      <c r="G640" s="672"/>
      <c r="H640" s="672"/>
      <c r="I640" s="52"/>
      <c r="J640" s="672"/>
      <c r="K640" s="716"/>
      <c r="L640" s="52"/>
      <c r="M640" s="52"/>
      <c r="N640" s="672"/>
      <c r="O640" s="52"/>
      <c r="P640" s="672"/>
      <c r="Q640" s="52"/>
      <c r="R640" s="672"/>
      <c r="S640" s="52"/>
      <c r="T640" s="672"/>
      <c r="U640" s="52"/>
    </row>
    <row r="641" spans="4:21">
      <c r="D641" s="672"/>
      <c r="E641" s="672"/>
      <c r="F641" s="672"/>
      <c r="G641" s="672"/>
      <c r="H641" s="672"/>
      <c r="I641" s="52"/>
      <c r="J641" s="672"/>
      <c r="K641" s="716"/>
      <c r="L641" s="52"/>
      <c r="M641" s="52"/>
      <c r="N641" s="672"/>
      <c r="O641" s="52"/>
      <c r="P641" s="672"/>
      <c r="Q641" s="52"/>
      <c r="R641" s="672"/>
      <c r="S641" s="52"/>
      <c r="T641" s="672"/>
      <c r="U641" s="52"/>
    </row>
    <row r="642" spans="4:21">
      <c r="D642" s="672"/>
      <c r="E642" s="672"/>
      <c r="F642" s="672"/>
      <c r="G642" s="672"/>
      <c r="H642" s="672"/>
      <c r="I642" s="52"/>
      <c r="J642" s="672"/>
      <c r="K642" s="716"/>
      <c r="L642" s="52"/>
      <c r="M642" s="52"/>
      <c r="N642" s="672"/>
      <c r="O642" s="52"/>
      <c r="P642" s="672"/>
      <c r="Q642" s="52"/>
      <c r="R642" s="672"/>
      <c r="S642" s="52"/>
      <c r="T642" s="672"/>
      <c r="U642" s="52"/>
    </row>
    <row r="643" spans="4:21">
      <c r="D643" s="672"/>
      <c r="E643" s="672"/>
      <c r="F643" s="672"/>
      <c r="G643" s="672"/>
      <c r="H643" s="672"/>
      <c r="I643" s="52"/>
      <c r="J643" s="672"/>
      <c r="K643" s="716"/>
      <c r="L643" s="52"/>
      <c r="M643" s="52"/>
      <c r="N643" s="672"/>
      <c r="O643" s="52"/>
      <c r="P643" s="672"/>
      <c r="Q643" s="52"/>
      <c r="R643" s="672"/>
      <c r="S643" s="52"/>
      <c r="T643" s="672"/>
      <c r="U643" s="52"/>
    </row>
    <row r="644" spans="4:21">
      <c r="D644" s="672"/>
      <c r="E644" s="672"/>
      <c r="F644" s="672"/>
      <c r="G644" s="672"/>
      <c r="H644" s="672"/>
      <c r="I644" s="52"/>
      <c r="J644" s="672"/>
      <c r="K644" s="716"/>
      <c r="L644" s="52"/>
      <c r="M644" s="52"/>
      <c r="N644" s="672"/>
      <c r="O644" s="52"/>
      <c r="P644" s="672"/>
      <c r="Q644" s="52"/>
      <c r="R644" s="672"/>
      <c r="S644" s="52"/>
      <c r="T644" s="672"/>
      <c r="U644" s="52"/>
    </row>
    <row r="645" spans="4:21">
      <c r="D645" s="672"/>
      <c r="E645" s="672"/>
      <c r="F645" s="672"/>
      <c r="G645" s="672"/>
      <c r="H645" s="672"/>
      <c r="I645" s="52"/>
      <c r="J645" s="672"/>
      <c r="K645" s="716"/>
      <c r="L645" s="52"/>
      <c r="M645" s="52"/>
      <c r="N645" s="672"/>
      <c r="O645" s="52"/>
      <c r="P645" s="672"/>
      <c r="Q645" s="52"/>
      <c r="R645" s="672"/>
      <c r="S645" s="52"/>
      <c r="T645" s="672"/>
      <c r="U645" s="52"/>
    </row>
    <row r="646" spans="4:21">
      <c r="D646" s="672"/>
      <c r="E646" s="672"/>
      <c r="F646" s="672"/>
      <c r="G646" s="672"/>
      <c r="H646" s="672"/>
      <c r="I646" s="52"/>
      <c r="J646" s="672"/>
      <c r="K646" s="716"/>
      <c r="L646" s="52"/>
      <c r="M646" s="52"/>
      <c r="N646" s="672"/>
      <c r="O646" s="52"/>
      <c r="P646" s="672"/>
      <c r="Q646" s="52"/>
      <c r="R646" s="672"/>
      <c r="S646" s="52"/>
      <c r="T646" s="672"/>
      <c r="U646" s="52"/>
    </row>
    <row r="647" spans="4:21">
      <c r="D647" s="672"/>
      <c r="E647" s="672"/>
      <c r="F647" s="672"/>
      <c r="G647" s="672"/>
      <c r="H647" s="672"/>
      <c r="I647" s="52"/>
      <c r="J647" s="672"/>
      <c r="K647" s="716"/>
      <c r="L647" s="52"/>
      <c r="M647" s="52"/>
      <c r="N647" s="672"/>
      <c r="O647" s="52"/>
      <c r="P647" s="672"/>
      <c r="Q647" s="52"/>
      <c r="R647" s="672"/>
      <c r="S647" s="52"/>
      <c r="T647" s="672"/>
      <c r="U647" s="52"/>
    </row>
    <row r="648" spans="4:21">
      <c r="D648" s="672"/>
      <c r="E648" s="672"/>
      <c r="F648" s="672"/>
      <c r="G648" s="672"/>
      <c r="H648" s="672"/>
      <c r="I648" s="52"/>
      <c r="J648" s="672"/>
      <c r="K648" s="716"/>
      <c r="L648" s="52"/>
      <c r="M648" s="52"/>
      <c r="N648" s="672"/>
      <c r="O648" s="52"/>
      <c r="P648" s="672"/>
      <c r="Q648" s="52"/>
      <c r="R648" s="672"/>
      <c r="S648" s="52"/>
      <c r="T648" s="672"/>
      <c r="U648" s="52"/>
    </row>
    <row r="649" spans="4:21">
      <c r="D649" s="672"/>
      <c r="E649" s="672"/>
      <c r="F649" s="672"/>
      <c r="G649" s="672"/>
      <c r="H649" s="672"/>
      <c r="I649" s="52"/>
      <c r="J649" s="672"/>
      <c r="K649" s="716"/>
      <c r="L649" s="52"/>
      <c r="M649" s="52"/>
      <c r="N649" s="672"/>
      <c r="O649" s="52"/>
      <c r="P649" s="672"/>
      <c r="Q649" s="52"/>
      <c r="R649" s="672"/>
      <c r="S649" s="52"/>
      <c r="T649" s="672"/>
      <c r="U649" s="52"/>
    </row>
    <row r="650" spans="4:21">
      <c r="D650" s="672"/>
      <c r="E650" s="672"/>
      <c r="F650" s="672"/>
      <c r="G650" s="672"/>
      <c r="H650" s="672"/>
      <c r="I650" s="52"/>
      <c r="J650" s="672"/>
      <c r="K650" s="716"/>
      <c r="L650" s="52"/>
      <c r="M650" s="52"/>
      <c r="N650" s="672"/>
      <c r="O650" s="52"/>
      <c r="P650" s="672"/>
      <c r="Q650" s="52"/>
      <c r="R650" s="672"/>
      <c r="S650" s="52"/>
      <c r="T650" s="672"/>
      <c r="U650" s="52"/>
    </row>
    <row r="651" spans="4:21">
      <c r="D651" s="672"/>
      <c r="E651" s="672"/>
      <c r="F651" s="672"/>
      <c r="G651" s="672"/>
      <c r="H651" s="672"/>
      <c r="I651" s="52"/>
      <c r="J651" s="672"/>
      <c r="K651" s="716"/>
      <c r="L651" s="52"/>
      <c r="M651" s="52"/>
      <c r="N651" s="672"/>
      <c r="O651" s="52"/>
      <c r="P651" s="672"/>
      <c r="Q651" s="52"/>
      <c r="R651" s="672"/>
      <c r="S651" s="52"/>
      <c r="T651" s="672"/>
      <c r="U651" s="52"/>
    </row>
    <row r="652" spans="4:21">
      <c r="D652" s="672"/>
      <c r="E652" s="672"/>
      <c r="F652" s="672"/>
      <c r="G652" s="672"/>
      <c r="H652" s="672"/>
      <c r="I652" s="52"/>
      <c r="J652" s="672"/>
      <c r="K652" s="716"/>
      <c r="L652" s="52"/>
      <c r="M652" s="52"/>
      <c r="N652" s="672"/>
      <c r="O652" s="52"/>
      <c r="P652" s="672"/>
      <c r="Q652" s="52"/>
      <c r="R652" s="672"/>
      <c r="S652" s="52"/>
      <c r="T652" s="672"/>
      <c r="U652" s="52"/>
    </row>
    <row r="653" spans="4:21">
      <c r="D653" s="672"/>
      <c r="E653" s="672"/>
      <c r="F653" s="672"/>
      <c r="G653" s="672"/>
      <c r="H653" s="672"/>
      <c r="I653" s="52"/>
      <c r="J653" s="672"/>
      <c r="K653" s="716"/>
      <c r="L653" s="52"/>
      <c r="M653" s="52"/>
      <c r="N653" s="672"/>
      <c r="O653" s="52"/>
      <c r="P653" s="672"/>
      <c r="Q653" s="52"/>
      <c r="R653" s="672"/>
      <c r="S653" s="52"/>
      <c r="T653" s="672"/>
      <c r="U653" s="52"/>
    </row>
    <row r="654" spans="4:21">
      <c r="D654" s="672"/>
      <c r="E654" s="672"/>
      <c r="F654" s="672"/>
      <c r="G654" s="672"/>
      <c r="H654" s="672"/>
      <c r="I654" s="52"/>
      <c r="J654" s="672"/>
      <c r="K654" s="716"/>
      <c r="L654" s="52"/>
      <c r="M654" s="52"/>
      <c r="N654" s="672"/>
      <c r="O654" s="52"/>
      <c r="P654" s="672"/>
      <c r="Q654" s="52"/>
      <c r="R654" s="672"/>
      <c r="S654" s="52"/>
      <c r="T654" s="672"/>
      <c r="U654" s="52"/>
    </row>
    <row r="655" spans="4:21">
      <c r="D655" s="672"/>
      <c r="E655" s="672"/>
      <c r="F655" s="672"/>
      <c r="G655" s="672"/>
      <c r="H655" s="672"/>
      <c r="I655" s="52"/>
      <c r="J655" s="672"/>
      <c r="K655" s="716"/>
      <c r="L655" s="52"/>
      <c r="M655" s="52"/>
      <c r="N655" s="672"/>
      <c r="O655" s="52"/>
      <c r="P655" s="672"/>
      <c r="Q655" s="52"/>
      <c r="R655" s="672"/>
      <c r="S655" s="52"/>
      <c r="T655" s="672"/>
      <c r="U655" s="52"/>
    </row>
    <row r="656" spans="4:21">
      <c r="D656" s="672"/>
      <c r="E656" s="672"/>
      <c r="F656" s="672"/>
      <c r="G656" s="672"/>
      <c r="H656" s="672"/>
      <c r="I656" s="52"/>
      <c r="J656" s="672"/>
      <c r="K656" s="716"/>
      <c r="L656" s="52"/>
      <c r="M656" s="52"/>
      <c r="N656" s="672"/>
      <c r="O656" s="52"/>
      <c r="P656" s="672"/>
      <c r="Q656" s="52"/>
      <c r="R656" s="672"/>
      <c r="S656" s="52"/>
      <c r="T656" s="672"/>
      <c r="U656" s="52"/>
    </row>
    <row r="657" spans="4:21">
      <c r="D657" s="672"/>
      <c r="E657" s="672"/>
      <c r="F657" s="672"/>
      <c r="G657" s="672"/>
      <c r="H657" s="672"/>
      <c r="I657" s="52"/>
      <c r="J657" s="672"/>
      <c r="K657" s="716"/>
      <c r="L657" s="52"/>
      <c r="M657" s="52"/>
      <c r="N657" s="672"/>
      <c r="O657" s="52"/>
      <c r="P657" s="672"/>
      <c r="Q657" s="52"/>
      <c r="R657" s="672"/>
      <c r="S657" s="52"/>
      <c r="T657" s="672"/>
      <c r="U657" s="52"/>
    </row>
    <row r="658" spans="4:21">
      <c r="D658" s="672"/>
      <c r="E658" s="672"/>
      <c r="F658" s="672"/>
      <c r="G658" s="672"/>
      <c r="H658" s="672"/>
      <c r="I658" s="52"/>
      <c r="J658" s="672"/>
      <c r="K658" s="716"/>
      <c r="L658" s="52"/>
      <c r="M658" s="52"/>
      <c r="N658" s="672"/>
      <c r="O658" s="52"/>
      <c r="P658" s="672"/>
      <c r="Q658" s="52"/>
      <c r="R658" s="672"/>
      <c r="S658" s="52"/>
      <c r="T658" s="672"/>
      <c r="U658" s="52"/>
    </row>
    <row r="659" spans="4:21">
      <c r="D659" s="672"/>
      <c r="E659" s="672"/>
      <c r="F659" s="672"/>
      <c r="G659" s="672"/>
      <c r="H659" s="672"/>
      <c r="I659" s="52"/>
      <c r="J659" s="672"/>
      <c r="K659" s="716"/>
      <c r="L659" s="52"/>
      <c r="M659" s="52"/>
      <c r="N659" s="672"/>
      <c r="O659" s="52"/>
      <c r="P659" s="672"/>
      <c r="Q659" s="52"/>
      <c r="R659" s="672"/>
      <c r="S659" s="52"/>
      <c r="T659" s="672"/>
      <c r="U659" s="52"/>
    </row>
    <row r="660" spans="4:21">
      <c r="D660" s="672"/>
      <c r="E660" s="672"/>
      <c r="F660" s="672"/>
      <c r="G660" s="672"/>
      <c r="H660" s="672"/>
      <c r="I660" s="52"/>
      <c r="J660" s="672"/>
      <c r="K660" s="716"/>
      <c r="L660" s="52"/>
      <c r="M660" s="52"/>
      <c r="N660" s="672"/>
      <c r="O660" s="52"/>
      <c r="P660" s="672"/>
      <c r="Q660" s="52"/>
      <c r="R660" s="672"/>
      <c r="S660" s="52"/>
      <c r="T660" s="672"/>
      <c r="U660" s="52"/>
    </row>
    <row r="661" spans="4:21">
      <c r="D661" s="672"/>
      <c r="E661" s="672"/>
      <c r="F661" s="672"/>
      <c r="G661" s="672"/>
      <c r="H661" s="672"/>
      <c r="I661" s="52"/>
      <c r="J661" s="672"/>
      <c r="K661" s="716"/>
      <c r="L661" s="52"/>
      <c r="M661" s="52"/>
      <c r="N661" s="672"/>
      <c r="O661" s="52"/>
      <c r="P661" s="672"/>
      <c r="Q661" s="52"/>
      <c r="R661" s="672"/>
      <c r="S661" s="52"/>
      <c r="T661" s="672"/>
      <c r="U661" s="52"/>
    </row>
    <row r="662" spans="4:21">
      <c r="D662" s="672"/>
      <c r="E662" s="672"/>
      <c r="F662" s="672"/>
      <c r="G662" s="672"/>
      <c r="H662" s="672"/>
      <c r="I662" s="52"/>
      <c r="J662" s="672"/>
      <c r="K662" s="716"/>
      <c r="L662" s="52"/>
      <c r="M662" s="52"/>
      <c r="N662" s="672"/>
      <c r="O662" s="52"/>
      <c r="P662" s="672"/>
      <c r="Q662" s="52"/>
      <c r="R662" s="672"/>
      <c r="S662" s="52"/>
      <c r="T662" s="672"/>
      <c r="U662" s="52"/>
    </row>
    <row r="663" spans="4:21">
      <c r="D663" s="672"/>
      <c r="E663" s="672"/>
      <c r="F663" s="672"/>
      <c r="G663" s="672"/>
      <c r="H663" s="672"/>
      <c r="I663" s="52"/>
      <c r="J663" s="672"/>
      <c r="K663" s="716"/>
      <c r="L663" s="52"/>
      <c r="M663" s="52"/>
      <c r="N663" s="672"/>
      <c r="O663" s="52"/>
      <c r="P663" s="672"/>
      <c r="Q663" s="52"/>
      <c r="R663" s="672"/>
      <c r="S663" s="52"/>
      <c r="T663" s="672"/>
      <c r="U663" s="52"/>
    </row>
    <row r="664" spans="4:21">
      <c r="D664" s="672"/>
      <c r="E664" s="672"/>
      <c r="F664" s="672"/>
      <c r="G664" s="672"/>
      <c r="H664" s="672"/>
      <c r="I664" s="52"/>
      <c r="J664" s="672"/>
      <c r="K664" s="716"/>
      <c r="L664" s="52"/>
      <c r="M664" s="52"/>
      <c r="N664" s="672"/>
      <c r="O664" s="52"/>
      <c r="P664" s="672"/>
      <c r="Q664" s="52"/>
      <c r="R664" s="672"/>
      <c r="S664" s="52"/>
      <c r="T664" s="672"/>
      <c r="U664" s="52"/>
    </row>
    <row r="665" spans="4:21">
      <c r="D665" s="672"/>
      <c r="E665" s="672"/>
      <c r="F665" s="672"/>
      <c r="G665" s="672"/>
      <c r="H665" s="672"/>
      <c r="I665" s="52"/>
      <c r="J665" s="672"/>
      <c r="K665" s="716"/>
      <c r="L665" s="52"/>
      <c r="M665" s="52"/>
      <c r="N665" s="672"/>
      <c r="O665" s="52"/>
      <c r="P665" s="672"/>
      <c r="Q665" s="52"/>
      <c r="R665" s="672"/>
      <c r="S665" s="52"/>
      <c r="T665" s="672"/>
      <c r="U665" s="52"/>
    </row>
    <row r="666" spans="4:21">
      <c r="D666" s="672"/>
      <c r="E666" s="672"/>
      <c r="F666" s="672"/>
      <c r="G666" s="672"/>
      <c r="H666" s="672"/>
      <c r="I666" s="52"/>
      <c r="J666" s="672"/>
      <c r="K666" s="716"/>
      <c r="L666" s="52"/>
      <c r="M666" s="52"/>
      <c r="N666" s="672"/>
      <c r="O666" s="52"/>
      <c r="P666" s="672"/>
      <c r="Q666" s="52"/>
      <c r="R666" s="672"/>
      <c r="S666" s="52"/>
      <c r="T666" s="672"/>
      <c r="U666" s="52"/>
    </row>
    <row r="667" spans="4:21">
      <c r="D667" s="672"/>
      <c r="E667" s="672"/>
      <c r="F667" s="672"/>
      <c r="G667" s="672"/>
      <c r="H667" s="672"/>
      <c r="I667" s="52"/>
      <c r="J667" s="672"/>
      <c r="K667" s="716"/>
      <c r="L667" s="52"/>
      <c r="M667" s="52"/>
      <c r="N667" s="672"/>
      <c r="O667" s="52"/>
      <c r="P667" s="672"/>
      <c r="Q667" s="52"/>
      <c r="R667" s="672"/>
      <c r="S667" s="52"/>
      <c r="T667" s="672"/>
      <c r="U667" s="52"/>
    </row>
    <row r="668" spans="4:21">
      <c r="D668" s="672"/>
      <c r="E668" s="672"/>
      <c r="F668" s="672"/>
      <c r="G668" s="672"/>
      <c r="H668" s="672"/>
      <c r="I668" s="52"/>
      <c r="J668" s="672"/>
      <c r="K668" s="716"/>
      <c r="L668" s="52"/>
      <c r="M668" s="52"/>
      <c r="N668" s="672"/>
      <c r="O668" s="52"/>
      <c r="P668" s="672"/>
      <c r="Q668" s="52"/>
      <c r="R668" s="672"/>
      <c r="S668" s="52"/>
      <c r="T668" s="672"/>
      <c r="U668" s="52"/>
    </row>
    <row r="669" spans="4:21">
      <c r="D669" s="672"/>
      <c r="E669" s="672"/>
      <c r="F669" s="672"/>
      <c r="G669" s="672"/>
      <c r="H669" s="672"/>
      <c r="I669" s="52"/>
      <c r="J669" s="672"/>
      <c r="K669" s="716"/>
      <c r="L669" s="52"/>
      <c r="M669" s="52"/>
      <c r="N669" s="672"/>
      <c r="O669" s="52"/>
      <c r="P669" s="672"/>
      <c r="Q669" s="52"/>
      <c r="R669" s="672"/>
      <c r="S669" s="52"/>
      <c r="T669" s="672"/>
      <c r="U669" s="52"/>
    </row>
    <row r="670" spans="4:21">
      <c r="D670" s="672"/>
      <c r="E670" s="672"/>
      <c r="F670" s="672"/>
      <c r="G670" s="672"/>
      <c r="H670" s="672"/>
      <c r="I670" s="52"/>
      <c r="J670" s="672"/>
      <c r="K670" s="716"/>
      <c r="L670" s="52"/>
      <c r="M670" s="52"/>
      <c r="N670" s="672"/>
      <c r="O670" s="52"/>
      <c r="P670" s="672"/>
      <c r="Q670" s="52"/>
      <c r="R670" s="672"/>
      <c r="S670" s="52"/>
      <c r="T670" s="672"/>
      <c r="U670" s="52"/>
    </row>
    <row r="671" spans="4:21">
      <c r="D671" s="672"/>
      <c r="E671" s="672"/>
      <c r="F671" s="672"/>
      <c r="G671" s="672"/>
      <c r="H671" s="672"/>
      <c r="I671" s="52"/>
      <c r="J671" s="672"/>
      <c r="K671" s="716"/>
      <c r="L671" s="52"/>
      <c r="M671" s="52"/>
      <c r="N671" s="672"/>
      <c r="O671" s="52"/>
      <c r="P671" s="672"/>
      <c r="Q671" s="52"/>
      <c r="R671" s="672"/>
      <c r="S671" s="52"/>
      <c r="T671" s="672"/>
      <c r="U671" s="52"/>
    </row>
    <row r="672" spans="4:21">
      <c r="D672" s="672"/>
      <c r="E672" s="672"/>
      <c r="F672" s="672"/>
      <c r="G672" s="672"/>
      <c r="H672" s="672"/>
      <c r="I672" s="52"/>
      <c r="J672" s="672"/>
      <c r="K672" s="716"/>
      <c r="L672" s="52"/>
      <c r="M672" s="52"/>
      <c r="N672" s="672"/>
      <c r="O672" s="52"/>
      <c r="P672" s="672"/>
      <c r="Q672" s="52"/>
      <c r="R672" s="672"/>
      <c r="S672" s="52"/>
      <c r="T672" s="672"/>
      <c r="U672" s="52"/>
    </row>
    <row r="673" spans="4:21">
      <c r="D673" s="672"/>
      <c r="E673" s="672"/>
      <c r="F673" s="672"/>
      <c r="G673" s="672"/>
      <c r="H673" s="672"/>
      <c r="I673" s="52"/>
      <c r="J673" s="672"/>
      <c r="K673" s="716"/>
      <c r="L673" s="52"/>
      <c r="M673" s="52"/>
      <c r="N673" s="672"/>
      <c r="O673" s="52"/>
      <c r="P673" s="672"/>
      <c r="Q673" s="52"/>
      <c r="R673" s="672"/>
      <c r="S673" s="52"/>
      <c r="T673" s="672"/>
      <c r="U673" s="52"/>
    </row>
    <row r="674" spans="4:21">
      <c r="D674" s="672"/>
      <c r="E674" s="672"/>
      <c r="F674" s="672"/>
      <c r="G674" s="672"/>
      <c r="H674" s="672"/>
      <c r="I674" s="52"/>
      <c r="J674" s="672"/>
      <c r="K674" s="716"/>
      <c r="L674" s="52"/>
      <c r="M674" s="52"/>
      <c r="N674" s="672"/>
      <c r="O674" s="52"/>
      <c r="P674" s="672"/>
      <c r="Q674" s="52"/>
      <c r="R674" s="672"/>
      <c r="S674" s="52"/>
      <c r="T674" s="672"/>
      <c r="U674" s="52"/>
    </row>
    <row r="675" spans="4:21">
      <c r="D675" s="672"/>
      <c r="E675" s="672"/>
      <c r="F675" s="672"/>
      <c r="G675" s="672"/>
      <c r="H675" s="672"/>
      <c r="I675" s="52"/>
      <c r="J675" s="672"/>
      <c r="K675" s="716"/>
      <c r="L675" s="52"/>
      <c r="M675" s="52"/>
      <c r="N675" s="672"/>
      <c r="O675" s="52"/>
      <c r="P675" s="672"/>
      <c r="Q675" s="52"/>
      <c r="R675" s="672"/>
      <c r="S675" s="52"/>
      <c r="T675" s="672"/>
      <c r="U675" s="52"/>
    </row>
    <row r="676" spans="4:21">
      <c r="D676" s="672"/>
      <c r="E676" s="672"/>
      <c r="F676" s="672"/>
      <c r="G676" s="672"/>
      <c r="H676" s="672"/>
      <c r="I676" s="52"/>
      <c r="J676" s="672"/>
      <c r="K676" s="716"/>
      <c r="L676" s="52"/>
      <c r="M676" s="52"/>
      <c r="N676" s="672"/>
      <c r="O676" s="52"/>
      <c r="P676" s="672"/>
      <c r="Q676" s="52"/>
      <c r="R676" s="672"/>
      <c r="S676" s="52"/>
      <c r="T676" s="672"/>
      <c r="U676" s="52"/>
    </row>
    <row r="677" spans="4:21">
      <c r="D677" s="672"/>
      <c r="E677" s="672"/>
      <c r="F677" s="672"/>
      <c r="G677" s="672"/>
      <c r="H677" s="672"/>
      <c r="I677" s="52"/>
      <c r="J677" s="672"/>
      <c r="K677" s="716"/>
      <c r="L677" s="52"/>
      <c r="M677" s="52"/>
      <c r="N677" s="672"/>
      <c r="O677" s="52"/>
      <c r="P677" s="672"/>
      <c r="Q677" s="52"/>
      <c r="R677" s="672"/>
      <c r="S677" s="52"/>
      <c r="T677" s="672"/>
      <c r="U677" s="52"/>
    </row>
    <row r="678" spans="4:21">
      <c r="D678" s="672"/>
      <c r="E678" s="672"/>
      <c r="F678" s="672"/>
      <c r="G678" s="672"/>
      <c r="H678" s="672"/>
      <c r="I678" s="52"/>
      <c r="J678" s="672"/>
      <c r="K678" s="716"/>
      <c r="L678" s="52"/>
      <c r="M678" s="52"/>
      <c r="N678" s="672"/>
      <c r="O678" s="52"/>
      <c r="P678" s="672"/>
      <c r="Q678" s="52"/>
      <c r="R678" s="672"/>
      <c r="S678" s="52"/>
      <c r="T678" s="672"/>
      <c r="U678" s="52"/>
    </row>
    <row r="679" spans="4:21">
      <c r="D679" s="672"/>
      <c r="E679" s="672"/>
      <c r="F679" s="672"/>
      <c r="G679" s="672"/>
      <c r="H679" s="672"/>
      <c r="I679" s="52"/>
      <c r="J679" s="672"/>
      <c r="K679" s="716"/>
      <c r="L679" s="52"/>
      <c r="M679" s="52"/>
      <c r="N679" s="672"/>
      <c r="O679" s="52"/>
      <c r="P679" s="672"/>
      <c r="Q679" s="52"/>
      <c r="R679" s="672"/>
      <c r="S679" s="52"/>
      <c r="T679" s="672"/>
      <c r="U679" s="52"/>
    </row>
    <row r="680" spans="4:21">
      <c r="D680" s="672"/>
      <c r="E680" s="672"/>
      <c r="F680" s="672"/>
      <c r="G680" s="672"/>
      <c r="H680" s="672"/>
      <c r="I680" s="52"/>
      <c r="J680" s="672"/>
      <c r="K680" s="716"/>
      <c r="L680" s="52"/>
      <c r="M680" s="52"/>
      <c r="N680" s="672"/>
      <c r="O680" s="52"/>
      <c r="P680" s="672"/>
      <c r="Q680" s="52"/>
      <c r="R680" s="672"/>
      <c r="S680" s="52"/>
      <c r="T680" s="672"/>
      <c r="U680" s="52"/>
    </row>
    <row r="681" spans="4:21">
      <c r="D681" s="672"/>
      <c r="E681" s="672"/>
      <c r="F681" s="672"/>
      <c r="G681" s="672"/>
      <c r="H681" s="672"/>
      <c r="I681" s="52"/>
      <c r="J681" s="672"/>
      <c r="K681" s="716"/>
      <c r="L681" s="52"/>
      <c r="M681" s="52"/>
      <c r="N681" s="672"/>
      <c r="O681" s="52"/>
      <c r="P681" s="672"/>
      <c r="Q681" s="52"/>
      <c r="R681" s="672"/>
      <c r="S681" s="52"/>
      <c r="T681" s="672"/>
      <c r="U681" s="52"/>
    </row>
    <row r="682" spans="4:21">
      <c r="D682" s="672"/>
      <c r="E682" s="672"/>
      <c r="F682" s="672"/>
      <c r="G682" s="672"/>
      <c r="H682" s="672"/>
      <c r="I682" s="52"/>
      <c r="J682" s="672"/>
      <c r="K682" s="716"/>
      <c r="L682" s="52"/>
      <c r="M682" s="52"/>
      <c r="N682" s="672"/>
      <c r="O682" s="52"/>
      <c r="P682" s="672"/>
      <c r="Q682" s="52"/>
      <c r="R682" s="672"/>
      <c r="S682" s="52"/>
      <c r="T682" s="672"/>
      <c r="U682" s="52"/>
    </row>
    <row r="683" spans="4:21">
      <c r="D683" s="672"/>
      <c r="E683" s="672"/>
      <c r="F683" s="672"/>
      <c r="G683" s="672"/>
      <c r="H683" s="672"/>
      <c r="I683" s="52"/>
      <c r="J683" s="672"/>
      <c r="K683" s="716"/>
      <c r="L683" s="52"/>
      <c r="M683" s="52"/>
      <c r="N683" s="672"/>
      <c r="O683" s="52"/>
      <c r="P683" s="672"/>
      <c r="Q683" s="52"/>
      <c r="R683" s="672"/>
      <c r="S683" s="52"/>
      <c r="T683" s="672"/>
      <c r="U683" s="52"/>
    </row>
    <row r="684" spans="4:21">
      <c r="D684" s="672"/>
      <c r="E684" s="672"/>
      <c r="F684" s="672"/>
      <c r="G684" s="672"/>
      <c r="H684" s="672"/>
      <c r="I684" s="52"/>
      <c r="J684" s="672"/>
      <c r="K684" s="716"/>
      <c r="L684" s="52"/>
      <c r="M684" s="52"/>
      <c r="N684" s="672"/>
      <c r="O684" s="52"/>
      <c r="P684" s="672"/>
      <c r="Q684" s="52"/>
      <c r="R684" s="672"/>
      <c r="S684" s="52"/>
      <c r="T684" s="672"/>
      <c r="U684" s="52"/>
    </row>
    <row r="685" spans="4:21">
      <c r="D685" s="672"/>
      <c r="E685" s="672"/>
      <c r="F685" s="672"/>
      <c r="G685" s="672"/>
      <c r="H685" s="672"/>
      <c r="I685" s="52"/>
      <c r="J685" s="672"/>
      <c r="K685" s="716"/>
      <c r="L685" s="52"/>
      <c r="M685" s="52"/>
      <c r="N685" s="672"/>
      <c r="O685" s="52"/>
      <c r="P685" s="672"/>
      <c r="Q685" s="52"/>
      <c r="R685" s="672"/>
      <c r="S685" s="52"/>
      <c r="T685" s="672"/>
      <c r="U685" s="52"/>
    </row>
    <row r="686" spans="4:21">
      <c r="D686" s="672"/>
      <c r="E686" s="672"/>
      <c r="F686" s="672"/>
      <c r="G686" s="672"/>
      <c r="H686" s="672"/>
      <c r="I686" s="52"/>
      <c r="J686" s="672"/>
      <c r="K686" s="716"/>
      <c r="L686" s="52"/>
      <c r="M686" s="52"/>
      <c r="N686" s="672"/>
      <c r="O686" s="52"/>
      <c r="P686" s="672"/>
      <c r="Q686" s="52"/>
      <c r="R686" s="672"/>
      <c r="S686" s="52"/>
      <c r="T686" s="672"/>
      <c r="U686" s="52"/>
    </row>
    <row r="687" spans="4:21">
      <c r="D687" s="672"/>
      <c r="E687" s="672"/>
      <c r="F687" s="672"/>
      <c r="G687" s="672"/>
      <c r="H687" s="672"/>
      <c r="I687" s="52"/>
      <c r="J687" s="672"/>
      <c r="K687" s="716"/>
      <c r="L687" s="52"/>
      <c r="M687" s="52"/>
      <c r="N687" s="672"/>
      <c r="O687" s="52"/>
      <c r="P687" s="672"/>
      <c r="Q687" s="52"/>
      <c r="R687" s="672"/>
      <c r="S687" s="52"/>
      <c r="T687" s="672"/>
      <c r="U687" s="52"/>
    </row>
    <row r="688" spans="4:21">
      <c r="D688" s="672"/>
      <c r="E688" s="672"/>
      <c r="F688" s="672"/>
      <c r="G688" s="672"/>
      <c r="H688" s="672"/>
      <c r="I688" s="52"/>
      <c r="J688" s="672"/>
      <c r="K688" s="716"/>
      <c r="L688" s="52"/>
      <c r="M688" s="52"/>
      <c r="N688" s="672"/>
      <c r="O688" s="52"/>
      <c r="P688" s="672"/>
      <c r="Q688" s="52"/>
      <c r="R688" s="672"/>
      <c r="S688" s="52"/>
      <c r="T688" s="672"/>
      <c r="U688" s="52"/>
    </row>
    <row r="689" spans="4:21">
      <c r="D689" s="672"/>
      <c r="E689" s="672"/>
      <c r="F689" s="672"/>
      <c r="G689" s="672"/>
      <c r="H689" s="672"/>
      <c r="I689" s="52"/>
      <c r="J689" s="672"/>
      <c r="K689" s="716"/>
      <c r="L689" s="52"/>
      <c r="M689" s="52"/>
      <c r="N689" s="672"/>
      <c r="O689" s="52"/>
      <c r="P689" s="672"/>
      <c r="Q689" s="52"/>
      <c r="R689" s="672"/>
      <c r="S689" s="52"/>
      <c r="T689" s="672"/>
      <c r="U689" s="52"/>
    </row>
    <row r="690" spans="4:21">
      <c r="D690" s="672"/>
      <c r="E690" s="672"/>
      <c r="F690" s="672"/>
      <c r="G690" s="672"/>
      <c r="H690" s="672"/>
      <c r="I690" s="52"/>
      <c r="J690" s="672"/>
      <c r="K690" s="716"/>
      <c r="L690" s="52"/>
      <c r="M690" s="52"/>
      <c r="N690" s="672"/>
      <c r="O690" s="52"/>
      <c r="P690" s="672"/>
      <c r="Q690" s="52"/>
      <c r="R690" s="672"/>
      <c r="S690" s="52"/>
      <c r="T690" s="672"/>
      <c r="U690" s="52"/>
    </row>
    <row r="691" spans="4:21">
      <c r="D691" s="672"/>
      <c r="E691" s="672"/>
      <c r="F691" s="672"/>
      <c r="G691" s="672"/>
      <c r="H691" s="672"/>
      <c r="I691" s="52"/>
      <c r="J691" s="672"/>
      <c r="K691" s="716"/>
      <c r="L691" s="52"/>
      <c r="M691" s="52"/>
      <c r="N691" s="672"/>
      <c r="O691" s="52"/>
      <c r="P691" s="672"/>
      <c r="Q691" s="52"/>
      <c r="R691" s="672"/>
      <c r="S691" s="52"/>
      <c r="T691" s="672"/>
      <c r="U691" s="52"/>
    </row>
    <row r="692" spans="4:21">
      <c r="D692" s="672"/>
      <c r="E692" s="672"/>
      <c r="F692" s="672"/>
      <c r="G692" s="672"/>
      <c r="H692" s="672"/>
      <c r="I692" s="52"/>
      <c r="J692" s="672"/>
      <c r="K692" s="716"/>
      <c r="L692" s="52"/>
      <c r="M692" s="52"/>
      <c r="N692" s="672"/>
      <c r="O692" s="52"/>
      <c r="P692" s="672"/>
      <c r="Q692" s="52"/>
      <c r="R692" s="672"/>
      <c r="S692" s="52"/>
      <c r="T692" s="672"/>
      <c r="U692" s="52"/>
    </row>
    <row r="693" spans="4:21">
      <c r="D693" s="672"/>
      <c r="E693" s="672"/>
      <c r="F693" s="672"/>
      <c r="G693" s="672"/>
      <c r="H693" s="672"/>
      <c r="I693" s="52"/>
      <c r="J693" s="672"/>
      <c r="K693" s="716"/>
      <c r="L693" s="52"/>
      <c r="M693" s="52"/>
      <c r="N693" s="672"/>
      <c r="O693" s="52"/>
      <c r="P693" s="672"/>
      <c r="Q693" s="52"/>
      <c r="R693" s="672"/>
      <c r="S693" s="52"/>
      <c r="T693" s="672"/>
      <c r="U693" s="52"/>
    </row>
    <row r="694" spans="4:21">
      <c r="D694" s="672"/>
      <c r="E694" s="672"/>
      <c r="F694" s="672"/>
      <c r="G694" s="672"/>
      <c r="H694" s="672"/>
      <c r="I694" s="52"/>
      <c r="J694" s="672"/>
      <c r="K694" s="716"/>
      <c r="L694" s="52"/>
      <c r="M694" s="52"/>
      <c r="N694" s="672"/>
      <c r="O694" s="52"/>
      <c r="P694" s="672"/>
      <c r="Q694" s="52"/>
      <c r="R694" s="672"/>
      <c r="S694" s="52"/>
      <c r="T694" s="672"/>
      <c r="U694" s="52"/>
    </row>
    <row r="695" spans="4:21">
      <c r="D695" s="672"/>
      <c r="E695" s="672"/>
      <c r="F695" s="672"/>
      <c r="G695" s="672"/>
      <c r="H695" s="672"/>
      <c r="I695" s="52"/>
      <c r="J695" s="672"/>
      <c r="K695" s="716"/>
      <c r="L695" s="52"/>
      <c r="M695" s="52"/>
      <c r="N695" s="672"/>
      <c r="O695" s="52"/>
      <c r="P695" s="672"/>
      <c r="Q695" s="52"/>
      <c r="R695" s="672"/>
      <c r="S695" s="52"/>
      <c r="T695" s="672"/>
      <c r="U695" s="52"/>
    </row>
    <row r="696" spans="4:21">
      <c r="D696" s="672"/>
      <c r="E696" s="672"/>
      <c r="F696" s="672"/>
      <c r="G696" s="672"/>
      <c r="H696" s="672"/>
      <c r="I696" s="52"/>
      <c r="J696" s="672"/>
      <c r="K696" s="716"/>
      <c r="L696" s="52"/>
      <c r="M696" s="52"/>
      <c r="N696" s="672"/>
      <c r="O696" s="52"/>
      <c r="P696" s="672"/>
      <c r="Q696" s="52"/>
      <c r="R696" s="672"/>
      <c r="S696" s="52"/>
      <c r="T696" s="672"/>
      <c r="U696" s="52"/>
    </row>
    <row r="697" spans="4:21">
      <c r="D697" s="672"/>
      <c r="E697" s="672"/>
      <c r="F697" s="672"/>
      <c r="G697" s="672"/>
      <c r="H697" s="672"/>
      <c r="I697" s="52"/>
      <c r="J697" s="672"/>
      <c r="K697" s="716"/>
      <c r="L697" s="52"/>
      <c r="M697" s="52"/>
      <c r="N697" s="672"/>
      <c r="O697" s="52"/>
      <c r="P697" s="672"/>
      <c r="Q697" s="52"/>
      <c r="R697" s="672"/>
      <c r="S697" s="52"/>
      <c r="T697" s="672"/>
      <c r="U697" s="52"/>
    </row>
    <row r="698" spans="4:21">
      <c r="D698" s="672"/>
      <c r="E698" s="672"/>
      <c r="F698" s="672"/>
      <c r="G698" s="672"/>
      <c r="H698" s="672"/>
      <c r="I698" s="52"/>
      <c r="J698" s="672"/>
      <c r="K698" s="716"/>
      <c r="L698" s="52"/>
      <c r="M698" s="52"/>
      <c r="N698" s="672"/>
      <c r="O698" s="52"/>
      <c r="P698" s="672"/>
      <c r="Q698" s="52"/>
      <c r="R698" s="672"/>
      <c r="S698" s="52"/>
      <c r="T698" s="672"/>
      <c r="U698" s="52"/>
    </row>
    <row r="699" spans="4:21">
      <c r="D699" s="672"/>
      <c r="E699" s="672"/>
      <c r="F699" s="672"/>
      <c r="G699" s="672"/>
      <c r="H699" s="672"/>
      <c r="I699" s="52"/>
      <c r="J699" s="672"/>
      <c r="K699" s="716"/>
      <c r="L699" s="52"/>
      <c r="M699" s="52"/>
      <c r="N699" s="672"/>
      <c r="O699" s="52"/>
      <c r="P699" s="672"/>
      <c r="Q699" s="52"/>
      <c r="R699" s="672"/>
      <c r="S699" s="52"/>
      <c r="T699" s="672"/>
      <c r="U699" s="52"/>
    </row>
    <row r="700" spans="4:21">
      <c r="D700" s="672"/>
      <c r="E700" s="672"/>
      <c r="F700" s="672"/>
      <c r="G700" s="672"/>
      <c r="H700" s="672"/>
      <c r="I700" s="52"/>
      <c r="J700" s="672"/>
      <c r="K700" s="716"/>
      <c r="L700" s="52"/>
      <c r="M700" s="52"/>
      <c r="N700" s="672"/>
      <c r="O700" s="52"/>
      <c r="P700" s="672"/>
      <c r="Q700" s="52"/>
      <c r="R700" s="672"/>
      <c r="S700" s="52"/>
      <c r="T700" s="672"/>
      <c r="U700" s="52"/>
    </row>
    <row r="701" spans="4:21">
      <c r="D701" s="672"/>
      <c r="E701" s="672"/>
      <c r="F701" s="672"/>
      <c r="G701" s="672"/>
      <c r="H701" s="672"/>
      <c r="I701" s="52"/>
      <c r="J701" s="672"/>
      <c r="K701" s="716"/>
      <c r="L701" s="52"/>
      <c r="M701" s="52"/>
      <c r="N701" s="672"/>
      <c r="O701" s="52"/>
      <c r="P701" s="672"/>
      <c r="Q701" s="52"/>
      <c r="R701" s="672"/>
      <c r="S701" s="52"/>
      <c r="T701" s="672"/>
      <c r="U701" s="52"/>
    </row>
    <row r="702" spans="4:21">
      <c r="D702" s="672"/>
      <c r="E702" s="672"/>
      <c r="F702" s="672"/>
      <c r="G702" s="672"/>
      <c r="H702" s="672"/>
      <c r="I702" s="52"/>
      <c r="J702" s="672"/>
      <c r="K702" s="716"/>
      <c r="L702" s="52"/>
      <c r="M702" s="52"/>
      <c r="N702" s="672"/>
      <c r="O702" s="52"/>
      <c r="P702" s="672"/>
      <c r="Q702" s="52"/>
      <c r="R702" s="672"/>
      <c r="S702" s="52"/>
      <c r="T702" s="672"/>
      <c r="U702" s="52"/>
    </row>
    <row r="703" spans="4:21">
      <c r="D703" s="672"/>
      <c r="E703" s="672"/>
      <c r="F703" s="672"/>
      <c r="G703" s="672"/>
      <c r="H703" s="672"/>
      <c r="I703" s="52"/>
      <c r="J703" s="672"/>
      <c r="K703" s="716"/>
      <c r="L703" s="52"/>
      <c r="M703" s="52"/>
      <c r="N703" s="672"/>
      <c r="O703" s="52"/>
      <c r="P703" s="672"/>
      <c r="Q703" s="52"/>
      <c r="R703" s="672"/>
      <c r="S703" s="52"/>
      <c r="T703" s="672"/>
      <c r="U703" s="52"/>
    </row>
    <row r="704" spans="4:21">
      <c r="D704" s="672"/>
      <c r="E704" s="672"/>
      <c r="F704" s="672"/>
      <c r="G704" s="672"/>
      <c r="H704" s="672"/>
      <c r="I704" s="52"/>
      <c r="J704" s="672"/>
      <c r="K704" s="716"/>
      <c r="L704" s="52"/>
      <c r="M704" s="52"/>
      <c r="N704" s="672"/>
      <c r="O704" s="52"/>
      <c r="P704" s="672"/>
      <c r="Q704" s="52"/>
      <c r="R704" s="672"/>
      <c r="S704" s="52"/>
      <c r="T704" s="672"/>
      <c r="U704" s="52"/>
    </row>
    <row r="705" spans="4:21">
      <c r="D705" s="672"/>
      <c r="E705" s="672"/>
      <c r="F705" s="672"/>
      <c r="G705" s="672"/>
      <c r="H705" s="672"/>
      <c r="I705" s="52"/>
      <c r="J705" s="672"/>
      <c r="K705" s="716"/>
      <c r="L705" s="52"/>
      <c r="M705" s="52"/>
      <c r="N705" s="672"/>
      <c r="O705" s="52"/>
      <c r="P705" s="672"/>
      <c r="Q705" s="52"/>
      <c r="R705" s="672"/>
      <c r="S705" s="52"/>
      <c r="T705" s="672"/>
      <c r="U705" s="52"/>
    </row>
    <row r="706" spans="4:21">
      <c r="D706" s="672"/>
      <c r="E706" s="672"/>
      <c r="F706" s="672"/>
      <c r="G706" s="672"/>
      <c r="H706" s="672"/>
      <c r="I706" s="52"/>
      <c r="J706" s="672"/>
      <c r="K706" s="716"/>
      <c r="L706" s="52"/>
      <c r="M706" s="52"/>
      <c r="N706" s="672"/>
      <c r="O706" s="52"/>
      <c r="P706" s="672"/>
      <c r="Q706" s="52"/>
      <c r="R706" s="672"/>
      <c r="S706" s="52"/>
      <c r="T706" s="672"/>
      <c r="U706" s="52"/>
    </row>
    <row r="707" spans="4:21">
      <c r="D707" s="672"/>
      <c r="E707" s="672"/>
      <c r="F707" s="672"/>
      <c r="G707" s="672"/>
      <c r="H707" s="672"/>
      <c r="I707" s="52"/>
      <c r="J707" s="672"/>
      <c r="K707" s="716"/>
      <c r="L707" s="52"/>
      <c r="M707" s="52"/>
      <c r="N707" s="672"/>
      <c r="O707" s="52"/>
      <c r="P707" s="672"/>
      <c r="Q707" s="52"/>
      <c r="R707" s="672"/>
      <c r="S707" s="52"/>
      <c r="T707" s="672"/>
      <c r="U707" s="52"/>
    </row>
    <row r="708" spans="4:21">
      <c r="D708" s="672"/>
      <c r="E708" s="672"/>
      <c r="F708" s="672"/>
      <c r="G708" s="672"/>
      <c r="H708" s="672"/>
      <c r="I708" s="52"/>
      <c r="J708" s="672"/>
      <c r="K708" s="716"/>
      <c r="L708" s="52"/>
      <c r="M708" s="52"/>
      <c r="N708" s="672"/>
      <c r="O708" s="52"/>
      <c r="P708" s="672"/>
      <c r="Q708" s="52"/>
      <c r="R708" s="672"/>
      <c r="S708" s="52"/>
      <c r="T708" s="672"/>
      <c r="U708" s="52"/>
    </row>
    <row r="709" spans="4:21">
      <c r="D709" s="672"/>
      <c r="E709" s="672"/>
      <c r="F709" s="672"/>
      <c r="G709" s="672"/>
      <c r="H709" s="672"/>
      <c r="I709" s="52"/>
      <c r="J709" s="672"/>
      <c r="K709" s="716"/>
      <c r="L709" s="52"/>
      <c r="M709" s="52"/>
      <c r="N709" s="672"/>
      <c r="O709" s="52"/>
      <c r="P709" s="672"/>
      <c r="Q709" s="52"/>
      <c r="R709" s="672"/>
      <c r="S709" s="52"/>
      <c r="T709" s="672"/>
      <c r="U709" s="52"/>
    </row>
    <row r="710" spans="4:21">
      <c r="D710" s="672"/>
      <c r="E710" s="672"/>
      <c r="F710" s="672"/>
      <c r="G710" s="672"/>
      <c r="H710" s="672"/>
      <c r="I710" s="52"/>
      <c r="J710" s="672"/>
      <c r="K710" s="716"/>
      <c r="L710" s="52"/>
      <c r="M710" s="52"/>
      <c r="N710" s="672"/>
      <c r="O710" s="52"/>
      <c r="P710" s="672"/>
      <c r="Q710" s="52"/>
      <c r="R710" s="672"/>
      <c r="S710" s="52"/>
      <c r="T710" s="672"/>
      <c r="U710" s="52"/>
    </row>
    <row r="711" spans="4:21">
      <c r="D711" s="672"/>
      <c r="E711" s="672"/>
      <c r="F711" s="672"/>
      <c r="G711" s="672"/>
      <c r="H711" s="672"/>
      <c r="I711" s="52"/>
      <c r="J711" s="672"/>
      <c r="K711" s="716"/>
      <c r="L711" s="52"/>
      <c r="M711" s="52"/>
      <c r="N711" s="672"/>
      <c r="O711" s="52"/>
      <c r="P711" s="672"/>
      <c r="Q711" s="52"/>
      <c r="R711" s="672"/>
      <c r="S711" s="52"/>
      <c r="T711" s="672"/>
      <c r="U711" s="52"/>
    </row>
    <row r="712" spans="4:21">
      <c r="D712" s="672"/>
      <c r="E712" s="672"/>
      <c r="F712" s="672"/>
      <c r="G712" s="672"/>
      <c r="H712" s="672"/>
      <c r="I712" s="52"/>
      <c r="J712" s="672"/>
      <c r="K712" s="716"/>
      <c r="L712" s="52"/>
      <c r="M712" s="52"/>
      <c r="N712" s="672"/>
      <c r="O712" s="52"/>
      <c r="P712" s="672"/>
      <c r="Q712" s="52"/>
      <c r="R712" s="672"/>
      <c r="S712" s="52"/>
      <c r="T712" s="672"/>
      <c r="U712" s="52"/>
    </row>
    <row r="713" spans="4:21">
      <c r="D713" s="672"/>
      <c r="E713" s="672"/>
      <c r="F713" s="672"/>
      <c r="G713" s="672"/>
      <c r="H713" s="672"/>
      <c r="I713" s="52"/>
      <c r="J713" s="672"/>
      <c r="K713" s="716"/>
      <c r="L713" s="52"/>
      <c r="M713" s="52"/>
      <c r="N713" s="672"/>
      <c r="O713" s="52"/>
      <c r="P713" s="672"/>
      <c r="Q713" s="52"/>
      <c r="R713" s="672"/>
      <c r="S713" s="52"/>
      <c r="T713" s="672"/>
      <c r="U713" s="52"/>
    </row>
    <row r="714" spans="4:21">
      <c r="D714" s="672"/>
      <c r="E714" s="672"/>
      <c r="F714" s="672"/>
      <c r="G714" s="672"/>
      <c r="H714" s="672"/>
      <c r="I714" s="52"/>
      <c r="J714" s="672"/>
      <c r="K714" s="716"/>
      <c r="L714" s="52"/>
      <c r="M714" s="52"/>
      <c r="N714" s="672"/>
      <c r="O714" s="52"/>
      <c r="P714" s="672"/>
      <c r="Q714" s="52"/>
      <c r="R714" s="672"/>
      <c r="S714" s="52"/>
      <c r="T714" s="672"/>
      <c r="U714" s="52"/>
    </row>
    <row r="715" spans="4:21">
      <c r="D715" s="672"/>
      <c r="E715" s="672"/>
      <c r="F715" s="672"/>
      <c r="G715" s="672"/>
      <c r="H715" s="672"/>
      <c r="I715" s="52"/>
      <c r="J715" s="672"/>
      <c r="K715" s="716"/>
      <c r="L715" s="52"/>
      <c r="M715" s="52"/>
      <c r="N715" s="672"/>
      <c r="O715" s="52"/>
      <c r="P715" s="672"/>
      <c r="Q715" s="52"/>
      <c r="R715" s="672"/>
      <c r="S715" s="52"/>
      <c r="T715" s="672"/>
      <c r="U715" s="52"/>
    </row>
    <row r="716" spans="4:21">
      <c r="D716" s="672"/>
      <c r="E716" s="672"/>
      <c r="F716" s="672"/>
      <c r="G716" s="672"/>
      <c r="H716" s="672"/>
      <c r="I716" s="52"/>
      <c r="J716" s="672"/>
      <c r="K716" s="716"/>
      <c r="L716" s="52"/>
      <c r="M716" s="52"/>
      <c r="N716" s="672"/>
      <c r="O716" s="52"/>
      <c r="P716" s="672"/>
      <c r="Q716" s="52"/>
      <c r="R716" s="672"/>
      <c r="S716" s="52"/>
      <c r="T716" s="672"/>
      <c r="U716" s="52"/>
    </row>
    <row r="717" spans="4:21">
      <c r="D717" s="672"/>
      <c r="E717" s="672"/>
      <c r="F717" s="672"/>
      <c r="G717" s="672"/>
      <c r="H717" s="672"/>
      <c r="I717" s="52"/>
      <c r="J717" s="672"/>
      <c r="K717" s="716"/>
      <c r="L717" s="52"/>
      <c r="M717" s="52"/>
      <c r="N717" s="672"/>
      <c r="O717" s="52"/>
      <c r="P717" s="672"/>
      <c r="Q717" s="52"/>
      <c r="R717" s="672"/>
      <c r="S717" s="52"/>
      <c r="T717" s="672"/>
      <c r="U717" s="52"/>
    </row>
    <row r="718" spans="4:21">
      <c r="D718" s="672"/>
      <c r="E718" s="672"/>
      <c r="F718" s="672"/>
      <c r="G718" s="672"/>
      <c r="H718" s="672"/>
      <c r="I718" s="52"/>
      <c r="J718" s="672"/>
      <c r="K718" s="716"/>
      <c r="L718" s="52"/>
      <c r="M718" s="52"/>
      <c r="N718" s="672"/>
      <c r="O718" s="52"/>
      <c r="P718" s="672"/>
      <c r="Q718" s="52"/>
      <c r="R718" s="672"/>
      <c r="S718" s="52"/>
      <c r="T718" s="672"/>
      <c r="U718" s="52"/>
    </row>
    <row r="719" spans="4:21">
      <c r="D719" s="672"/>
      <c r="E719" s="672"/>
      <c r="F719" s="672"/>
      <c r="G719" s="672"/>
      <c r="H719" s="672"/>
      <c r="I719" s="52"/>
      <c r="J719" s="672"/>
      <c r="K719" s="716"/>
      <c r="L719" s="52"/>
      <c r="M719" s="52"/>
      <c r="N719" s="672"/>
      <c r="O719" s="52"/>
      <c r="P719" s="672"/>
      <c r="Q719" s="52"/>
      <c r="R719" s="672"/>
      <c r="S719" s="52"/>
      <c r="T719" s="672"/>
      <c r="U719" s="52"/>
    </row>
    <row r="720" spans="4:21">
      <c r="D720" s="672"/>
      <c r="E720" s="672"/>
      <c r="F720" s="672"/>
      <c r="G720" s="672"/>
      <c r="H720" s="672"/>
      <c r="I720" s="52"/>
      <c r="J720" s="672"/>
      <c r="K720" s="716"/>
      <c r="L720" s="52"/>
      <c r="M720" s="52"/>
      <c r="N720" s="672"/>
      <c r="O720" s="52"/>
      <c r="P720" s="672"/>
      <c r="Q720" s="52"/>
      <c r="R720" s="672"/>
      <c r="S720" s="52"/>
      <c r="T720" s="672"/>
      <c r="U720" s="52"/>
    </row>
    <row r="721" spans="4:21">
      <c r="D721" s="672"/>
      <c r="E721" s="672"/>
      <c r="F721" s="672"/>
      <c r="G721" s="672"/>
      <c r="H721" s="672"/>
      <c r="I721" s="52"/>
      <c r="J721" s="672"/>
      <c r="K721" s="716"/>
      <c r="L721" s="52"/>
      <c r="M721" s="52"/>
      <c r="N721" s="672"/>
      <c r="O721" s="52"/>
      <c r="P721" s="672"/>
      <c r="Q721" s="52"/>
      <c r="R721" s="672"/>
      <c r="S721" s="52"/>
      <c r="T721" s="672"/>
      <c r="U721" s="52"/>
    </row>
    <row r="722" spans="4:21">
      <c r="D722" s="672"/>
      <c r="E722" s="672"/>
      <c r="F722" s="672"/>
      <c r="G722" s="672"/>
      <c r="H722" s="672"/>
      <c r="I722" s="52"/>
      <c r="J722" s="672"/>
      <c r="K722" s="716"/>
      <c r="L722" s="52"/>
      <c r="M722" s="52"/>
      <c r="N722" s="672"/>
      <c r="O722" s="52"/>
      <c r="P722" s="672"/>
      <c r="Q722" s="52"/>
      <c r="R722" s="672"/>
      <c r="S722" s="52"/>
      <c r="T722" s="672"/>
      <c r="U722" s="52"/>
    </row>
    <row r="723" spans="4:21">
      <c r="D723" s="672"/>
      <c r="E723" s="672"/>
      <c r="F723" s="672"/>
      <c r="G723" s="672"/>
      <c r="H723" s="672"/>
      <c r="I723" s="52"/>
      <c r="J723" s="672"/>
      <c r="K723" s="716"/>
      <c r="L723" s="52"/>
      <c r="M723" s="52"/>
      <c r="N723" s="672"/>
      <c r="O723" s="52"/>
      <c r="P723" s="672"/>
      <c r="Q723" s="52"/>
      <c r="R723" s="672"/>
      <c r="S723" s="52"/>
      <c r="T723" s="672"/>
      <c r="U723" s="52"/>
    </row>
    <row r="724" spans="4:21">
      <c r="D724" s="672"/>
      <c r="E724" s="672"/>
      <c r="F724" s="672"/>
      <c r="G724" s="672"/>
      <c r="H724" s="672"/>
      <c r="I724" s="52"/>
      <c r="J724" s="672"/>
      <c r="K724" s="716"/>
      <c r="L724" s="52"/>
      <c r="M724" s="52"/>
      <c r="N724" s="672"/>
      <c r="O724" s="52"/>
      <c r="P724" s="672"/>
      <c r="Q724" s="52"/>
      <c r="R724" s="672"/>
      <c r="S724" s="52"/>
      <c r="T724" s="672"/>
      <c r="U724" s="52"/>
    </row>
    <row r="725" spans="4:21">
      <c r="D725" s="672"/>
      <c r="E725" s="672"/>
      <c r="F725" s="672"/>
      <c r="G725" s="672"/>
      <c r="H725" s="672"/>
      <c r="I725" s="52"/>
      <c r="J725" s="672"/>
      <c r="K725" s="716"/>
      <c r="L725" s="52"/>
      <c r="M725" s="52"/>
      <c r="N725" s="672"/>
      <c r="O725" s="52"/>
      <c r="P725" s="672"/>
      <c r="Q725" s="52"/>
      <c r="R725" s="672"/>
      <c r="S725" s="52"/>
      <c r="T725" s="672"/>
      <c r="U725" s="52"/>
    </row>
    <row r="726" spans="4:21">
      <c r="D726" s="672"/>
      <c r="E726" s="672"/>
      <c r="F726" s="672"/>
      <c r="G726" s="672"/>
      <c r="H726" s="672"/>
      <c r="I726" s="52"/>
      <c r="J726" s="672"/>
      <c r="K726" s="716"/>
      <c r="L726" s="52"/>
      <c r="M726" s="52"/>
      <c r="N726" s="672"/>
      <c r="O726" s="52"/>
      <c r="P726" s="672"/>
      <c r="Q726" s="52"/>
      <c r="R726" s="672"/>
      <c r="S726" s="52"/>
      <c r="T726" s="672"/>
      <c r="U726" s="52"/>
    </row>
    <row r="727" spans="4:21">
      <c r="D727" s="672"/>
      <c r="E727" s="672"/>
      <c r="F727" s="672"/>
      <c r="G727" s="672"/>
      <c r="H727" s="672"/>
      <c r="I727" s="52"/>
      <c r="J727" s="672"/>
      <c r="K727" s="716"/>
      <c r="L727" s="52"/>
      <c r="M727" s="52"/>
      <c r="N727" s="672"/>
      <c r="O727" s="52"/>
      <c r="P727" s="672"/>
      <c r="Q727" s="52"/>
      <c r="R727" s="672"/>
      <c r="S727" s="52"/>
      <c r="T727" s="672"/>
      <c r="U727" s="52"/>
    </row>
    <row r="728" spans="4:21">
      <c r="D728" s="672"/>
      <c r="E728" s="672"/>
      <c r="F728" s="672"/>
      <c r="G728" s="672"/>
      <c r="H728" s="672"/>
      <c r="I728" s="52"/>
      <c r="J728" s="672"/>
      <c r="K728" s="716"/>
      <c r="L728" s="52"/>
      <c r="M728" s="52"/>
      <c r="N728" s="672"/>
      <c r="O728" s="52"/>
      <c r="P728" s="672"/>
      <c r="Q728" s="52"/>
      <c r="R728" s="672"/>
      <c r="S728" s="52"/>
      <c r="T728" s="672"/>
      <c r="U728" s="52"/>
    </row>
    <row r="729" spans="4:21">
      <c r="D729" s="672"/>
      <c r="E729" s="672"/>
      <c r="F729" s="672"/>
      <c r="G729" s="672"/>
      <c r="H729" s="672"/>
      <c r="I729" s="52"/>
      <c r="J729" s="672"/>
      <c r="K729" s="716"/>
      <c r="L729" s="52"/>
      <c r="M729" s="52"/>
      <c r="N729" s="672"/>
      <c r="O729" s="52"/>
      <c r="P729" s="672"/>
      <c r="Q729" s="52"/>
      <c r="R729" s="672"/>
      <c r="S729" s="52"/>
      <c r="T729" s="672"/>
      <c r="U729" s="52"/>
    </row>
    <row r="730" spans="4:21">
      <c r="D730" s="672"/>
      <c r="E730" s="672"/>
      <c r="F730" s="672"/>
      <c r="G730" s="672"/>
      <c r="H730" s="672"/>
      <c r="I730" s="52"/>
      <c r="J730" s="672"/>
      <c r="K730" s="716"/>
      <c r="L730" s="52"/>
      <c r="M730" s="52"/>
      <c r="N730" s="672"/>
      <c r="O730" s="52"/>
      <c r="P730" s="672"/>
      <c r="Q730" s="52"/>
      <c r="R730" s="672"/>
      <c r="S730" s="52"/>
      <c r="T730" s="672"/>
      <c r="U730" s="52"/>
    </row>
    <row r="731" spans="4:21">
      <c r="D731" s="672"/>
      <c r="E731" s="672"/>
      <c r="F731" s="672"/>
      <c r="G731" s="672"/>
      <c r="H731" s="672"/>
      <c r="I731" s="52"/>
      <c r="J731" s="672"/>
      <c r="K731" s="716"/>
      <c r="L731" s="52"/>
      <c r="M731" s="52"/>
      <c r="N731" s="672"/>
      <c r="O731" s="52"/>
      <c r="P731" s="672"/>
      <c r="Q731" s="52"/>
      <c r="R731" s="672"/>
      <c r="S731" s="52"/>
      <c r="T731" s="672"/>
      <c r="U731" s="52"/>
    </row>
    <row r="732" spans="4:21">
      <c r="D732" s="672"/>
      <c r="E732" s="672"/>
      <c r="F732" s="672"/>
      <c r="G732" s="672"/>
      <c r="H732" s="672"/>
      <c r="I732" s="52"/>
      <c r="J732" s="672"/>
      <c r="K732" s="716"/>
      <c r="L732" s="52"/>
      <c r="M732" s="52"/>
      <c r="N732" s="672"/>
      <c r="O732" s="52"/>
      <c r="P732" s="672"/>
      <c r="Q732" s="52"/>
      <c r="R732" s="672"/>
      <c r="S732" s="52"/>
      <c r="T732" s="672"/>
      <c r="U732" s="52"/>
    </row>
    <row r="733" spans="4:21">
      <c r="D733" s="672"/>
      <c r="E733" s="672"/>
      <c r="F733" s="672"/>
      <c r="G733" s="672"/>
      <c r="H733" s="672"/>
      <c r="I733" s="52"/>
      <c r="J733" s="672"/>
      <c r="K733" s="716"/>
      <c r="L733" s="52"/>
      <c r="M733" s="52"/>
      <c r="N733" s="672"/>
      <c r="O733" s="52"/>
      <c r="P733" s="672"/>
      <c r="Q733" s="52"/>
      <c r="R733" s="672"/>
      <c r="S733" s="52"/>
      <c r="T733" s="672"/>
      <c r="U733" s="52"/>
    </row>
    <row r="734" spans="4:21">
      <c r="D734" s="672"/>
      <c r="E734" s="672"/>
      <c r="F734" s="672"/>
      <c r="G734" s="672"/>
      <c r="H734" s="672"/>
      <c r="I734" s="52"/>
      <c r="J734" s="672"/>
      <c r="K734" s="716"/>
      <c r="L734" s="52"/>
      <c r="M734" s="52"/>
      <c r="N734" s="672"/>
      <c r="O734" s="52"/>
      <c r="P734" s="672"/>
      <c r="Q734" s="52"/>
      <c r="R734" s="672"/>
      <c r="S734" s="52"/>
      <c r="T734" s="672"/>
      <c r="U734" s="52"/>
    </row>
    <row r="735" spans="4:21">
      <c r="D735" s="672"/>
      <c r="E735" s="672"/>
      <c r="F735" s="672"/>
      <c r="G735" s="672"/>
      <c r="H735" s="672"/>
      <c r="I735" s="52"/>
      <c r="J735" s="672"/>
      <c r="K735" s="716"/>
      <c r="L735" s="52"/>
      <c r="M735" s="52"/>
      <c r="N735" s="672"/>
      <c r="O735" s="52"/>
      <c r="P735" s="672"/>
      <c r="Q735" s="52"/>
      <c r="R735" s="672"/>
      <c r="S735" s="52"/>
      <c r="T735" s="672"/>
      <c r="U735" s="52"/>
    </row>
    <row r="736" spans="4:21">
      <c r="D736" s="672"/>
      <c r="E736" s="672"/>
      <c r="F736" s="672"/>
      <c r="G736" s="672"/>
      <c r="H736" s="672"/>
      <c r="I736" s="52"/>
      <c r="J736" s="672"/>
      <c r="K736" s="716"/>
      <c r="L736" s="52"/>
      <c r="M736" s="52"/>
      <c r="N736" s="672"/>
      <c r="O736" s="52"/>
      <c r="P736" s="672"/>
      <c r="Q736" s="52"/>
      <c r="R736" s="672"/>
      <c r="S736" s="52"/>
      <c r="T736" s="672"/>
      <c r="U736" s="52"/>
    </row>
    <row r="737" spans="4:21">
      <c r="D737" s="672"/>
      <c r="E737" s="672"/>
      <c r="F737" s="672"/>
      <c r="G737" s="672"/>
      <c r="H737" s="672"/>
      <c r="I737" s="52"/>
      <c r="J737" s="672"/>
      <c r="K737" s="716"/>
      <c r="L737" s="52"/>
      <c r="M737" s="52"/>
      <c r="N737" s="672"/>
      <c r="O737" s="52"/>
      <c r="P737" s="672"/>
      <c r="Q737" s="52"/>
      <c r="R737" s="672"/>
      <c r="S737" s="52"/>
      <c r="T737" s="672"/>
      <c r="U737" s="52"/>
    </row>
    <row r="738" spans="4:21">
      <c r="D738" s="672"/>
      <c r="E738" s="672"/>
      <c r="F738" s="672"/>
      <c r="G738" s="672"/>
      <c r="H738" s="672"/>
      <c r="I738" s="52"/>
      <c r="J738" s="672"/>
      <c r="K738" s="716"/>
      <c r="L738" s="52"/>
      <c r="M738" s="52"/>
      <c r="N738" s="672"/>
      <c r="O738" s="52"/>
      <c r="P738" s="672"/>
      <c r="Q738" s="52"/>
      <c r="R738" s="672"/>
      <c r="S738" s="52"/>
      <c r="T738" s="672"/>
      <c r="U738" s="52"/>
    </row>
    <row r="739" spans="4:21">
      <c r="D739" s="672"/>
      <c r="E739" s="672"/>
      <c r="F739" s="672"/>
      <c r="G739" s="672"/>
      <c r="H739" s="672"/>
      <c r="I739" s="52"/>
      <c r="J739" s="672"/>
      <c r="K739" s="716"/>
      <c r="L739" s="52"/>
      <c r="M739" s="52"/>
      <c r="N739" s="672"/>
      <c r="O739" s="52"/>
      <c r="P739" s="672"/>
      <c r="Q739" s="52"/>
      <c r="R739" s="672"/>
      <c r="S739" s="52"/>
      <c r="T739" s="672"/>
      <c r="U739" s="52"/>
    </row>
    <row r="740" spans="4:21">
      <c r="D740" s="672"/>
      <c r="E740" s="672"/>
      <c r="F740" s="672"/>
      <c r="G740" s="672"/>
      <c r="H740" s="672"/>
      <c r="I740" s="52"/>
      <c r="J740" s="672"/>
      <c r="K740" s="716"/>
      <c r="L740" s="52"/>
      <c r="M740" s="52"/>
      <c r="N740" s="672"/>
      <c r="O740" s="52"/>
      <c r="P740" s="672"/>
      <c r="Q740" s="52"/>
      <c r="R740" s="672"/>
      <c r="S740" s="52"/>
      <c r="T740" s="672"/>
      <c r="U740" s="52"/>
    </row>
    <row r="741" spans="4:21">
      <c r="D741" s="672"/>
      <c r="E741" s="672"/>
      <c r="F741" s="672"/>
      <c r="G741" s="672"/>
      <c r="H741" s="672"/>
      <c r="I741" s="52"/>
      <c r="J741" s="672"/>
      <c r="K741" s="716"/>
      <c r="L741" s="52"/>
      <c r="M741" s="52"/>
      <c r="N741" s="672"/>
      <c r="O741" s="52"/>
      <c r="P741" s="672"/>
      <c r="Q741" s="52"/>
      <c r="R741" s="672"/>
      <c r="S741" s="52"/>
      <c r="T741" s="672"/>
      <c r="U741" s="52"/>
    </row>
    <row r="742" spans="4:21">
      <c r="D742" s="672"/>
      <c r="E742" s="672"/>
      <c r="F742" s="672"/>
      <c r="G742" s="672"/>
      <c r="H742" s="672"/>
      <c r="I742" s="52"/>
      <c r="J742" s="672"/>
      <c r="K742" s="716"/>
      <c r="L742" s="52"/>
      <c r="M742" s="52"/>
      <c r="N742" s="672"/>
      <c r="O742" s="52"/>
      <c r="P742" s="672"/>
      <c r="Q742" s="52"/>
      <c r="R742" s="672"/>
      <c r="S742" s="52"/>
      <c r="T742" s="672"/>
      <c r="U742" s="52"/>
    </row>
    <row r="743" spans="4:21">
      <c r="D743" s="672"/>
      <c r="E743" s="672"/>
      <c r="F743" s="672"/>
      <c r="G743" s="672"/>
      <c r="H743" s="672"/>
      <c r="I743" s="52"/>
      <c r="J743" s="672"/>
      <c r="K743" s="716"/>
      <c r="L743" s="52"/>
      <c r="M743" s="52"/>
      <c r="N743" s="672"/>
      <c r="O743" s="52"/>
      <c r="P743" s="672"/>
      <c r="Q743" s="52"/>
      <c r="R743" s="672"/>
      <c r="S743" s="52"/>
      <c r="T743" s="672"/>
      <c r="U743" s="52"/>
    </row>
    <row r="744" spans="4:21">
      <c r="D744" s="672"/>
      <c r="E744" s="672"/>
      <c r="F744" s="672"/>
      <c r="G744" s="672"/>
      <c r="H744" s="672"/>
      <c r="I744" s="52"/>
      <c r="J744" s="672"/>
      <c r="K744" s="716"/>
      <c r="L744" s="52"/>
      <c r="M744" s="52"/>
      <c r="N744" s="672"/>
      <c r="O744" s="52"/>
      <c r="P744" s="672"/>
      <c r="Q744" s="52"/>
      <c r="R744" s="672"/>
      <c r="S744" s="52"/>
      <c r="T744" s="672"/>
      <c r="U744" s="52"/>
    </row>
    <row r="745" spans="4:21">
      <c r="D745" s="672"/>
      <c r="E745" s="672"/>
      <c r="F745" s="672"/>
      <c r="G745" s="672"/>
      <c r="H745" s="672"/>
      <c r="I745" s="52"/>
      <c r="J745" s="672"/>
      <c r="K745" s="716"/>
      <c r="L745" s="52"/>
      <c r="M745" s="52"/>
      <c r="N745" s="672"/>
      <c r="O745" s="52"/>
      <c r="P745" s="672"/>
      <c r="Q745" s="52"/>
      <c r="R745" s="672"/>
      <c r="S745" s="52"/>
      <c r="T745" s="672"/>
      <c r="U745" s="52"/>
    </row>
    <row r="746" spans="4:21">
      <c r="D746" s="672"/>
      <c r="E746" s="672"/>
      <c r="F746" s="672"/>
      <c r="G746" s="672"/>
      <c r="H746" s="672"/>
      <c r="I746" s="52"/>
      <c r="J746" s="672"/>
      <c r="K746" s="716"/>
      <c r="L746" s="52"/>
      <c r="M746" s="52"/>
      <c r="N746" s="672"/>
      <c r="O746" s="52"/>
      <c r="P746" s="672"/>
      <c r="Q746" s="52"/>
      <c r="R746" s="672"/>
      <c r="S746" s="52"/>
      <c r="T746" s="672"/>
      <c r="U746" s="52"/>
    </row>
    <row r="747" spans="4:21">
      <c r="D747" s="672"/>
      <c r="E747" s="672"/>
      <c r="F747" s="672"/>
      <c r="G747" s="672"/>
      <c r="H747" s="672"/>
      <c r="I747" s="52"/>
      <c r="J747" s="672"/>
      <c r="K747" s="716"/>
      <c r="L747" s="52"/>
      <c r="M747" s="52"/>
      <c r="N747" s="672"/>
      <c r="O747" s="52"/>
      <c r="P747" s="672"/>
      <c r="Q747" s="52"/>
      <c r="R747" s="672"/>
      <c r="S747" s="52"/>
      <c r="T747" s="672"/>
      <c r="U747" s="52"/>
    </row>
    <row r="748" spans="4:21">
      <c r="D748" s="672"/>
      <c r="E748" s="672"/>
      <c r="F748" s="672"/>
      <c r="G748" s="672"/>
      <c r="H748" s="672"/>
      <c r="I748" s="52"/>
      <c r="J748" s="672"/>
      <c r="K748" s="716"/>
      <c r="L748" s="52"/>
      <c r="M748" s="52"/>
      <c r="N748" s="672"/>
      <c r="O748" s="52"/>
      <c r="P748" s="672"/>
      <c r="Q748" s="52"/>
      <c r="R748" s="672"/>
      <c r="S748" s="52"/>
      <c r="T748" s="672"/>
      <c r="U748" s="52"/>
    </row>
    <row r="749" spans="4:21">
      <c r="D749" s="672"/>
      <c r="E749" s="672"/>
      <c r="F749" s="672"/>
      <c r="G749" s="672"/>
      <c r="H749" s="672"/>
      <c r="I749" s="52"/>
      <c r="J749" s="672"/>
      <c r="K749" s="716"/>
      <c r="L749" s="52"/>
      <c r="M749" s="52"/>
      <c r="N749" s="672"/>
      <c r="O749" s="52"/>
      <c r="P749" s="672"/>
      <c r="Q749" s="52"/>
      <c r="R749" s="672"/>
      <c r="S749" s="52"/>
      <c r="T749" s="672"/>
      <c r="U749" s="52"/>
    </row>
    <row r="750" spans="4:21">
      <c r="D750" s="672"/>
      <c r="E750" s="672"/>
      <c r="F750" s="672"/>
      <c r="G750" s="672"/>
      <c r="H750" s="672"/>
      <c r="I750" s="52"/>
      <c r="J750" s="672"/>
      <c r="K750" s="716"/>
      <c r="L750" s="52"/>
      <c r="M750" s="52"/>
      <c r="N750" s="672"/>
      <c r="O750" s="52"/>
      <c r="P750" s="672"/>
      <c r="Q750" s="52"/>
      <c r="R750" s="672"/>
      <c r="S750" s="52"/>
      <c r="T750" s="672"/>
      <c r="U750" s="52"/>
    </row>
    <row r="751" spans="4:21">
      <c r="D751" s="672"/>
      <c r="E751" s="672"/>
      <c r="F751" s="672"/>
      <c r="G751" s="672"/>
      <c r="H751" s="672"/>
      <c r="I751" s="52"/>
      <c r="J751" s="672"/>
      <c r="K751" s="716"/>
      <c r="L751" s="52"/>
      <c r="M751" s="52"/>
      <c r="N751" s="672"/>
      <c r="O751" s="52"/>
      <c r="P751" s="672"/>
      <c r="Q751" s="52"/>
      <c r="R751" s="672"/>
      <c r="S751" s="52"/>
      <c r="T751" s="672"/>
      <c r="U751" s="52"/>
    </row>
    <row r="752" spans="4:21">
      <c r="D752" s="672"/>
      <c r="E752" s="672"/>
      <c r="F752" s="672"/>
      <c r="G752" s="672"/>
      <c r="H752" s="672"/>
      <c r="I752" s="52"/>
      <c r="J752" s="672"/>
      <c r="K752" s="716"/>
      <c r="L752" s="52"/>
      <c r="M752" s="52"/>
      <c r="N752" s="672"/>
      <c r="O752" s="52"/>
      <c r="P752" s="672"/>
      <c r="Q752" s="52"/>
      <c r="R752" s="672"/>
      <c r="S752" s="52"/>
      <c r="T752" s="672"/>
      <c r="U752" s="52"/>
    </row>
    <row r="753" spans="4:21">
      <c r="D753" s="672"/>
      <c r="E753" s="672"/>
      <c r="F753" s="672"/>
      <c r="G753" s="672"/>
      <c r="H753" s="672"/>
      <c r="I753" s="52"/>
      <c r="J753" s="672"/>
      <c r="K753" s="716"/>
      <c r="L753" s="52"/>
      <c r="M753" s="52"/>
      <c r="N753" s="672"/>
      <c r="O753" s="52"/>
      <c r="P753" s="672"/>
      <c r="Q753" s="52"/>
      <c r="R753" s="672"/>
      <c r="S753" s="52"/>
      <c r="T753" s="672"/>
      <c r="U753" s="52"/>
    </row>
    <row r="754" spans="4:21">
      <c r="D754" s="672"/>
      <c r="E754" s="672"/>
      <c r="F754" s="672"/>
      <c r="G754" s="672"/>
      <c r="H754" s="672"/>
      <c r="I754" s="52"/>
      <c r="J754" s="672"/>
      <c r="K754" s="716"/>
      <c r="L754" s="52"/>
      <c r="M754" s="52"/>
      <c r="N754" s="672"/>
      <c r="O754" s="52"/>
      <c r="P754" s="672"/>
      <c r="Q754" s="52"/>
      <c r="R754" s="672"/>
      <c r="S754" s="52"/>
      <c r="T754" s="672"/>
      <c r="U754" s="52"/>
    </row>
    <row r="755" spans="4:21">
      <c r="D755" s="672"/>
      <c r="E755" s="672"/>
      <c r="F755" s="672"/>
      <c r="G755" s="672"/>
      <c r="H755" s="672"/>
      <c r="I755" s="52"/>
      <c r="J755" s="672"/>
      <c r="K755" s="716"/>
      <c r="L755" s="52"/>
      <c r="M755" s="52"/>
      <c r="N755" s="672"/>
      <c r="O755" s="52"/>
      <c r="P755" s="672"/>
      <c r="Q755" s="52"/>
      <c r="R755" s="672"/>
      <c r="S755" s="52"/>
      <c r="T755" s="672"/>
      <c r="U755" s="52"/>
    </row>
    <row r="756" spans="4:21">
      <c r="D756" s="672"/>
      <c r="E756" s="672"/>
      <c r="F756" s="672"/>
      <c r="G756" s="672"/>
      <c r="H756" s="672"/>
      <c r="I756" s="52"/>
      <c r="J756" s="672"/>
      <c r="K756" s="716"/>
      <c r="L756" s="52"/>
      <c r="M756" s="52"/>
      <c r="N756" s="672"/>
      <c r="O756" s="52"/>
      <c r="P756" s="672"/>
      <c r="Q756" s="52"/>
      <c r="R756" s="672"/>
      <c r="S756" s="52"/>
      <c r="T756" s="672"/>
      <c r="U756" s="52"/>
    </row>
    <row r="757" spans="4:21">
      <c r="D757" s="672"/>
      <c r="E757" s="672"/>
      <c r="F757" s="672"/>
      <c r="G757" s="672"/>
      <c r="H757" s="672"/>
      <c r="I757" s="52"/>
      <c r="J757" s="672"/>
      <c r="K757" s="716"/>
      <c r="L757" s="52"/>
      <c r="M757" s="52"/>
      <c r="N757" s="672"/>
      <c r="O757" s="52"/>
      <c r="P757" s="672"/>
      <c r="Q757" s="52"/>
      <c r="R757" s="672"/>
      <c r="S757" s="52"/>
      <c r="T757" s="672"/>
      <c r="U757" s="52"/>
    </row>
    <row r="758" spans="4:21">
      <c r="D758" s="672"/>
      <c r="E758" s="672"/>
      <c r="F758" s="672"/>
      <c r="G758" s="672"/>
      <c r="H758" s="672"/>
      <c r="I758" s="52"/>
      <c r="J758" s="672"/>
      <c r="K758" s="716"/>
      <c r="L758" s="52"/>
      <c r="M758" s="52"/>
      <c r="N758" s="672"/>
      <c r="O758" s="52"/>
      <c r="P758" s="672"/>
      <c r="Q758" s="52"/>
      <c r="R758" s="672"/>
      <c r="S758" s="52"/>
      <c r="T758" s="672"/>
      <c r="U758" s="52"/>
    </row>
    <row r="759" spans="4:21">
      <c r="D759" s="672"/>
      <c r="E759" s="672"/>
      <c r="F759" s="672"/>
      <c r="G759" s="672"/>
      <c r="H759" s="672"/>
      <c r="I759" s="52"/>
      <c r="J759" s="672"/>
      <c r="K759" s="716"/>
      <c r="L759" s="52"/>
      <c r="M759" s="52"/>
      <c r="N759" s="672"/>
      <c r="O759" s="52"/>
      <c r="P759" s="672"/>
      <c r="Q759" s="52"/>
      <c r="R759" s="672"/>
      <c r="S759" s="52"/>
      <c r="T759" s="672"/>
      <c r="U759" s="52"/>
    </row>
    <row r="760" spans="4:21">
      <c r="D760" s="672"/>
      <c r="E760" s="672"/>
      <c r="F760" s="672"/>
      <c r="G760" s="672"/>
      <c r="H760" s="672"/>
      <c r="I760" s="52"/>
      <c r="J760" s="672"/>
      <c r="K760" s="716"/>
      <c r="L760" s="52"/>
      <c r="M760" s="52"/>
      <c r="N760" s="672"/>
      <c r="O760" s="52"/>
      <c r="P760" s="672"/>
      <c r="Q760" s="52"/>
      <c r="R760" s="672"/>
      <c r="S760" s="52"/>
      <c r="T760" s="672"/>
      <c r="U760" s="52"/>
    </row>
    <row r="761" spans="4:21">
      <c r="D761" s="672"/>
      <c r="E761" s="672"/>
      <c r="F761" s="672"/>
      <c r="G761" s="672"/>
      <c r="H761" s="672"/>
      <c r="I761" s="52"/>
      <c r="J761" s="672"/>
      <c r="K761" s="716"/>
      <c r="L761" s="52"/>
      <c r="M761" s="52"/>
      <c r="N761" s="672"/>
      <c r="O761" s="52"/>
      <c r="P761" s="672"/>
      <c r="Q761" s="52"/>
      <c r="R761" s="672"/>
      <c r="S761" s="52"/>
      <c r="T761" s="672"/>
      <c r="U761" s="52"/>
    </row>
    <row r="762" spans="4:21">
      <c r="D762" s="672"/>
      <c r="E762" s="672"/>
      <c r="F762" s="672"/>
      <c r="G762" s="672"/>
      <c r="H762" s="672"/>
      <c r="I762" s="52"/>
      <c r="J762" s="672"/>
      <c r="K762" s="716"/>
      <c r="L762" s="52"/>
      <c r="M762" s="52"/>
      <c r="N762" s="672"/>
      <c r="O762" s="52"/>
      <c r="P762" s="672"/>
      <c r="Q762" s="52"/>
      <c r="R762" s="672"/>
      <c r="S762" s="52"/>
      <c r="T762" s="672"/>
      <c r="U762" s="52"/>
    </row>
    <row r="763" spans="4:21">
      <c r="D763" s="672"/>
      <c r="E763" s="672"/>
      <c r="F763" s="672"/>
      <c r="G763" s="672"/>
      <c r="H763" s="672"/>
      <c r="I763" s="52"/>
      <c r="J763" s="672"/>
      <c r="K763" s="716"/>
      <c r="L763" s="52"/>
      <c r="M763" s="52"/>
      <c r="N763" s="672"/>
      <c r="O763" s="52"/>
      <c r="P763" s="672"/>
      <c r="Q763" s="52"/>
      <c r="R763" s="672"/>
      <c r="S763" s="52"/>
      <c r="T763" s="672"/>
      <c r="U763" s="52"/>
    </row>
    <row r="764" spans="4:21">
      <c r="D764" s="672"/>
      <c r="E764" s="672"/>
      <c r="F764" s="672"/>
      <c r="G764" s="672"/>
      <c r="H764" s="672"/>
      <c r="I764" s="52"/>
      <c r="J764" s="672"/>
      <c r="K764" s="716"/>
      <c r="L764" s="52"/>
      <c r="M764" s="52"/>
      <c r="N764" s="672"/>
      <c r="O764" s="52"/>
      <c r="P764" s="672"/>
      <c r="Q764" s="52"/>
      <c r="R764" s="672"/>
      <c r="S764" s="52"/>
      <c r="T764" s="672"/>
      <c r="U764" s="52"/>
    </row>
    <row r="765" spans="4:21">
      <c r="D765" s="672"/>
      <c r="E765" s="672"/>
      <c r="F765" s="672"/>
      <c r="G765" s="672"/>
      <c r="H765" s="672"/>
      <c r="I765" s="52"/>
      <c r="J765" s="672"/>
      <c r="K765" s="716"/>
      <c r="L765" s="52"/>
      <c r="M765" s="52"/>
      <c r="N765" s="672"/>
      <c r="O765" s="52"/>
      <c r="P765" s="672"/>
      <c r="Q765" s="52"/>
      <c r="R765" s="672"/>
      <c r="S765" s="52"/>
      <c r="T765" s="672"/>
      <c r="U765" s="52"/>
    </row>
    <row r="766" spans="4:21">
      <c r="D766" s="672"/>
      <c r="E766" s="672"/>
      <c r="F766" s="672"/>
      <c r="G766" s="672"/>
      <c r="H766" s="672"/>
      <c r="I766" s="52"/>
      <c r="J766" s="672"/>
      <c r="K766" s="716"/>
      <c r="L766" s="52"/>
      <c r="M766" s="52"/>
      <c r="N766" s="672"/>
      <c r="O766" s="52"/>
      <c r="P766" s="672"/>
      <c r="Q766" s="52"/>
      <c r="R766" s="672"/>
      <c r="S766" s="52"/>
      <c r="T766" s="672"/>
      <c r="U766" s="52"/>
    </row>
    <row r="767" spans="4:21">
      <c r="D767" s="672"/>
      <c r="E767" s="672"/>
      <c r="F767" s="672"/>
      <c r="G767" s="672"/>
      <c r="H767" s="672"/>
      <c r="I767" s="52"/>
      <c r="J767" s="672"/>
      <c r="K767" s="716"/>
      <c r="L767" s="52"/>
      <c r="M767" s="52"/>
      <c r="N767" s="672"/>
      <c r="O767" s="52"/>
      <c r="P767" s="672"/>
      <c r="Q767" s="52"/>
      <c r="R767" s="672"/>
      <c r="S767" s="52"/>
      <c r="T767" s="672"/>
      <c r="U767" s="52"/>
    </row>
    <row r="768" spans="4:21">
      <c r="D768" s="672"/>
      <c r="E768" s="672"/>
      <c r="F768" s="672"/>
      <c r="G768" s="672"/>
      <c r="H768" s="672"/>
      <c r="I768" s="52"/>
      <c r="J768" s="672"/>
      <c r="K768" s="716"/>
      <c r="L768" s="52"/>
      <c r="M768" s="52"/>
      <c r="N768" s="672"/>
      <c r="O768" s="52"/>
      <c r="P768" s="672"/>
      <c r="Q768" s="52"/>
      <c r="R768" s="672"/>
      <c r="S768" s="52"/>
      <c r="T768" s="672"/>
      <c r="U768" s="52"/>
    </row>
    <row r="769" spans="4:21">
      <c r="D769" s="672"/>
      <c r="E769" s="672"/>
      <c r="F769" s="672"/>
      <c r="G769" s="672"/>
      <c r="H769" s="672"/>
      <c r="I769" s="52"/>
      <c r="J769" s="672"/>
      <c r="K769" s="716"/>
      <c r="L769" s="52"/>
      <c r="M769" s="52"/>
      <c r="N769" s="672"/>
      <c r="O769" s="52"/>
      <c r="P769" s="672"/>
      <c r="Q769" s="52"/>
      <c r="R769" s="672"/>
      <c r="S769" s="52"/>
      <c r="T769" s="672"/>
      <c r="U769" s="52"/>
    </row>
    <row r="770" spans="4:21">
      <c r="D770" s="672"/>
      <c r="E770" s="672"/>
      <c r="F770" s="672"/>
      <c r="G770" s="672"/>
      <c r="H770" s="672"/>
      <c r="I770" s="52"/>
      <c r="J770" s="672"/>
      <c r="K770" s="716"/>
      <c r="L770" s="52"/>
      <c r="M770" s="52"/>
      <c r="N770" s="672"/>
      <c r="O770" s="52"/>
      <c r="P770" s="672"/>
      <c r="Q770" s="52"/>
      <c r="R770" s="672"/>
      <c r="S770" s="52"/>
      <c r="T770" s="672"/>
      <c r="U770" s="52"/>
    </row>
    <row r="771" spans="4:21">
      <c r="D771" s="672"/>
      <c r="E771" s="672"/>
      <c r="F771" s="672"/>
      <c r="G771" s="672"/>
      <c r="H771" s="672"/>
      <c r="I771" s="52"/>
      <c r="J771" s="672"/>
      <c r="K771" s="716"/>
      <c r="L771" s="52"/>
      <c r="M771" s="52"/>
      <c r="N771" s="672"/>
      <c r="O771" s="52"/>
      <c r="P771" s="672"/>
      <c r="Q771" s="52"/>
      <c r="R771" s="672"/>
      <c r="S771" s="52"/>
      <c r="T771" s="672"/>
      <c r="U771" s="52"/>
    </row>
    <row r="772" spans="4:21">
      <c r="D772" s="672"/>
      <c r="E772" s="672"/>
      <c r="F772" s="672"/>
      <c r="G772" s="672"/>
      <c r="H772" s="672"/>
      <c r="I772" s="52"/>
      <c r="J772" s="672"/>
      <c r="K772" s="716"/>
      <c r="L772" s="52"/>
      <c r="M772" s="52"/>
      <c r="N772" s="672"/>
      <c r="O772" s="52"/>
      <c r="P772" s="672"/>
      <c r="Q772" s="52"/>
      <c r="R772" s="672"/>
      <c r="S772" s="52"/>
      <c r="T772" s="672"/>
      <c r="U772" s="52"/>
    </row>
    <row r="773" spans="4:21">
      <c r="D773" s="672"/>
      <c r="E773" s="672"/>
      <c r="F773" s="672"/>
      <c r="G773" s="672"/>
      <c r="H773" s="672"/>
      <c r="I773" s="52"/>
      <c r="J773" s="672"/>
      <c r="K773" s="716"/>
      <c r="L773" s="52"/>
      <c r="M773" s="52"/>
      <c r="N773" s="672"/>
      <c r="O773" s="52"/>
      <c r="P773" s="672"/>
      <c r="Q773" s="52"/>
      <c r="R773" s="672"/>
      <c r="S773" s="52"/>
      <c r="T773" s="672"/>
      <c r="U773" s="52"/>
    </row>
    <row r="774" spans="4:21">
      <c r="D774" s="672"/>
      <c r="E774" s="672"/>
      <c r="F774" s="672"/>
      <c r="G774" s="672"/>
      <c r="H774" s="672"/>
      <c r="I774" s="52"/>
      <c r="J774" s="672"/>
      <c r="K774" s="716"/>
      <c r="L774" s="52"/>
      <c r="M774" s="52"/>
      <c r="N774" s="672"/>
      <c r="O774" s="52"/>
      <c r="P774" s="672"/>
      <c r="Q774" s="52"/>
      <c r="R774" s="672"/>
      <c r="S774" s="52"/>
      <c r="T774" s="672"/>
      <c r="U774" s="52"/>
    </row>
    <row r="775" spans="4:21">
      <c r="D775" s="672"/>
      <c r="E775" s="672"/>
      <c r="F775" s="672"/>
      <c r="G775" s="672"/>
      <c r="H775" s="672"/>
      <c r="I775" s="52"/>
      <c r="J775" s="672"/>
      <c r="K775" s="716"/>
      <c r="L775" s="52"/>
      <c r="M775" s="52"/>
      <c r="N775" s="672"/>
      <c r="O775" s="52"/>
      <c r="P775" s="672"/>
      <c r="Q775" s="52"/>
      <c r="R775" s="672"/>
      <c r="S775" s="52"/>
      <c r="T775" s="672"/>
      <c r="U775" s="52"/>
    </row>
    <row r="776" spans="4:21">
      <c r="D776" s="672"/>
      <c r="E776" s="672"/>
      <c r="F776" s="672"/>
      <c r="G776" s="672"/>
      <c r="H776" s="672"/>
      <c r="I776" s="52"/>
      <c r="J776" s="672"/>
      <c r="K776" s="716"/>
      <c r="L776" s="52"/>
      <c r="M776" s="52"/>
      <c r="N776" s="672"/>
      <c r="O776" s="52"/>
      <c r="P776" s="672"/>
      <c r="Q776" s="52"/>
      <c r="R776" s="672"/>
      <c r="S776" s="52"/>
      <c r="T776" s="672"/>
      <c r="U776" s="52"/>
    </row>
    <row r="777" spans="4:21">
      <c r="D777" s="672"/>
      <c r="E777" s="672"/>
      <c r="F777" s="672"/>
      <c r="G777" s="672"/>
      <c r="H777" s="672"/>
      <c r="I777" s="52"/>
      <c r="J777" s="672"/>
      <c r="K777" s="716"/>
      <c r="L777" s="52"/>
      <c r="M777" s="52"/>
      <c r="N777" s="672"/>
      <c r="O777" s="52"/>
      <c r="P777" s="672"/>
      <c r="Q777" s="52"/>
      <c r="R777" s="672"/>
      <c r="S777" s="52"/>
      <c r="T777" s="672"/>
      <c r="U777" s="52"/>
    </row>
    <row r="778" spans="4:21">
      <c r="D778" s="672"/>
      <c r="E778" s="672"/>
      <c r="F778" s="672"/>
      <c r="G778" s="672"/>
      <c r="H778" s="672"/>
      <c r="I778" s="52"/>
      <c r="J778" s="672"/>
      <c r="K778" s="716"/>
      <c r="L778" s="52"/>
      <c r="M778" s="52"/>
      <c r="N778" s="672"/>
      <c r="O778" s="52"/>
      <c r="P778" s="672"/>
      <c r="Q778" s="52"/>
      <c r="R778" s="672"/>
      <c r="S778" s="52"/>
      <c r="T778" s="672"/>
      <c r="U778" s="52"/>
    </row>
    <row r="779" spans="4:21">
      <c r="D779" s="672"/>
      <c r="E779" s="672"/>
      <c r="F779" s="672"/>
      <c r="G779" s="672"/>
      <c r="H779" s="672"/>
      <c r="I779" s="52"/>
      <c r="J779" s="672"/>
      <c r="K779" s="716"/>
      <c r="L779" s="52"/>
      <c r="M779" s="52"/>
      <c r="N779" s="672"/>
      <c r="O779" s="52"/>
      <c r="P779" s="672"/>
      <c r="Q779" s="52"/>
      <c r="R779" s="672"/>
      <c r="S779" s="52"/>
      <c r="T779" s="672"/>
      <c r="U779" s="52"/>
    </row>
    <row r="780" spans="4:21">
      <c r="D780" s="672"/>
      <c r="E780" s="672"/>
      <c r="F780" s="672"/>
      <c r="G780" s="672"/>
      <c r="H780" s="672"/>
      <c r="I780" s="52"/>
      <c r="J780" s="672"/>
      <c r="K780" s="716"/>
      <c r="L780" s="52"/>
      <c r="M780" s="52"/>
      <c r="N780" s="672"/>
      <c r="O780" s="52"/>
      <c r="P780" s="672"/>
      <c r="Q780" s="52"/>
      <c r="R780" s="672"/>
      <c r="S780" s="52"/>
      <c r="T780" s="672"/>
      <c r="U780" s="52"/>
    </row>
    <row r="781" spans="4:21">
      <c r="D781" s="672"/>
      <c r="E781" s="672"/>
      <c r="F781" s="672"/>
      <c r="G781" s="672"/>
      <c r="H781" s="672"/>
      <c r="I781" s="52"/>
      <c r="J781" s="672"/>
      <c r="K781" s="716"/>
      <c r="L781" s="52"/>
      <c r="M781" s="52"/>
      <c r="N781" s="672"/>
      <c r="O781" s="52"/>
      <c r="P781" s="672"/>
      <c r="Q781" s="52"/>
      <c r="R781" s="672"/>
      <c r="S781" s="52"/>
      <c r="T781" s="672"/>
      <c r="U781" s="52"/>
    </row>
    <row r="782" spans="4:21">
      <c r="D782" s="672"/>
      <c r="E782" s="672"/>
      <c r="F782" s="672"/>
      <c r="G782" s="672"/>
      <c r="H782" s="672"/>
      <c r="I782" s="52"/>
      <c r="J782" s="672"/>
      <c r="K782" s="716"/>
      <c r="L782" s="52"/>
      <c r="M782" s="52"/>
      <c r="N782" s="672"/>
      <c r="O782" s="52"/>
      <c r="P782" s="672"/>
      <c r="Q782" s="52"/>
      <c r="R782" s="672"/>
      <c r="S782" s="52"/>
      <c r="T782" s="672"/>
      <c r="U782" s="52"/>
    </row>
    <row r="783" spans="4:21">
      <c r="D783" s="672"/>
      <c r="E783" s="672"/>
      <c r="F783" s="672"/>
      <c r="G783" s="672"/>
      <c r="H783" s="672"/>
      <c r="I783" s="52"/>
      <c r="J783" s="672"/>
      <c r="K783" s="716"/>
      <c r="L783" s="52"/>
      <c r="M783" s="52"/>
      <c r="N783" s="672"/>
      <c r="O783" s="52"/>
      <c r="P783" s="672"/>
      <c r="Q783" s="52"/>
      <c r="R783" s="672"/>
      <c r="S783" s="52"/>
      <c r="T783" s="672"/>
      <c r="U783" s="52"/>
    </row>
    <row r="784" spans="4:21">
      <c r="D784" s="672"/>
      <c r="E784" s="672"/>
      <c r="F784" s="672"/>
      <c r="G784" s="672"/>
      <c r="H784" s="672"/>
      <c r="I784" s="52"/>
      <c r="J784" s="672"/>
      <c r="K784" s="716"/>
      <c r="L784" s="52"/>
      <c r="M784" s="52"/>
      <c r="N784" s="672"/>
      <c r="O784" s="52"/>
      <c r="P784" s="672"/>
      <c r="Q784" s="52"/>
      <c r="R784" s="672"/>
      <c r="S784" s="52"/>
      <c r="T784" s="672"/>
      <c r="U784" s="52"/>
    </row>
    <row r="785" spans="4:21">
      <c r="D785" s="672"/>
      <c r="E785" s="672"/>
      <c r="F785" s="672"/>
      <c r="G785" s="672"/>
      <c r="H785" s="672"/>
      <c r="I785" s="52"/>
      <c r="J785" s="672"/>
      <c r="K785" s="716"/>
      <c r="L785" s="52"/>
      <c r="M785" s="52"/>
      <c r="N785" s="672"/>
      <c r="O785" s="52"/>
      <c r="P785" s="672"/>
      <c r="Q785" s="52"/>
      <c r="R785" s="672"/>
      <c r="S785" s="52"/>
      <c r="T785" s="672"/>
      <c r="U785" s="52"/>
    </row>
    <row r="786" spans="4:21">
      <c r="D786" s="672"/>
      <c r="E786" s="672"/>
      <c r="F786" s="672"/>
      <c r="G786" s="672"/>
      <c r="H786" s="672"/>
      <c r="I786" s="52"/>
      <c r="J786" s="672"/>
      <c r="K786" s="716"/>
      <c r="L786" s="52"/>
      <c r="M786" s="52"/>
      <c r="N786" s="672"/>
      <c r="O786" s="52"/>
      <c r="P786" s="672"/>
      <c r="Q786" s="52"/>
      <c r="R786" s="672"/>
      <c r="S786" s="52"/>
      <c r="T786" s="672"/>
      <c r="U786" s="52"/>
    </row>
    <row r="787" spans="4:21">
      <c r="D787" s="672"/>
      <c r="E787" s="672"/>
      <c r="F787" s="672"/>
      <c r="G787" s="672"/>
      <c r="H787" s="672"/>
      <c r="I787" s="52"/>
      <c r="J787" s="672"/>
      <c r="K787" s="716"/>
      <c r="L787" s="52"/>
      <c r="M787" s="52"/>
      <c r="N787" s="672"/>
      <c r="O787" s="52"/>
      <c r="P787" s="672"/>
      <c r="Q787" s="52"/>
      <c r="R787" s="672"/>
      <c r="S787" s="52"/>
      <c r="T787" s="672"/>
      <c r="U787" s="52"/>
    </row>
    <row r="788" spans="4:21">
      <c r="D788" s="672"/>
      <c r="E788" s="672"/>
      <c r="F788" s="672"/>
      <c r="G788" s="672"/>
      <c r="H788" s="672"/>
      <c r="I788" s="52"/>
      <c r="J788" s="672"/>
      <c r="K788" s="716"/>
      <c r="L788" s="52"/>
      <c r="M788" s="52"/>
      <c r="N788" s="672"/>
      <c r="O788" s="52"/>
      <c r="P788" s="672"/>
      <c r="Q788" s="52"/>
      <c r="R788" s="672"/>
      <c r="S788" s="52"/>
      <c r="T788" s="672"/>
      <c r="U788" s="52"/>
    </row>
    <row r="789" spans="4:21">
      <c r="D789" s="672"/>
      <c r="E789" s="672"/>
      <c r="F789" s="672"/>
      <c r="G789" s="672"/>
      <c r="H789" s="672"/>
      <c r="I789" s="52"/>
      <c r="J789" s="672"/>
      <c r="K789" s="716"/>
      <c r="L789" s="52"/>
      <c r="M789" s="52"/>
      <c r="N789" s="672"/>
      <c r="O789" s="52"/>
      <c r="P789" s="672"/>
      <c r="Q789" s="52"/>
      <c r="R789" s="672"/>
      <c r="S789" s="52"/>
      <c r="T789" s="672"/>
      <c r="U789" s="52"/>
    </row>
    <row r="790" spans="4:21">
      <c r="D790" s="672"/>
      <c r="E790" s="672"/>
      <c r="F790" s="672"/>
      <c r="G790" s="672"/>
      <c r="H790" s="672"/>
      <c r="I790" s="52"/>
      <c r="J790" s="672"/>
      <c r="K790" s="716"/>
      <c r="L790" s="52"/>
      <c r="M790" s="52"/>
      <c r="N790" s="672"/>
      <c r="O790" s="52"/>
      <c r="P790" s="672"/>
      <c r="Q790" s="52"/>
      <c r="R790" s="672"/>
      <c r="S790" s="52"/>
      <c r="T790" s="672"/>
      <c r="U790" s="52"/>
    </row>
    <row r="791" spans="4:21">
      <c r="D791" s="672"/>
      <c r="E791" s="672"/>
      <c r="F791" s="672"/>
      <c r="G791" s="672"/>
      <c r="H791" s="672"/>
      <c r="I791" s="52"/>
      <c r="J791" s="672"/>
      <c r="K791" s="716"/>
      <c r="L791" s="52"/>
      <c r="M791" s="52"/>
      <c r="N791" s="672"/>
      <c r="O791" s="52"/>
      <c r="P791" s="672"/>
      <c r="Q791" s="52"/>
      <c r="R791" s="672"/>
      <c r="S791" s="52"/>
      <c r="T791" s="672"/>
      <c r="U791" s="52"/>
    </row>
    <row r="792" spans="4:21">
      <c r="D792" s="672"/>
      <c r="E792" s="672"/>
      <c r="F792" s="672"/>
      <c r="G792" s="672"/>
      <c r="H792" s="672"/>
      <c r="I792" s="52"/>
      <c r="J792" s="672"/>
      <c r="K792" s="716"/>
      <c r="L792" s="52"/>
      <c r="M792" s="52"/>
      <c r="N792" s="672"/>
      <c r="O792" s="52"/>
      <c r="P792" s="672"/>
      <c r="Q792" s="52"/>
      <c r="R792" s="672"/>
      <c r="S792" s="52"/>
      <c r="T792" s="672"/>
      <c r="U792" s="52"/>
    </row>
    <row r="793" spans="4:21">
      <c r="D793" s="672"/>
      <c r="E793" s="672"/>
      <c r="F793" s="672"/>
      <c r="G793" s="672"/>
      <c r="H793" s="672"/>
      <c r="I793" s="52"/>
      <c r="J793" s="672"/>
      <c r="K793" s="716"/>
      <c r="L793" s="52"/>
      <c r="M793" s="52"/>
      <c r="N793" s="672"/>
      <c r="O793" s="52"/>
      <c r="P793" s="672"/>
      <c r="Q793" s="52"/>
      <c r="R793" s="672"/>
      <c r="S793" s="52"/>
      <c r="T793" s="672"/>
      <c r="U793" s="52"/>
    </row>
    <row r="794" spans="4:21">
      <c r="D794" s="672"/>
      <c r="E794" s="672"/>
      <c r="F794" s="672"/>
      <c r="G794" s="672"/>
      <c r="H794" s="672"/>
      <c r="I794" s="52"/>
      <c r="J794" s="672"/>
      <c r="K794" s="716"/>
      <c r="L794" s="52"/>
      <c r="M794" s="52"/>
      <c r="N794" s="672"/>
      <c r="O794" s="52"/>
      <c r="P794" s="672"/>
      <c r="Q794" s="52"/>
      <c r="R794" s="672"/>
      <c r="S794" s="52"/>
      <c r="T794" s="672"/>
      <c r="U794" s="52"/>
    </row>
    <row r="795" spans="4:21">
      <c r="D795" s="672"/>
      <c r="E795" s="672"/>
      <c r="F795" s="672"/>
      <c r="G795" s="672"/>
      <c r="H795" s="672"/>
      <c r="I795" s="52"/>
      <c r="J795" s="672"/>
      <c r="K795" s="716"/>
      <c r="L795" s="52"/>
      <c r="M795" s="52"/>
      <c r="N795" s="672"/>
      <c r="O795" s="52"/>
      <c r="P795" s="672"/>
      <c r="Q795" s="52"/>
      <c r="R795" s="672"/>
      <c r="S795" s="52"/>
      <c r="T795" s="672"/>
      <c r="U795" s="52"/>
    </row>
    <row r="796" spans="4:21">
      <c r="D796" s="672"/>
      <c r="E796" s="672"/>
      <c r="F796" s="672"/>
      <c r="G796" s="672"/>
      <c r="H796" s="672"/>
      <c r="I796" s="52"/>
      <c r="J796" s="672"/>
      <c r="K796" s="716"/>
      <c r="L796" s="52"/>
      <c r="M796" s="52"/>
      <c r="N796" s="672"/>
      <c r="O796" s="52"/>
      <c r="P796" s="672"/>
      <c r="Q796" s="52"/>
      <c r="R796" s="672"/>
      <c r="S796" s="52"/>
      <c r="T796" s="672"/>
      <c r="U796" s="52"/>
    </row>
    <row r="797" spans="4:21">
      <c r="D797" s="672"/>
      <c r="E797" s="672"/>
      <c r="F797" s="672"/>
      <c r="G797" s="672"/>
      <c r="H797" s="672"/>
      <c r="I797" s="52"/>
      <c r="J797" s="672"/>
      <c r="K797" s="716"/>
      <c r="L797" s="52"/>
      <c r="M797" s="52"/>
      <c r="N797" s="672"/>
      <c r="O797" s="52"/>
      <c r="P797" s="672"/>
      <c r="Q797" s="52"/>
      <c r="R797" s="672"/>
      <c r="S797" s="52"/>
      <c r="T797" s="672"/>
      <c r="U797" s="52"/>
    </row>
    <row r="798" spans="4:21">
      <c r="D798" s="672"/>
      <c r="E798" s="672"/>
      <c r="F798" s="672"/>
      <c r="G798" s="672"/>
      <c r="H798" s="672"/>
      <c r="I798" s="52"/>
      <c r="J798" s="672"/>
      <c r="K798" s="716"/>
      <c r="L798" s="52"/>
      <c r="M798" s="52"/>
      <c r="N798" s="672"/>
      <c r="O798" s="52"/>
      <c r="P798" s="672"/>
      <c r="Q798" s="52"/>
      <c r="R798" s="672"/>
      <c r="S798" s="52"/>
      <c r="T798" s="672"/>
      <c r="U798" s="52"/>
    </row>
    <row r="799" spans="4:21">
      <c r="D799" s="672"/>
      <c r="E799" s="672"/>
      <c r="F799" s="672"/>
      <c r="G799" s="672"/>
      <c r="H799" s="672"/>
      <c r="I799" s="52"/>
      <c r="J799" s="672"/>
      <c r="K799" s="716"/>
      <c r="L799" s="52"/>
      <c r="M799" s="52"/>
      <c r="N799" s="672"/>
      <c r="O799" s="52"/>
      <c r="P799" s="672"/>
      <c r="Q799" s="52"/>
      <c r="R799" s="672"/>
      <c r="S799" s="52"/>
      <c r="T799" s="672"/>
      <c r="U799" s="52"/>
    </row>
    <row r="800" spans="4:21">
      <c r="D800" s="672"/>
      <c r="E800" s="672"/>
      <c r="F800" s="672"/>
      <c r="G800" s="672"/>
      <c r="H800" s="672"/>
      <c r="I800" s="52"/>
      <c r="J800" s="672"/>
      <c r="K800" s="716"/>
      <c r="L800" s="52"/>
      <c r="M800" s="52"/>
      <c r="N800" s="672"/>
      <c r="O800" s="52"/>
      <c r="P800" s="672"/>
      <c r="Q800" s="52"/>
      <c r="R800" s="672"/>
      <c r="S800" s="52"/>
      <c r="T800" s="672"/>
      <c r="U800" s="52"/>
    </row>
    <row r="801" spans="4:21">
      <c r="D801" s="672"/>
      <c r="E801" s="672"/>
      <c r="F801" s="672"/>
      <c r="G801" s="672"/>
      <c r="H801" s="672"/>
      <c r="I801" s="52"/>
      <c r="J801" s="672"/>
      <c r="K801" s="716"/>
      <c r="L801" s="52"/>
      <c r="M801" s="52"/>
      <c r="N801" s="672"/>
      <c r="O801" s="52"/>
      <c r="P801" s="672"/>
      <c r="Q801" s="52"/>
      <c r="R801" s="672"/>
      <c r="S801" s="52"/>
      <c r="T801" s="672"/>
      <c r="U801" s="52"/>
    </row>
    <row r="802" spans="4:21">
      <c r="D802" s="672"/>
      <c r="E802" s="672"/>
      <c r="F802" s="672"/>
      <c r="G802" s="672"/>
      <c r="H802" s="672"/>
      <c r="I802" s="52"/>
      <c r="J802" s="672"/>
      <c r="K802" s="716"/>
      <c r="L802" s="52"/>
      <c r="M802" s="52"/>
      <c r="N802" s="672"/>
      <c r="O802" s="52"/>
      <c r="P802" s="672"/>
      <c r="Q802" s="52"/>
      <c r="R802" s="672"/>
      <c r="S802" s="52"/>
      <c r="T802" s="672"/>
      <c r="U802" s="52"/>
    </row>
    <row r="803" spans="4:21">
      <c r="D803" s="672"/>
      <c r="E803" s="672"/>
      <c r="F803" s="672"/>
      <c r="G803" s="672"/>
      <c r="H803" s="672"/>
      <c r="I803" s="52"/>
      <c r="J803" s="672"/>
      <c r="K803" s="716"/>
      <c r="L803" s="52"/>
      <c r="M803" s="52"/>
      <c r="N803" s="672"/>
      <c r="O803" s="52"/>
      <c r="P803" s="672"/>
      <c r="Q803" s="52"/>
      <c r="R803" s="672"/>
      <c r="S803" s="52"/>
      <c r="T803" s="672"/>
      <c r="U803" s="52"/>
    </row>
    <row r="804" spans="4:21">
      <c r="D804" s="672"/>
      <c r="E804" s="672"/>
      <c r="F804" s="672"/>
      <c r="G804" s="672"/>
      <c r="H804" s="672"/>
      <c r="I804" s="52"/>
      <c r="J804" s="672"/>
      <c r="K804" s="716"/>
      <c r="L804" s="52"/>
      <c r="M804" s="52"/>
      <c r="N804" s="672"/>
      <c r="O804" s="52"/>
      <c r="P804" s="672"/>
      <c r="Q804" s="52"/>
      <c r="R804" s="672"/>
      <c r="S804" s="52"/>
      <c r="T804" s="672"/>
      <c r="U804" s="52"/>
    </row>
    <row r="805" spans="4:21">
      <c r="D805" s="672"/>
      <c r="E805" s="672"/>
      <c r="F805" s="672"/>
      <c r="G805" s="672"/>
      <c r="H805" s="672"/>
      <c r="I805" s="52"/>
      <c r="J805" s="672"/>
      <c r="K805" s="716"/>
      <c r="L805" s="52"/>
      <c r="M805" s="52"/>
      <c r="N805" s="672"/>
      <c r="O805" s="52"/>
      <c r="P805" s="672"/>
      <c r="Q805" s="52"/>
      <c r="R805" s="672"/>
      <c r="S805" s="52"/>
      <c r="T805" s="672"/>
      <c r="U805" s="52"/>
    </row>
    <row r="806" spans="4:21">
      <c r="D806" s="672"/>
      <c r="E806" s="672"/>
      <c r="F806" s="672"/>
      <c r="G806" s="672"/>
      <c r="H806" s="672"/>
      <c r="I806" s="52"/>
      <c r="J806" s="672"/>
      <c r="K806" s="716"/>
      <c r="L806" s="52"/>
      <c r="M806" s="52"/>
      <c r="N806" s="672"/>
      <c r="O806" s="52"/>
      <c r="P806" s="672"/>
      <c r="Q806" s="52"/>
      <c r="R806" s="672"/>
      <c r="S806" s="52"/>
      <c r="T806" s="672"/>
      <c r="U806" s="52"/>
    </row>
    <row r="807" spans="4:21">
      <c r="D807" s="672"/>
      <c r="E807" s="672"/>
      <c r="F807" s="672"/>
      <c r="G807" s="672"/>
      <c r="H807" s="672"/>
      <c r="I807" s="52"/>
      <c r="J807" s="672"/>
      <c r="K807" s="716"/>
      <c r="L807" s="52"/>
      <c r="M807" s="52"/>
      <c r="N807" s="672"/>
      <c r="O807" s="52"/>
      <c r="P807" s="672"/>
      <c r="Q807" s="52"/>
      <c r="R807" s="672"/>
      <c r="S807" s="52"/>
      <c r="T807" s="672"/>
      <c r="U807" s="52"/>
    </row>
    <row r="808" spans="4:21">
      <c r="D808" s="672"/>
      <c r="E808" s="672"/>
      <c r="F808" s="672"/>
      <c r="G808" s="672"/>
      <c r="H808" s="672"/>
      <c r="I808" s="52"/>
      <c r="J808" s="672"/>
      <c r="K808" s="716"/>
      <c r="L808" s="52"/>
      <c r="M808" s="52"/>
      <c r="N808" s="672"/>
      <c r="O808" s="52"/>
      <c r="P808" s="672"/>
      <c r="Q808" s="52"/>
      <c r="R808" s="672"/>
      <c r="S808" s="52"/>
      <c r="T808" s="672"/>
      <c r="U808" s="52"/>
    </row>
    <row r="809" spans="4:21">
      <c r="D809" s="672"/>
      <c r="E809" s="672"/>
      <c r="F809" s="672"/>
      <c r="G809" s="672"/>
      <c r="H809" s="672"/>
      <c r="I809" s="52"/>
      <c r="J809" s="672"/>
      <c r="K809" s="716"/>
      <c r="L809" s="52"/>
      <c r="M809" s="52"/>
      <c r="N809" s="672"/>
      <c r="O809" s="52"/>
      <c r="P809" s="672"/>
      <c r="Q809" s="52"/>
      <c r="R809" s="672"/>
      <c r="S809" s="52"/>
      <c r="T809" s="672"/>
      <c r="U809" s="52"/>
    </row>
    <row r="810" spans="4:21">
      <c r="D810" s="672"/>
      <c r="E810" s="672"/>
      <c r="F810" s="672"/>
      <c r="G810" s="672"/>
      <c r="H810" s="672"/>
      <c r="I810" s="52"/>
      <c r="J810" s="672"/>
      <c r="K810" s="716"/>
      <c r="L810" s="52"/>
      <c r="M810" s="52"/>
      <c r="N810" s="672"/>
      <c r="O810" s="52"/>
      <c r="P810" s="672"/>
      <c r="Q810" s="52"/>
      <c r="R810" s="672"/>
      <c r="S810" s="52"/>
      <c r="T810" s="672"/>
      <c r="U810" s="52"/>
    </row>
    <row r="811" spans="4:21">
      <c r="D811" s="672"/>
      <c r="E811" s="672"/>
      <c r="F811" s="672"/>
      <c r="G811" s="672"/>
      <c r="H811" s="672"/>
      <c r="I811" s="52"/>
      <c r="J811" s="672"/>
      <c r="K811" s="716"/>
      <c r="L811" s="52"/>
      <c r="M811" s="52"/>
      <c r="N811" s="672"/>
      <c r="O811" s="52"/>
      <c r="P811" s="672"/>
      <c r="Q811" s="52"/>
      <c r="R811" s="672"/>
      <c r="S811" s="52"/>
      <c r="T811" s="672"/>
      <c r="U811" s="52"/>
    </row>
    <row r="812" spans="4:21">
      <c r="D812" s="672"/>
      <c r="E812" s="672"/>
      <c r="F812" s="672"/>
      <c r="G812" s="672"/>
      <c r="H812" s="672"/>
      <c r="I812" s="52"/>
      <c r="J812" s="672"/>
      <c r="K812" s="716"/>
      <c r="L812" s="52"/>
      <c r="M812" s="52"/>
      <c r="N812" s="672"/>
      <c r="O812" s="52"/>
      <c r="P812" s="672"/>
      <c r="Q812" s="52"/>
      <c r="R812" s="672"/>
      <c r="S812" s="52"/>
      <c r="T812" s="672"/>
      <c r="U812" s="52"/>
    </row>
    <row r="813" spans="4:21">
      <c r="D813" s="672"/>
      <c r="E813" s="672"/>
      <c r="F813" s="672"/>
      <c r="G813" s="672"/>
      <c r="H813" s="672"/>
      <c r="I813" s="52"/>
      <c r="J813" s="672"/>
      <c r="K813" s="716"/>
      <c r="L813" s="52"/>
      <c r="M813" s="52"/>
      <c r="N813" s="672"/>
      <c r="O813" s="52"/>
      <c r="P813" s="672"/>
      <c r="Q813" s="52"/>
      <c r="R813" s="672"/>
      <c r="S813" s="52"/>
      <c r="T813" s="672"/>
      <c r="U813" s="52"/>
    </row>
    <row r="814" spans="4:21">
      <c r="D814" s="672"/>
      <c r="E814" s="672"/>
      <c r="F814" s="672"/>
      <c r="G814" s="672"/>
      <c r="H814" s="672"/>
      <c r="I814" s="52"/>
      <c r="J814" s="672"/>
      <c r="K814" s="716"/>
      <c r="L814" s="52"/>
      <c r="M814" s="52"/>
      <c r="N814" s="672"/>
      <c r="O814" s="52"/>
      <c r="P814" s="672"/>
      <c r="Q814" s="52"/>
      <c r="R814" s="672"/>
      <c r="S814" s="52"/>
      <c r="T814" s="672"/>
      <c r="U814" s="52"/>
    </row>
    <row r="815" spans="4:21">
      <c r="D815" s="672"/>
      <c r="E815" s="672"/>
      <c r="F815" s="672"/>
      <c r="G815" s="672"/>
      <c r="H815" s="672"/>
      <c r="I815" s="52"/>
      <c r="J815" s="672"/>
      <c r="K815" s="716"/>
      <c r="L815" s="52"/>
      <c r="M815" s="52"/>
      <c r="N815" s="672"/>
      <c r="O815" s="52"/>
      <c r="P815" s="672"/>
      <c r="Q815" s="52"/>
      <c r="R815" s="672"/>
      <c r="S815" s="52"/>
      <c r="T815" s="672"/>
      <c r="U815" s="52"/>
    </row>
    <row r="816" spans="4:21">
      <c r="D816" s="672"/>
      <c r="E816" s="672"/>
      <c r="F816" s="672"/>
      <c r="G816" s="672"/>
      <c r="H816" s="672"/>
      <c r="I816" s="52"/>
      <c r="J816" s="672"/>
      <c r="K816" s="716"/>
      <c r="L816" s="52"/>
      <c r="M816" s="52"/>
      <c r="N816" s="672"/>
      <c r="O816" s="52"/>
      <c r="P816" s="672"/>
      <c r="Q816" s="52"/>
      <c r="R816" s="672"/>
      <c r="S816" s="52"/>
      <c r="T816" s="672"/>
      <c r="U816" s="52"/>
    </row>
    <row r="817" spans="4:21">
      <c r="D817" s="672"/>
      <c r="E817" s="672"/>
      <c r="F817" s="672"/>
      <c r="G817" s="672"/>
      <c r="H817" s="672"/>
      <c r="I817" s="52"/>
      <c r="J817" s="672"/>
      <c r="K817" s="716"/>
      <c r="L817" s="52"/>
      <c r="M817" s="52"/>
      <c r="N817" s="672"/>
      <c r="O817" s="52"/>
      <c r="P817" s="672"/>
      <c r="Q817" s="52"/>
      <c r="R817" s="672"/>
      <c r="S817" s="52"/>
      <c r="T817" s="672"/>
      <c r="U817" s="52"/>
    </row>
    <row r="818" spans="4:21">
      <c r="D818" s="672"/>
      <c r="E818" s="672"/>
      <c r="F818" s="672"/>
      <c r="G818" s="672"/>
      <c r="H818" s="672"/>
      <c r="I818" s="52"/>
      <c r="J818" s="672"/>
      <c r="K818" s="716"/>
      <c r="L818" s="52"/>
      <c r="M818" s="52"/>
      <c r="N818" s="672"/>
      <c r="O818" s="52"/>
      <c r="P818" s="672"/>
      <c r="Q818" s="52"/>
      <c r="R818" s="672"/>
      <c r="S818" s="52"/>
      <c r="T818" s="672"/>
      <c r="U818" s="52"/>
    </row>
    <row r="819" spans="4:21">
      <c r="D819" s="672"/>
      <c r="E819" s="672"/>
      <c r="F819" s="672"/>
      <c r="G819" s="672"/>
      <c r="H819" s="672"/>
      <c r="I819" s="52"/>
      <c r="J819" s="672"/>
      <c r="K819" s="716"/>
      <c r="L819" s="52"/>
      <c r="M819" s="52"/>
      <c r="N819" s="672"/>
      <c r="O819" s="52"/>
      <c r="P819" s="672"/>
      <c r="Q819" s="52"/>
      <c r="R819" s="672"/>
      <c r="S819" s="52"/>
      <c r="T819" s="672"/>
      <c r="U819" s="52"/>
    </row>
    <row r="820" spans="4:21">
      <c r="D820" s="672"/>
      <c r="E820" s="672"/>
      <c r="F820" s="672"/>
      <c r="G820" s="672"/>
      <c r="H820" s="672"/>
      <c r="I820" s="52"/>
      <c r="J820" s="672"/>
      <c r="K820" s="716"/>
      <c r="L820" s="52"/>
      <c r="M820" s="52"/>
      <c r="N820" s="672"/>
      <c r="O820" s="52"/>
      <c r="P820" s="672"/>
      <c r="Q820" s="52"/>
      <c r="R820" s="672"/>
      <c r="S820" s="52"/>
      <c r="T820" s="672"/>
      <c r="U820" s="52"/>
    </row>
    <row r="821" spans="4:21">
      <c r="D821" s="672"/>
      <c r="E821" s="672"/>
      <c r="F821" s="672"/>
      <c r="G821" s="672"/>
      <c r="H821" s="672"/>
      <c r="I821" s="52"/>
      <c r="J821" s="672"/>
      <c r="K821" s="716"/>
      <c r="L821" s="52"/>
      <c r="M821" s="52"/>
      <c r="N821" s="672"/>
      <c r="O821" s="52"/>
      <c r="P821" s="672"/>
      <c r="Q821" s="52"/>
      <c r="R821" s="672"/>
      <c r="S821" s="52"/>
      <c r="T821" s="672"/>
      <c r="U821" s="52"/>
    </row>
    <row r="822" spans="4:21">
      <c r="D822" s="672"/>
      <c r="E822" s="672"/>
      <c r="F822" s="672"/>
      <c r="G822" s="672"/>
      <c r="H822" s="672"/>
      <c r="I822" s="52"/>
      <c r="J822" s="672"/>
      <c r="K822" s="716"/>
      <c r="L822" s="52"/>
      <c r="M822" s="52"/>
      <c r="N822" s="672"/>
      <c r="O822" s="52"/>
      <c r="P822" s="672"/>
      <c r="Q822" s="52"/>
      <c r="R822" s="672"/>
      <c r="S822" s="52"/>
      <c r="T822" s="672"/>
      <c r="U822" s="52"/>
    </row>
    <row r="823" spans="4:21">
      <c r="D823" s="672"/>
      <c r="E823" s="672"/>
      <c r="F823" s="672"/>
      <c r="G823" s="672"/>
      <c r="H823" s="672"/>
      <c r="I823" s="52"/>
      <c r="J823" s="672"/>
      <c r="K823" s="716"/>
      <c r="L823" s="52"/>
      <c r="M823" s="52"/>
      <c r="N823" s="672"/>
      <c r="O823" s="52"/>
      <c r="P823" s="672"/>
      <c r="Q823" s="52"/>
      <c r="R823" s="672"/>
      <c r="S823" s="52"/>
      <c r="T823" s="672"/>
      <c r="U823" s="52"/>
    </row>
    <row r="824" spans="4:21">
      <c r="D824" s="672"/>
      <c r="E824" s="672"/>
      <c r="F824" s="672"/>
      <c r="G824" s="672"/>
      <c r="H824" s="672"/>
      <c r="I824" s="52"/>
      <c r="J824" s="672"/>
      <c r="K824" s="716"/>
      <c r="L824" s="52"/>
      <c r="M824" s="52"/>
      <c r="N824" s="672"/>
      <c r="O824" s="52"/>
      <c r="P824" s="672"/>
      <c r="Q824" s="52"/>
      <c r="R824" s="672"/>
      <c r="S824" s="52"/>
      <c r="T824" s="672"/>
      <c r="U824" s="52"/>
    </row>
    <row r="825" spans="4:21">
      <c r="D825" s="672"/>
      <c r="E825" s="672"/>
      <c r="F825" s="672"/>
      <c r="G825" s="672"/>
      <c r="H825" s="672"/>
      <c r="I825" s="52"/>
      <c r="J825" s="672"/>
      <c r="K825" s="716"/>
      <c r="L825" s="52"/>
      <c r="M825" s="52"/>
      <c r="N825" s="672"/>
      <c r="O825" s="52"/>
      <c r="P825" s="672"/>
      <c r="Q825" s="52"/>
      <c r="R825" s="672"/>
      <c r="S825" s="52"/>
      <c r="T825" s="672"/>
      <c r="U825" s="52"/>
    </row>
    <row r="826" spans="4:21">
      <c r="D826" s="672"/>
      <c r="E826" s="672"/>
      <c r="F826" s="672"/>
      <c r="G826" s="672"/>
      <c r="H826" s="672"/>
      <c r="I826" s="52"/>
      <c r="J826" s="672"/>
      <c r="K826" s="716"/>
      <c r="L826" s="52"/>
      <c r="M826" s="52"/>
      <c r="N826" s="672"/>
      <c r="O826" s="52"/>
      <c r="P826" s="672"/>
      <c r="Q826" s="52"/>
      <c r="R826" s="672"/>
      <c r="S826" s="52"/>
      <c r="T826" s="672"/>
      <c r="U826" s="52"/>
    </row>
    <row r="827" spans="4:21">
      <c r="D827" s="672"/>
      <c r="E827" s="672"/>
      <c r="F827" s="672"/>
      <c r="G827" s="672"/>
      <c r="H827" s="672"/>
      <c r="I827" s="52"/>
      <c r="J827" s="672"/>
      <c r="K827" s="716"/>
      <c r="L827" s="52"/>
      <c r="M827" s="52"/>
      <c r="N827" s="672"/>
      <c r="O827" s="52"/>
      <c r="P827" s="672"/>
      <c r="Q827" s="52"/>
      <c r="R827" s="672"/>
      <c r="S827" s="52"/>
      <c r="T827" s="672"/>
      <c r="U827" s="52"/>
    </row>
    <row r="828" spans="4:21">
      <c r="D828" s="672"/>
      <c r="E828" s="672"/>
      <c r="F828" s="672"/>
      <c r="G828" s="672"/>
      <c r="H828" s="672"/>
      <c r="I828" s="52"/>
      <c r="J828" s="672"/>
      <c r="K828" s="716"/>
      <c r="L828" s="52"/>
      <c r="M828" s="52"/>
      <c r="N828" s="672"/>
      <c r="O828" s="52"/>
      <c r="P828" s="672"/>
      <c r="Q828" s="52"/>
      <c r="R828" s="672"/>
      <c r="S828" s="52"/>
      <c r="T828" s="672"/>
      <c r="U828" s="52"/>
    </row>
    <row r="829" spans="4:21">
      <c r="D829" s="672"/>
      <c r="E829" s="672"/>
      <c r="F829" s="672"/>
      <c r="G829" s="672"/>
      <c r="H829" s="672"/>
      <c r="I829" s="52"/>
      <c r="J829" s="672"/>
      <c r="K829" s="716"/>
      <c r="L829" s="52"/>
      <c r="M829" s="52"/>
      <c r="N829" s="672"/>
      <c r="O829" s="52"/>
      <c r="P829" s="672"/>
      <c r="Q829" s="52"/>
      <c r="R829" s="672"/>
      <c r="S829" s="52"/>
      <c r="T829" s="672"/>
      <c r="U829" s="52"/>
    </row>
    <row r="830" spans="4:21">
      <c r="D830" s="672"/>
      <c r="E830" s="672"/>
      <c r="F830" s="672"/>
      <c r="G830" s="672"/>
      <c r="H830" s="672"/>
      <c r="I830" s="52"/>
      <c r="J830" s="672"/>
      <c r="K830" s="716"/>
      <c r="L830" s="52"/>
      <c r="M830" s="52"/>
      <c r="N830" s="672"/>
      <c r="O830" s="52"/>
      <c r="P830" s="672"/>
      <c r="Q830" s="52"/>
      <c r="R830" s="672"/>
      <c r="S830" s="52"/>
      <c r="T830" s="672"/>
      <c r="U830" s="52"/>
    </row>
    <row r="831" spans="4:21">
      <c r="D831" s="672"/>
      <c r="E831" s="672"/>
      <c r="F831" s="672"/>
      <c r="G831" s="672"/>
      <c r="H831" s="672"/>
      <c r="I831" s="52"/>
      <c r="J831" s="672"/>
      <c r="K831" s="716"/>
      <c r="L831" s="52"/>
      <c r="M831" s="52"/>
      <c r="N831" s="672"/>
      <c r="O831" s="52"/>
      <c r="P831" s="672"/>
      <c r="Q831" s="52"/>
      <c r="R831" s="672"/>
      <c r="S831" s="52"/>
      <c r="T831" s="672"/>
      <c r="U831" s="52"/>
    </row>
    <row r="832" spans="4:21">
      <c r="D832" s="672"/>
      <c r="E832" s="672"/>
      <c r="F832" s="672"/>
      <c r="G832" s="672"/>
      <c r="H832" s="672"/>
      <c r="I832" s="52"/>
      <c r="J832" s="672"/>
      <c r="K832" s="716"/>
      <c r="L832" s="52"/>
      <c r="M832" s="52"/>
      <c r="N832" s="672"/>
      <c r="O832" s="52"/>
      <c r="P832" s="672"/>
      <c r="Q832" s="52"/>
      <c r="R832" s="672"/>
      <c r="S832" s="52"/>
      <c r="T832" s="672"/>
      <c r="U832" s="52"/>
    </row>
    <row r="833" spans="4:21">
      <c r="D833" s="672"/>
      <c r="E833" s="672"/>
      <c r="F833" s="672"/>
      <c r="G833" s="672"/>
      <c r="H833" s="672"/>
      <c r="I833" s="52"/>
      <c r="J833" s="672"/>
      <c r="K833" s="716"/>
      <c r="L833" s="52"/>
      <c r="M833" s="52"/>
      <c r="N833" s="672"/>
      <c r="O833" s="52"/>
      <c r="P833" s="672"/>
      <c r="Q833" s="52"/>
      <c r="R833" s="672"/>
      <c r="S833" s="52"/>
      <c r="T833" s="672"/>
      <c r="U833" s="52"/>
    </row>
    <row r="834" spans="4:21">
      <c r="D834" s="672"/>
      <c r="E834" s="672"/>
      <c r="F834" s="672"/>
      <c r="G834" s="672"/>
      <c r="H834" s="672"/>
      <c r="I834" s="52"/>
      <c r="J834" s="672"/>
      <c r="K834" s="716"/>
      <c r="L834" s="52"/>
      <c r="M834" s="52"/>
      <c r="N834" s="672"/>
      <c r="O834" s="52"/>
      <c r="P834" s="672"/>
      <c r="Q834" s="52"/>
      <c r="R834" s="672"/>
      <c r="S834" s="52"/>
      <c r="T834" s="672"/>
      <c r="U834" s="52"/>
    </row>
    <row r="835" spans="4:21">
      <c r="D835" s="672"/>
      <c r="E835" s="672"/>
      <c r="F835" s="672"/>
      <c r="G835" s="672"/>
      <c r="H835" s="672"/>
      <c r="I835" s="52"/>
      <c r="J835" s="672"/>
      <c r="K835" s="716"/>
      <c r="L835" s="52"/>
      <c r="M835" s="52"/>
      <c r="N835" s="672"/>
      <c r="O835" s="52"/>
      <c r="P835" s="672"/>
      <c r="Q835" s="52"/>
      <c r="R835" s="672"/>
      <c r="S835" s="52"/>
      <c r="T835" s="672"/>
      <c r="U835" s="52"/>
    </row>
    <row r="836" spans="4:21">
      <c r="D836" s="672"/>
      <c r="E836" s="672"/>
      <c r="F836" s="672"/>
      <c r="G836" s="672"/>
      <c r="H836" s="672"/>
      <c r="I836" s="52"/>
      <c r="J836" s="672"/>
      <c r="K836" s="716"/>
      <c r="L836" s="52"/>
      <c r="M836" s="52"/>
      <c r="N836" s="672"/>
      <c r="O836" s="52"/>
      <c r="P836" s="672"/>
      <c r="Q836" s="52"/>
      <c r="R836" s="672"/>
      <c r="S836" s="52"/>
      <c r="T836" s="672"/>
      <c r="U836" s="52"/>
    </row>
    <row r="837" spans="4:21">
      <c r="D837" s="672"/>
      <c r="E837" s="672"/>
      <c r="F837" s="672"/>
      <c r="G837" s="672"/>
      <c r="H837" s="672"/>
      <c r="I837" s="52"/>
      <c r="J837" s="672"/>
      <c r="K837" s="716"/>
      <c r="L837" s="52"/>
      <c r="M837" s="52"/>
      <c r="N837" s="672"/>
      <c r="O837" s="52"/>
      <c r="P837" s="672"/>
      <c r="Q837" s="52"/>
      <c r="R837" s="672"/>
      <c r="S837" s="52"/>
      <c r="T837" s="672"/>
      <c r="U837" s="52"/>
    </row>
    <row r="838" spans="4:21">
      <c r="D838" s="672"/>
      <c r="E838" s="672"/>
      <c r="F838" s="672"/>
      <c r="G838" s="672"/>
      <c r="H838" s="672"/>
      <c r="I838" s="52"/>
      <c r="J838" s="672"/>
      <c r="K838" s="716"/>
      <c r="L838" s="52"/>
      <c r="M838" s="52"/>
      <c r="N838" s="672"/>
      <c r="O838" s="52"/>
      <c r="P838" s="672"/>
      <c r="Q838" s="52"/>
      <c r="R838" s="672"/>
      <c r="S838" s="52"/>
      <c r="T838" s="672"/>
      <c r="U838" s="52"/>
    </row>
    <row r="839" spans="4:21">
      <c r="D839" s="672"/>
      <c r="E839" s="672"/>
      <c r="F839" s="672"/>
      <c r="G839" s="672"/>
      <c r="H839" s="672"/>
      <c r="I839" s="52"/>
      <c r="J839" s="672"/>
      <c r="K839" s="716"/>
      <c r="L839" s="52"/>
      <c r="M839" s="52"/>
      <c r="N839" s="672"/>
      <c r="O839" s="52"/>
      <c r="P839" s="672"/>
      <c r="Q839" s="52"/>
      <c r="R839" s="672"/>
      <c r="S839" s="52"/>
      <c r="T839" s="672"/>
      <c r="U839" s="52"/>
    </row>
    <row r="840" spans="4:21">
      <c r="D840" s="672"/>
      <c r="E840" s="672"/>
      <c r="F840" s="672"/>
      <c r="G840" s="672"/>
      <c r="H840" s="672"/>
      <c r="I840" s="52"/>
      <c r="J840" s="672"/>
      <c r="K840" s="716"/>
      <c r="L840" s="52"/>
      <c r="M840" s="52"/>
      <c r="N840" s="672"/>
      <c r="O840" s="52"/>
      <c r="P840" s="672"/>
      <c r="Q840" s="52"/>
      <c r="R840" s="672"/>
      <c r="S840" s="52"/>
      <c r="T840" s="672"/>
      <c r="U840" s="52"/>
    </row>
    <row r="841" spans="4:21">
      <c r="D841" s="672"/>
      <c r="E841" s="672"/>
      <c r="F841" s="672"/>
      <c r="G841" s="672"/>
      <c r="H841" s="672"/>
      <c r="I841" s="52"/>
      <c r="J841" s="672"/>
      <c r="K841" s="716"/>
      <c r="L841" s="52"/>
      <c r="M841" s="52"/>
      <c r="N841" s="672"/>
      <c r="O841" s="52"/>
      <c r="P841" s="672"/>
      <c r="Q841" s="52"/>
      <c r="R841" s="672"/>
      <c r="S841" s="52"/>
      <c r="T841" s="672"/>
      <c r="U841" s="52"/>
    </row>
    <row r="842" spans="4:21">
      <c r="D842" s="672"/>
      <c r="E842" s="672"/>
      <c r="F842" s="672"/>
      <c r="G842" s="672"/>
      <c r="H842" s="672"/>
      <c r="I842" s="52"/>
      <c r="J842" s="672"/>
      <c r="K842" s="716"/>
      <c r="L842" s="52"/>
      <c r="M842" s="52"/>
      <c r="N842" s="672"/>
      <c r="O842" s="52"/>
      <c r="P842" s="672"/>
      <c r="Q842" s="52"/>
      <c r="R842" s="672"/>
      <c r="S842" s="52"/>
      <c r="T842" s="672"/>
      <c r="U842" s="52"/>
    </row>
    <row r="843" spans="4:21">
      <c r="D843" s="672"/>
      <c r="E843" s="672"/>
      <c r="F843" s="672"/>
      <c r="G843" s="672"/>
      <c r="H843" s="672"/>
      <c r="I843" s="52"/>
      <c r="J843" s="672"/>
      <c r="K843" s="716"/>
      <c r="L843" s="52"/>
      <c r="M843" s="52"/>
      <c r="N843" s="672"/>
      <c r="O843" s="52"/>
      <c r="P843" s="672"/>
      <c r="Q843" s="52"/>
      <c r="R843" s="672"/>
      <c r="S843" s="52"/>
      <c r="T843" s="672"/>
      <c r="U843" s="52"/>
    </row>
    <row r="844" spans="4:21">
      <c r="D844" s="672"/>
      <c r="E844" s="672"/>
      <c r="F844" s="672"/>
      <c r="G844" s="672"/>
      <c r="H844" s="672"/>
      <c r="I844" s="52"/>
      <c r="J844" s="672"/>
      <c r="K844" s="716"/>
      <c r="L844" s="52"/>
      <c r="M844" s="52"/>
      <c r="N844" s="672"/>
      <c r="O844" s="52"/>
      <c r="P844" s="672"/>
      <c r="Q844" s="52"/>
      <c r="R844" s="672"/>
      <c r="S844" s="52"/>
      <c r="T844" s="672"/>
      <c r="U844" s="52"/>
    </row>
    <row r="845" spans="4:21">
      <c r="D845" s="672"/>
      <c r="E845" s="672"/>
      <c r="F845" s="672"/>
      <c r="G845" s="672"/>
      <c r="H845" s="672"/>
      <c r="I845" s="52"/>
      <c r="J845" s="672"/>
      <c r="K845" s="716"/>
      <c r="L845" s="52"/>
      <c r="M845" s="52"/>
      <c r="N845" s="672"/>
      <c r="O845" s="52"/>
      <c r="P845" s="672"/>
      <c r="Q845" s="52"/>
      <c r="R845" s="672"/>
      <c r="S845" s="52"/>
      <c r="T845" s="672"/>
      <c r="U845" s="52"/>
    </row>
    <row r="846" spans="4:21">
      <c r="D846" s="672"/>
      <c r="E846" s="672"/>
      <c r="F846" s="672"/>
      <c r="G846" s="672"/>
      <c r="H846" s="672"/>
      <c r="I846" s="52"/>
      <c r="J846" s="672"/>
      <c r="K846" s="716"/>
      <c r="L846" s="52"/>
      <c r="M846" s="52"/>
      <c r="N846" s="672"/>
      <c r="O846" s="52"/>
      <c r="P846" s="672"/>
      <c r="Q846" s="52"/>
      <c r="R846" s="672"/>
      <c r="S846" s="52"/>
      <c r="T846" s="672"/>
      <c r="U846" s="52"/>
    </row>
    <row r="847" spans="4:21">
      <c r="D847" s="672"/>
      <c r="E847" s="672"/>
      <c r="F847" s="672"/>
      <c r="G847" s="672"/>
      <c r="H847" s="672"/>
      <c r="I847" s="52"/>
      <c r="J847" s="672"/>
      <c r="K847" s="716"/>
      <c r="L847" s="52"/>
      <c r="M847" s="52"/>
      <c r="N847" s="672"/>
      <c r="O847" s="52"/>
      <c r="P847" s="672"/>
      <c r="Q847" s="52"/>
      <c r="R847" s="672"/>
      <c r="S847" s="52"/>
      <c r="T847" s="672"/>
      <c r="U847" s="52"/>
    </row>
    <row r="848" spans="4:21">
      <c r="D848" s="672"/>
      <c r="E848" s="672"/>
      <c r="F848" s="672"/>
      <c r="G848" s="672"/>
      <c r="H848" s="672"/>
      <c r="I848" s="52"/>
      <c r="J848" s="672"/>
      <c r="K848" s="716"/>
      <c r="L848" s="52"/>
      <c r="M848" s="52"/>
      <c r="N848" s="672"/>
      <c r="O848" s="52"/>
      <c r="P848" s="672"/>
      <c r="Q848" s="52"/>
      <c r="R848" s="672"/>
      <c r="S848" s="52"/>
      <c r="T848" s="672"/>
      <c r="U848" s="52"/>
    </row>
    <row r="849" spans="4:21">
      <c r="D849" s="672"/>
      <c r="E849" s="672"/>
      <c r="F849" s="672"/>
      <c r="G849" s="672"/>
      <c r="H849" s="672"/>
      <c r="I849" s="52"/>
      <c r="J849" s="672"/>
      <c r="K849" s="716"/>
      <c r="L849" s="52"/>
      <c r="M849" s="52"/>
      <c r="N849" s="672"/>
      <c r="O849" s="52"/>
      <c r="P849" s="672"/>
      <c r="Q849" s="52"/>
      <c r="R849" s="672"/>
      <c r="S849" s="52"/>
      <c r="T849" s="672"/>
      <c r="U849" s="52"/>
    </row>
    <row r="850" spans="4:21">
      <c r="D850" s="672"/>
      <c r="E850" s="672"/>
      <c r="F850" s="672"/>
      <c r="G850" s="672"/>
      <c r="H850" s="672"/>
      <c r="I850" s="52"/>
      <c r="J850" s="672"/>
      <c r="K850" s="716"/>
      <c r="L850" s="52"/>
      <c r="M850" s="52"/>
      <c r="N850" s="672"/>
      <c r="O850" s="52"/>
      <c r="P850" s="672"/>
      <c r="Q850" s="52"/>
      <c r="R850" s="672"/>
      <c r="S850" s="52"/>
      <c r="T850" s="672"/>
      <c r="U850" s="52"/>
    </row>
    <row r="851" spans="4:21">
      <c r="D851" s="672"/>
      <c r="E851" s="672"/>
      <c r="F851" s="672"/>
      <c r="G851" s="672"/>
      <c r="H851" s="672"/>
      <c r="I851" s="52"/>
      <c r="J851" s="672"/>
      <c r="K851" s="716"/>
      <c r="L851" s="52"/>
      <c r="M851" s="52"/>
      <c r="N851" s="672"/>
      <c r="O851" s="52"/>
      <c r="P851" s="672"/>
      <c r="Q851" s="52"/>
      <c r="R851" s="672"/>
      <c r="S851" s="52"/>
      <c r="T851" s="672"/>
      <c r="U851" s="52"/>
    </row>
    <row r="852" spans="4:21">
      <c r="D852" s="672"/>
      <c r="E852" s="672"/>
      <c r="F852" s="672"/>
      <c r="G852" s="672"/>
      <c r="H852" s="672"/>
      <c r="I852" s="52"/>
      <c r="J852" s="672"/>
      <c r="K852" s="716"/>
      <c r="L852" s="52"/>
      <c r="M852" s="52"/>
      <c r="N852" s="672"/>
      <c r="O852" s="52"/>
      <c r="P852" s="672"/>
      <c r="Q852" s="52"/>
      <c r="R852" s="672"/>
      <c r="S852" s="52"/>
      <c r="T852" s="672"/>
      <c r="U852" s="52"/>
    </row>
    <row r="853" spans="4:21">
      <c r="D853" s="672"/>
      <c r="E853" s="672"/>
      <c r="F853" s="672"/>
      <c r="G853" s="672"/>
      <c r="H853" s="672"/>
      <c r="I853" s="52"/>
      <c r="J853" s="672"/>
      <c r="K853" s="716"/>
      <c r="L853" s="52"/>
      <c r="M853" s="52"/>
      <c r="N853" s="672"/>
      <c r="O853" s="52"/>
      <c r="P853" s="672"/>
      <c r="Q853" s="52"/>
      <c r="R853" s="672"/>
      <c r="S853" s="52"/>
      <c r="T853" s="672"/>
      <c r="U853" s="52"/>
    </row>
    <row r="854" spans="4:21">
      <c r="D854" s="672"/>
      <c r="E854" s="672"/>
      <c r="F854" s="672"/>
      <c r="G854" s="672"/>
      <c r="H854" s="672"/>
      <c r="I854" s="52"/>
      <c r="J854" s="672"/>
      <c r="K854" s="716"/>
      <c r="L854" s="52"/>
      <c r="M854" s="52"/>
      <c r="N854" s="672"/>
      <c r="O854" s="52"/>
      <c r="P854" s="672"/>
      <c r="Q854" s="52"/>
      <c r="R854" s="672"/>
      <c r="S854" s="52"/>
      <c r="T854" s="672"/>
      <c r="U854" s="52"/>
    </row>
    <row r="855" spans="4:21">
      <c r="D855" s="672"/>
      <c r="E855" s="672"/>
      <c r="F855" s="672"/>
      <c r="G855" s="672"/>
      <c r="H855" s="672"/>
      <c r="I855" s="52"/>
      <c r="J855" s="672"/>
      <c r="K855" s="716"/>
      <c r="L855" s="52"/>
      <c r="M855" s="52"/>
      <c r="N855" s="672"/>
      <c r="O855" s="52"/>
      <c r="P855" s="672"/>
      <c r="Q855" s="52"/>
      <c r="R855" s="672"/>
      <c r="S855" s="52"/>
      <c r="T855" s="672"/>
      <c r="U855" s="52"/>
    </row>
    <row r="856" spans="4:21">
      <c r="D856" s="672"/>
      <c r="E856" s="672"/>
      <c r="F856" s="672"/>
      <c r="G856" s="672"/>
      <c r="H856" s="672"/>
      <c r="I856" s="52"/>
      <c r="J856" s="672"/>
      <c r="K856" s="716"/>
      <c r="L856" s="52"/>
      <c r="M856" s="52"/>
      <c r="N856" s="672"/>
      <c r="O856" s="52"/>
      <c r="P856" s="672"/>
      <c r="Q856" s="52"/>
      <c r="R856" s="672"/>
      <c r="S856" s="52"/>
      <c r="T856" s="672"/>
      <c r="U856" s="52"/>
    </row>
    <row r="857" spans="4:21">
      <c r="D857" s="672"/>
      <c r="E857" s="672"/>
      <c r="F857" s="672"/>
      <c r="G857" s="672"/>
      <c r="H857" s="672"/>
      <c r="I857" s="52"/>
      <c r="J857" s="672"/>
      <c r="K857" s="716"/>
      <c r="L857" s="52"/>
      <c r="M857" s="52"/>
      <c r="N857" s="672"/>
      <c r="O857" s="52"/>
      <c r="P857" s="672"/>
      <c r="Q857" s="52"/>
      <c r="R857" s="672"/>
      <c r="S857" s="52"/>
      <c r="T857" s="672"/>
      <c r="U857" s="52"/>
    </row>
    <row r="858" spans="4:21">
      <c r="D858" s="672"/>
      <c r="E858" s="672"/>
      <c r="F858" s="672"/>
      <c r="G858" s="672"/>
      <c r="H858" s="672"/>
      <c r="I858" s="52"/>
      <c r="J858" s="672"/>
      <c r="K858" s="716"/>
      <c r="L858" s="52"/>
      <c r="M858" s="52"/>
      <c r="N858" s="672"/>
      <c r="O858" s="52"/>
      <c r="P858" s="672"/>
      <c r="Q858" s="52"/>
      <c r="R858" s="672"/>
      <c r="S858" s="52"/>
      <c r="T858" s="672"/>
      <c r="U858" s="52"/>
    </row>
    <row r="859" spans="4:21">
      <c r="D859" s="672"/>
      <c r="E859" s="672"/>
      <c r="F859" s="672"/>
      <c r="G859" s="672"/>
      <c r="H859" s="672"/>
      <c r="I859" s="52"/>
      <c r="J859" s="672"/>
      <c r="K859" s="716"/>
      <c r="L859" s="52"/>
      <c r="M859" s="52"/>
      <c r="N859" s="672"/>
      <c r="O859" s="52"/>
      <c r="P859" s="672"/>
      <c r="Q859" s="52"/>
      <c r="R859" s="672"/>
      <c r="S859" s="52"/>
      <c r="T859" s="672"/>
      <c r="U859" s="52"/>
    </row>
    <row r="860" spans="4:21">
      <c r="D860" s="672"/>
      <c r="E860" s="672"/>
      <c r="F860" s="672"/>
      <c r="G860" s="672"/>
      <c r="H860" s="672"/>
      <c r="I860" s="52"/>
      <c r="J860" s="672"/>
      <c r="K860" s="716"/>
      <c r="L860" s="52"/>
      <c r="M860" s="52"/>
      <c r="N860" s="672"/>
      <c r="O860" s="52"/>
      <c r="P860" s="672"/>
      <c r="Q860" s="52"/>
      <c r="R860" s="672"/>
      <c r="S860" s="52"/>
      <c r="T860" s="672"/>
      <c r="U860" s="52"/>
    </row>
    <row r="861" spans="4:21">
      <c r="D861" s="672"/>
      <c r="E861" s="672"/>
      <c r="F861" s="672"/>
      <c r="G861" s="672"/>
      <c r="H861" s="672"/>
      <c r="I861" s="52"/>
      <c r="J861" s="672"/>
      <c r="K861" s="716"/>
      <c r="L861" s="52"/>
      <c r="M861" s="52"/>
      <c r="N861" s="672"/>
      <c r="O861" s="52"/>
      <c r="P861" s="672"/>
      <c r="Q861" s="52"/>
      <c r="R861" s="672"/>
      <c r="S861" s="52"/>
      <c r="T861" s="672"/>
      <c r="U861" s="52"/>
    </row>
    <row r="862" spans="4:21">
      <c r="D862" s="672"/>
      <c r="E862" s="672"/>
      <c r="F862" s="672"/>
      <c r="G862" s="672"/>
      <c r="H862" s="672"/>
      <c r="I862" s="52"/>
      <c r="J862" s="672"/>
      <c r="K862" s="716"/>
      <c r="L862" s="52"/>
      <c r="M862" s="52"/>
      <c r="N862" s="672"/>
      <c r="O862" s="52"/>
      <c r="P862" s="672"/>
      <c r="Q862" s="52"/>
      <c r="R862" s="672"/>
      <c r="S862" s="52"/>
      <c r="T862" s="672"/>
      <c r="U862" s="52"/>
    </row>
    <row r="863" spans="4:21">
      <c r="D863" s="672"/>
      <c r="E863" s="672"/>
      <c r="F863" s="672"/>
      <c r="G863" s="672"/>
      <c r="H863" s="672"/>
      <c r="I863" s="52"/>
      <c r="J863" s="672"/>
      <c r="K863" s="716"/>
      <c r="L863" s="52"/>
      <c r="M863" s="52"/>
      <c r="N863" s="672"/>
      <c r="O863" s="52"/>
      <c r="P863" s="672"/>
      <c r="Q863" s="52"/>
      <c r="R863" s="672"/>
      <c r="S863" s="52"/>
      <c r="T863" s="672"/>
      <c r="U863" s="52"/>
    </row>
    <row r="864" spans="4:21">
      <c r="D864" s="672"/>
      <c r="E864" s="672"/>
      <c r="F864" s="672"/>
      <c r="G864" s="672"/>
      <c r="H864" s="672"/>
      <c r="I864" s="52"/>
      <c r="J864" s="672"/>
      <c r="K864" s="716"/>
      <c r="L864" s="52"/>
      <c r="M864" s="52"/>
      <c r="N864" s="672"/>
      <c r="O864" s="52"/>
      <c r="P864" s="672"/>
      <c r="Q864" s="52"/>
      <c r="R864" s="672"/>
      <c r="S864" s="52"/>
      <c r="T864" s="672"/>
      <c r="U864" s="52"/>
    </row>
    <row r="865" spans="4:21">
      <c r="D865" s="672"/>
      <c r="E865" s="672"/>
      <c r="F865" s="672"/>
      <c r="G865" s="672"/>
      <c r="H865" s="672"/>
      <c r="I865" s="52"/>
      <c r="J865" s="672"/>
      <c r="K865" s="716"/>
      <c r="L865" s="52"/>
      <c r="M865" s="52"/>
      <c r="N865" s="672"/>
      <c r="O865" s="52"/>
      <c r="P865" s="672"/>
      <c r="Q865" s="52"/>
      <c r="R865" s="672"/>
      <c r="S865" s="52"/>
      <c r="T865" s="672"/>
      <c r="U865" s="52"/>
    </row>
    <row r="866" spans="4:21">
      <c r="D866" s="672"/>
      <c r="E866" s="672"/>
      <c r="F866" s="672"/>
      <c r="G866" s="672"/>
      <c r="H866" s="672"/>
      <c r="I866" s="52"/>
      <c r="J866" s="672"/>
      <c r="K866" s="716"/>
      <c r="L866" s="52"/>
      <c r="M866" s="52"/>
      <c r="N866" s="672"/>
      <c r="O866" s="52"/>
      <c r="P866" s="672"/>
      <c r="Q866" s="52"/>
      <c r="R866" s="672"/>
      <c r="S866" s="52"/>
      <c r="T866" s="672"/>
      <c r="U866" s="52"/>
    </row>
    <row r="867" spans="4:21">
      <c r="D867" s="672"/>
      <c r="E867" s="672"/>
      <c r="F867" s="672"/>
      <c r="G867" s="672"/>
      <c r="H867" s="672"/>
      <c r="I867" s="52"/>
      <c r="J867" s="672"/>
      <c r="K867" s="716"/>
      <c r="L867" s="52"/>
      <c r="M867" s="52"/>
      <c r="N867" s="672"/>
      <c r="O867" s="52"/>
      <c r="P867" s="672"/>
      <c r="Q867" s="52"/>
      <c r="R867" s="672"/>
      <c r="S867" s="52"/>
      <c r="T867" s="672"/>
      <c r="U867" s="52"/>
    </row>
    <row r="868" spans="4:21">
      <c r="D868" s="672"/>
      <c r="E868" s="672"/>
      <c r="F868" s="672"/>
      <c r="G868" s="672"/>
      <c r="H868" s="672"/>
      <c r="I868" s="52"/>
      <c r="J868" s="672"/>
      <c r="K868" s="716"/>
      <c r="L868" s="52"/>
      <c r="M868" s="52"/>
      <c r="N868" s="672"/>
      <c r="O868" s="52"/>
      <c r="P868" s="672"/>
      <c r="Q868" s="52"/>
      <c r="R868" s="672"/>
      <c r="S868" s="52"/>
      <c r="T868" s="672"/>
      <c r="U868" s="52"/>
    </row>
    <row r="869" spans="4:21">
      <c r="D869" s="672"/>
      <c r="E869" s="672"/>
      <c r="F869" s="672"/>
      <c r="G869" s="672"/>
      <c r="H869" s="672"/>
      <c r="I869" s="52"/>
      <c r="J869" s="672"/>
      <c r="K869" s="716"/>
      <c r="L869" s="52"/>
      <c r="M869" s="52"/>
      <c r="N869" s="672"/>
      <c r="O869" s="52"/>
      <c r="P869" s="672"/>
      <c r="Q869" s="52"/>
      <c r="R869" s="672"/>
      <c r="S869" s="52"/>
      <c r="T869" s="672"/>
      <c r="U869" s="52"/>
    </row>
    <row r="870" spans="4:21">
      <c r="D870" s="672"/>
      <c r="E870" s="672"/>
      <c r="F870" s="672"/>
      <c r="G870" s="672"/>
      <c r="H870" s="672"/>
      <c r="I870" s="52"/>
      <c r="J870" s="672"/>
      <c r="K870" s="716"/>
      <c r="L870" s="52"/>
      <c r="M870" s="52"/>
      <c r="N870" s="672"/>
      <c r="O870" s="52"/>
      <c r="P870" s="672"/>
      <c r="Q870" s="52"/>
      <c r="R870" s="672"/>
      <c r="S870" s="52"/>
      <c r="T870" s="672"/>
      <c r="U870" s="52"/>
    </row>
    <row r="871" spans="4:21">
      <c r="D871" s="672"/>
      <c r="E871" s="672"/>
      <c r="F871" s="672"/>
      <c r="G871" s="672"/>
      <c r="H871" s="672"/>
      <c r="I871" s="52"/>
      <c r="J871" s="672"/>
      <c r="K871" s="716"/>
      <c r="L871" s="52"/>
      <c r="M871" s="52"/>
      <c r="N871" s="672"/>
      <c r="O871" s="52"/>
      <c r="P871" s="672"/>
      <c r="Q871" s="52"/>
      <c r="R871" s="672"/>
      <c r="S871" s="52"/>
      <c r="T871" s="672"/>
      <c r="U871" s="52"/>
    </row>
    <row r="872" spans="4:21">
      <c r="D872" s="672"/>
      <c r="E872" s="672"/>
      <c r="F872" s="672"/>
      <c r="G872" s="672"/>
      <c r="H872" s="672"/>
      <c r="I872" s="52"/>
      <c r="J872" s="672"/>
      <c r="K872" s="716"/>
      <c r="L872" s="52"/>
      <c r="M872" s="52"/>
      <c r="N872" s="672"/>
      <c r="O872" s="52"/>
      <c r="P872" s="672"/>
      <c r="Q872" s="52"/>
      <c r="R872" s="672"/>
      <c r="S872" s="52"/>
      <c r="T872" s="672"/>
      <c r="U872" s="52"/>
    </row>
    <row r="873" spans="4:21">
      <c r="D873" s="672"/>
      <c r="E873" s="672"/>
      <c r="F873" s="672"/>
      <c r="G873" s="672"/>
      <c r="H873" s="672"/>
      <c r="I873" s="52"/>
      <c r="J873" s="672"/>
      <c r="K873" s="716"/>
      <c r="L873" s="52"/>
      <c r="M873" s="52"/>
      <c r="N873" s="672"/>
      <c r="O873" s="52"/>
      <c r="P873" s="672"/>
      <c r="Q873" s="52"/>
      <c r="R873" s="672"/>
      <c r="S873" s="52"/>
      <c r="T873" s="672"/>
      <c r="U873" s="52"/>
    </row>
    <row r="874" spans="4:21">
      <c r="D874" s="672"/>
      <c r="E874" s="672"/>
      <c r="F874" s="672"/>
      <c r="G874" s="672"/>
      <c r="H874" s="672"/>
      <c r="I874" s="52"/>
      <c r="J874" s="672"/>
      <c r="K874" s="716"/>
      <c r="L874" s="52"/>
      <c r="M874" s="52"/>
      <c r="N874" s="672"/>
      <c r="O874" s="52"/>
      <c r="P874" s="672"/>
      <c r="Q874" s="52"/>
      <c r="R874" s="672"/>
      <c r="S874" s="52"/>
      <c r="T874" s="672"/>
      <c r="U874" s="52"/>
    </row>
    <row r="875" spans="4:21">
      <c r="D875" s="672"/>
      <c r="E875" s="672"/>
      <c r="F875" s="672"/>
      <c r="G875" s="672"/>
      <c r="H875" s="672"/>
      <c r="I875" s="52"/>
      <c r="J875" s="672"/>
      <c r="K875" s="716"/>
      <c r="L875" s="52"/>
      <c r="M875" s="52"/>
      <c r="N875" s="672"/>
      <c r="O875" s="52"/>
      <c r="P875" s="672"/>
      <c r="Q875" s="52"/>
      <c r="R875" s="672"/>
      <c r="S875" s="52"/>
      <c r="T875" s="672"/>
      <c r="U875" s="52"/>
    </row>
    <row r="876" spans="4:21">
      <c r="D876" s="672"/>
      <c r="E876" s="672"/>
      <c r="F876" s="672"/>
      <c r="G876" s="672"/>
      <c r="H876" s="672"/>
      <c r="I876" s="52"/>
      <c r="J876" s="672"/>
      <c r="K876" s="716"/>
      <c r="L876" s="52"/>
      <c r="M876" s="52"/>
      <c r="N876" s="672"/>
      <c r="O876" s="52"/>
      <c r="P876" s="672"/>
      <c r="Q876" s="52"/>
      <c r="R876" s="672"/>
      <c r="S876" s="52"/>
      <c r="T876" s="672"/>
      <c r="U876" s="52"/>
    </row>
    <row r="877" spans="4:21">
      <c r="D877" s="672"/>
      <c r="E877" s="672"/>
      <c r="F877" s="672"/>
      <c r="G877" s="672"/>
      <c r="H877" s="672"/>
      <c r="I877" s="52"/>
      <c r="J877" s="672"/>
      <c r="K877" s="716"/>
      <c r="L877" s="52"/>
      <c r="M877" s="52"/>
      <c r="N877" s="672"/>
      <c r="O877" s="52"/>
      <c r="P877" s="672"/>
      <c r="Q877" s="52"/>
      <c r="R877" s="672"/>
      <c r="S877" s="52"/>
      <c r="T877" s="672"/>
      <c r="U877" s="52"/>
    </row>
    <row r="878" spans="4:21">
      <c r="D878" s="672"/>
      <c r="E878" s="672"/>
      <c r="F878" s="672"/>
      <c r="G878" s="672"/>
      <c r="H878" s="672"/>
      <c r="I878" s="52"/>
      <c r="J878" s="672"/>
      <c r="K878" s="716"/>
      <c r="L878" s="52"/>
      <c r="M878" s="52"/>
      <c r="N878" s="672"/>
      <c r="O878" s="52"/>
      <c r="P878" s="672"/>
      <c r="Q878" s="52"/>
      <c r="R878" s="672"/>
      <c r="S878" s="52"/>
      <c r="T878" s="672"/>
      <c r="U878" s="52"/>
    </row>
    <row r="879" spans="4:21">
      <c r="D879" s="672"/>
      <c r="E879" s="672"/>
      <c r="F879" s="672"/>
      <c r="G879" s="672"/>
      <c r="H879" s="672"/>
      <c r="I879" s="52"/>
      <c r="J879" s="672"/>
      <c r="K879" s="716"/>
      <c r="L879" s="52"/>
      <c r="M879" s="52"/>
      <c r="N879" s="672"/>
      <c r="O879" s="52"/>
      <c r="P879" s="672"/>
      <c r="Q879" s="52"/>
      <c r="R879" s="672"/>
      <c r="S879" s="52"/>
      <c r="T879" s="672"/>
      <c r="U879" s="52"/>
    </row>
    <row r="880" spans="4:21">
      <c r="D880" s="672"/>
      <c r="E880" s="672"/>
      <c r="F880" s="672"/>
      <c r="G880" s="672"/>
      <c r="H880" s="672"/>
      <c r="I880" s="52"/>
      <c r="J880" s="672"/>
      <c r="K880" s="716"/>
      <c r="L880" s="52"/>
      <c r="M880" s="52"/>
      <c r="N880" s="672"/>
      <c r="O880" s="52"/>
      <c r="P880" s="672"/>
      <c r="Q880" s="52"/>
      <c r="R880" s="672"/>
      <c r="S880" s="52"/>
      <c r="T880" s="672"/>
      <c r="U880" s="52"/>
    </row>
    <row r="881" spans="4:21">
      <c r="D881" s="672"/>
      <c r="E881" s="672"/>
      <c r="F881" s="672"/>
      <c r="G881" s="672"/>
      <c r="H881" s="672"/>
      <c r="I881" s="52"/>
      <c r="J881" s="672"/>
      <c r="K881" s="716"/>
      <c r="L881" s="52"/>
      <c r="M881" s="52"/>
      <c r="N881" s="672"/>
      <c r="O881" s="52"/>
      <c r="P881" s="672"/>
      <c r="Q881" s="52"/>
      <c r="R881" s="672"/>
      <c r="S881" s="52"/>
      <c r="T881" s="672"/>
      <c r="U881" s="52"/>
    </row>
    <row r="882" spans="4:21">
      <c r="D882" s="672"/>
      <c r="E882" s="672"/>
      <c r="F882" s="672"/>
      <c r="G882" s="672"/>
      <c r="H882" s="672"/>
      <c r="I882" s="52"/>
      <c r="J882" s="672"/>
      <c r="K882" s="716"/>
      <c r="L882" s="52"/>
      <c r="M882" s="52"/>
      <c r="N882" s="672"/>
      <c r="O882" s="52"/>
      <c r="P882" s="672"/>
      <c r="Q882" s="52"/>
      <c r="R882" s="672"/>
      <c r="S882" s="52"/>
      <c r="T882" s="672"/>
      <c r="U882" s="52"/>
    </row>
    <row r="883" spans="4:21">
      <c r="D883" s="672"/>
      <c r="E883" s="672"/>
      <c r="F883" s="672"/>
      <c r="G883" s="672"/>
      <c r="H883" s="672"/>
      <c r="I883" s="52"/>
      <c r="J883" s="672"/>
      <c r="K883" s="716"/>
      <c r="L883" s="52"/>
      <c r="M883" s="52"/>
      <c r="N883" s="672"/>
      <c r="O883" s="52"/>
      <c r="P883" s="672"/>
      <c r="Q883" s="52"/>
      <c r="R883" s="672"/>
      <c r="S883" s="52"/>
      <c r="T883" s="672"/>
      <c r="U883" s="52"/>
    </row>
    <row r="884" spans="4:21">
      <c r="D884" s="672"/>
      <c r="E884" s="672"/>
      <c r="F884" s="672"/>
      <c r="G884" s="672"/>
      <c r="H884" s="672"/>
      <c r="I884" s="52"/>
      <c r="J884" s="672"/>
      <c r="K884" s="716"/>
      <c r="L884" s="52"/>
      <c r="M884" s="52"/>
      <c r="N884" s="672"/>
      <c r="O884" s="52"/>
      <c r="P884" s="672"/>
      <c r="Q884" s="52"/>
      <c r="R884" s="672"/>
      <c r="S884" s="52"/>
      <c r="T884" s="672"/>
      <c r="U884" s="52"/>
    </row>
    <row r="885" spans="4:21">
      <c r="D885" s="672"/>
      <c r="E885" s="672"/>
      <c r="F885" s="672"/>
      <c r="G885" s="672"/>
      <c r="H885" s="672"/>
      <c r="I885" s="52"/>
      <c r="J885" s="672"/>
      <c r="K885" s="716"/>
      <c r="L885" s="52"/>
      <c r="M885" s="52"/>
      <c r="N885" s="672"/>
      <c r="O885" s="52"/>
      <c r="P885" s="672"/>
      <c r="Q885" s="52"/>
      <c r="R885" s="672"/>
      <c r="S885" s="52"/>
      <c r="T885" s="672"/>
      <c r="U885" s="52"/>
    </row>
    <row r="886" spans="4:21">
      <c r="D886" s="672"/>
      <c r="E886" s="672"/>
      <c r="F886" s="672"/>
      <c r="G886" s="672"/>
      <c r="H886" s="672"/>
      <c r="I886" s="52"/>
      <c r="J886" s="672"/>
      <c r="K886" s="716"/>
      <c r="L886" s="52"/>
      <c r="M886" s="52"/>
      <c r="N886" s="672"/>
      <c r="O886" s="52"/>
      <c r="P886" s="672"/>
      <c r="Q886" s="52"/>
      <c r="R886" s="672"/>
      <c r="S886" s="52"/>
      <c r="T886" s="672"/>
      <c r="U886" s="52"/>
    </row>
    <row r="887" spans="4:21">
      <c r="D887" s="672"/>
      <c r="E887" s="672"/>
      <c r="F887" s="672"/>
      <c r="G887" s="672"/>
      <c r="H887" s="672"/>
      <c r="I887" s="52"/>
      <c r="J887" s="672"/>
      <c r="K887" s="716"/>
      <c r="L887" s="52"/>
      <c r="M887" s="52"/>
      <c r="N887" s="672"/>
      <c r="O887" s="52"/>
      <c r="P887" s="672"/>
      <c r="Q887" s="52"/>
      <c r="R887" s="672"/>
      <c r="S887" s="52"/>
      <c r="T887" s="672"/>
      <c r="U887" s="52"/>
    </row>
    <row r="888" spans="4:21">
      <c r="D888" s="672"/>
      <c r="E888" s="672"/>
      <c r="F888" s="672"/>
      <c r="G888" s="672"/>
      <c r="H888" s="672"/>
      <c r="I888" s="52"/>
      <c r="J888" s="672"/>
      <c r="K888" s="716"/>
      <c r="L888" s="52"/>
      <c r="M888" s="52"/>
      <c r="N888" s="672"/>
      <c r="O888" s="52"/>
      <c r="P888" s="672"/>
      <c r="Q888" s="52"/>
      <c r="R888" s="672"/>
      <c r="S888" s="52"/>
      <c r="T888" s="672"/>
      <c r="U888" s="52"/>
    </row>
    <row r="889" spans="4:21">
      <c r="D889" s="672"/>
      <c r="E889" s="672"/>
      <c r="F889" s="672"/>
      <c r="G889" s="672"/>
      <c r="H889" s="672"/>
      <c r="I889" s="52"/>
      <c r="J889" s="672"/>
      <c r="K889" s="716"/>
      <c r="L889" s="52"/>
      <c r="M889" s="52"/>
      <c r="N889" s="672"/>
      <c r="O889" s="52"/>
      <c r="P889" s="672"/>
      <c r="Q889" s="52"/>
      <c r="R889" s="672"/>
      <c r="S889" s="52"/>
      <c r="T889" s="672"/>
      <c r="U889" s="52"/>
    </row>
    <row r="890" spans="4:21">
      <c r="D890" s="672"/>
      <c r="E890" s="672"/>
      <c r="F890" s="672"/>
      <c r="G890" s="672"/>
      <c r="H890" s="672"/>
      <c r="I890" s="52"/>
      <c r="J890" s="672"/>
      <c r="K890" s="716"/>
      <c r="L890" s="52"/>
      <c r="M890" s="52"/>
      <c r="N890" s="672"/>
      <c r="O890" s="52"/>
      <c r="P890" s="672"/>
      <c r="Q890" s="52"/>
      <c r="R890" s="672"/>
      <c r="S890" s="52"/>
      <c r="T890" s="672"/>
      <c r="U890" s="52"/>
    </row>
    <row r="891" spans="4:21">
      <c r="D891" s="672"/>
      <c r="E891" s="672"/>
      <c r="F891" s="672"/>
      <c r="G891" s="672"/>
      <c r="H891" s="672"/>
      <c r="I891" s="52"/>
      <c r="J891" s="672"/>
      <c r="K891" s="716"/>
      <c r="L891" s="52"/>
      <c r="M891" s="52"/>
      <c r="N891" s="672"/>
      <c r="O891" s="52"/>
      <c r="P891" s="672"/>
      <c r="Q891" s="52"/>
      <c r="R891" s="672"/>
      <c r="S891" s="52"/>
      <c r="T891" s="672"/>
      <c r="U891" s="52"/>
    </row>
    <row r="892" spans="4:21">
      <c r="D892" s="672"/>
      <c r="E892" s="672"/>
      <c r="F892" s="672"/>
      <c r="G892" s="672"/>
      <c r="H892" s="672"/>
      <c r="I892" s="52"/>
      <c r="J892" s="672"/>
      <c r="K892" s="716"/>
      <c r="L892" s="52"/>
      <c r="M892" s="52"/>
      <c r="N892" s="672"/>
      <c r="O892" s="52"/>
      <c r="P892" s="672"/>
      <c r="Q892" s="52"/>
      <c r="R892" s="672"/>
      <c r="S892" s="52"/>
      <c r="T892" s="672"/>
      <c r="U892" s="52"/>
    </row>
    <row r="893" spans="4:21">
      <c r="D893" s="672"/>
      <c r="E893" s="672"/>
      <c r="F893" s="672"/>
      <c r="G893" s="672"/>
      <c r="H893" s="672"/>
      <c r="I893" s="52"/>
      <c r="J893" s="672"/>
      <c r="K893" s="716"/>
      <c r="L893" s="52"/>
      <c r="M893" s="52"/>
      <c r="N893" s="672"/>
      <c r="O893" s="52"/>
      <c r="P893" s="672"/>
      <c r="Q893" s="52"/>
      <c r="R893" s="672"/>
      <c r="S893" s="52"/>
      <c r="T893" s="672"/>
      <c r="U893" s="52"/>
    </row>
    <row r="894" spans="4:21">
      <c r="D894" s="672"/>
      <c r="E894" s="672"/>
      <c r="F894" s="672"/>
      <c r="G894" s="672"/>
      <c r="H894" s="672"/>
      <c r="I894" s="52"/>
      <c r="J894" s="672"/>
      <c r="K894" s="716"/>
      <c r="L894" s="52"/>
      <c r="M894" s="52"/>
      <c r="N894" s="672"/>
      <c r="O894" s="52"/>
      <c r="P894" s="672"/>
      <c r="Q894" s="52"/>
      <c r="R894" s="672"/>
      <c r="S894" s="52"/>
      <c r="T894" s="672"/>
      <c r="U894" s="52"/>
    </row>
    <row r="895" spans="4:21">
      <c r="D895" s="672"/>
      <c r="E895" s="672"/>
      <c r="F895" s="672"/>
      <c r="G895" s="672"/>
      <c r="H895" s="672"/>
      <c r="I895" s="52"/>
      <c r="J895" s="672"/>
      <c r="K895" s="716"/>
      <c r="L895" s="52"/>
      <c r="M895" s="52"/>
      <c r="N895" s="672"/>
      <c r="O895" s="52"/>
      <c r="P895" s="672"/>
      <c r="Q895" s="52"/>
      <c r="R895" s="672"/>
      <c r="S895" s="52"/>
      <c r="T895" s="672"/>
      <c r="U895" s="52"/>
    </row>
    <row r="896" spans="4:21">
      <c r="D896" s="672"/>
      <c r="E896" s="672"/>
      <c r="F896" s="672"/>
      <c r="G896" s="672"/>
      <c r="H896" s="672"/>
      <c r="I896" s="52"/>
      <c r="J896" s="672"/>
      <c r="K896" s="716"/>
      <c r="L896" s="52"/>
      <c r="M896" s="52"/>
      <c r="N896" s="672"/>
      <c r="O896" s="52"/>
      <c r="P896" s="672"/>
      <c r="Q896" s="52"/>
      <c r="R896" s="672"/>
      <c r="S896" s="52"/>
      <c r="T896" s="672"/>
      <c r="U896" s="52"/>
    </row>
    <row r="897" spans="4:21">
      <c r="D897" s="672"/>
      <c r="E897" s="672"/>
      <c r="F897" s="672"/>
      <c r="G897" s="672"/>
      <c r="H897" s="672"/>
      <c r="I897" s="52"/>
      <c r="J897" s="672"/>
      <c r="K897" s="716"/>
      <c r="L897" s="52"/>
      <c r="M897" s="52"/>
      <c r="N897" s="672"/>
      <c r="O897" s="52"/>
      <c r="P897" s="672"/>
      <c r="Q897" s="52"/>
      <c r="R897" s="672"/>
      <c r="S897" s="52"/>
      <c r="T897" s="672"/>
      <c r="U897" s="52"/>
    </row>
    <row r="898" spans="4:21">
      <c r="D898" s="672"/>
      <c r="E898" s="672"/>
      <c r="F898" s="672"/>
      <c r="G898" s="672"/>
      <c r="H898" s="672"/>
      <c r="I898" s="52"/>
      <c r="J898" s="672"/>
      <c r="K898" s="716"/>
      <c r="L898" s="52"/>
      <c r="M898" s="52"/>
      <c r="N898" s="672"/>
      <c r="O898" s="52"/>
      <c r="P898" s="672"/>
      <c r="Q898" s="52"/>
      <c r="R898" s="672"/>
      <c r="S898" s="52"/>
      <c r="T898" s="672"/>
      <c r="U898" s="52"/>
    </row>
    <row r="899" spans="4:21">
      <c r="D899" s="672"/>
      <c r="E899" s="672"/>
      <c r="F899" s="672"/>
      <c r="G899" s="672"/>
      <c r="H899" s="672"/>
      <c r="I899" s="52"/>
      <c r="J899" s="672"/>
      <c r="K899" s="716"/>
      <c r="L899" s="52"/>
      <c r="M899" s="52"/>
      <c r="N899" s="672"/>
      <c r="O899" s="52"/>
      <c r="P899" s="672"/>
      <c r="Q899" s="52"/>
      <c r="R899" s="672"/>
      <c r="S899" s="52"/>
      <c r="T899" s="672"/>
      <c r="U899" s="52"/>
    </row>
    <row r="900" spans="4:21">
      <c r="D900" s="672"/>
      <c r="E900" s="672"/>
      <c r="F900" s="672"/>
      <c r="G900" s="672"/>
      <c r="H900" s="672"/>
      <c r="I900" s="52"/>
      <c r="J900" s="672"/>
      <c r="K900" s="716"/>
      <c r="L900" s="52"/>
      <c r="M900" s="52"/>
      <c r="N900" s="672"/>
      <c r="O900" s="52"/>
      <c r="P900" s="672"/>
      <c r="Q900" s="52"/>
      <c r="R900" s="672"/>
      <c r="S900" s="52"/>
      <c r="T900" s="672"/>
      <c r="U900" s="52"/>
    </row>
    <row r="901" spans="4:21">
      <c r="D901" s="672"/>
      <c r="E901" s="672"/>
      <c r="F901" s="672"/>
      <c r="G901" s="672"/>
      <c r="H901" s="672"/>
      <c r="I901" s="52"/>
      <c r="J901" s="672"/>
      <c r="K901" s="716"/>
      <c r="L901" s="52"/>
      <c r="M901" s="52"/>
      <c r="N901" s="672"/>
      <c r="O901" s="52"/>
      <c r="P901" s="672"/>
      <c r="Q901" s="52"/>
      <c r="R901" s="672"/>
      <c r="S901" s="52"/>
      <c r="T901" s="672"/>
      <c r="U901" s="52"/>
    </row>
    <row r="902" spans="4:21">
      <c r="D902" s="672"/>
      <c r="E902" s="672"/>
      <c r="F902" s="672"/>
      <c r="G902" s="672"/>
      <c r="H902" s="672"/>
      <c r="I902" s="52"/>
      <c r="J902" s="672"/>
      <c r="K902" s="716"/>
      <c r="L902" s="52"/>
      <c r="M902" s="52"/>
      <c r="N902" s="672"/>
      <c r="O902" s="52"/>
      <c r="P902" s="672"/>
      <c r="Q902" s="52"/>
      <c r="R902" s="672"/>
      <c r="S902" s="52"/>
      <c r="T902" s="672"/>
      <c r="U902" s="52"/>
    </row>
    <row r="903" spans="4:21">
      <c r="D903" s="672"/>
      <c r="E903" s="672"/>
      <c r="F903" s="672"/>
      <c r="G903" s="672"/>
      <c r="H903" s="672"/>
      <c r="I903" s="52"/>
      <c r="J903" s="672"/>
      <c r="K903" s="716"/>
      <c r="L903" s="52"/>
      <c r="M903" s="52"/>
      <c r="N903" s="672"/>
      <c r="O903" s="52"/>
      <c r="P903" s="672"/>
      <c r="Q903" s="52"/>
      <c r="R903" s="672"/>
      <c r="S903" s="52"/>
      <c r="T903" s="672"/>
      <c r="U903" s="52"/>
    </row>
    <row r="904" spans="4:21">
      <c r="D904" s="672"/>
      <c r="E904" s="672"/>
      <c r="F904" s="672"/>
      <c r="G904" s="672"/>
      <c r="H904" s="672"/>
      <c r="I904" s="52"/>
      <c r="J904" s="672"/>
      <c r="K904" s="716"/>
      <c r="L904" s="52"/>
      <c r="M904" s="52"/>
      <c r="N904" s="672"/>
      <c r="O904" s="52"/>
      <c r="P904" s="672"/>
      <c r="Q904" s="52"/>
      <c r="R904" s="672"/>
      <c r="S904" s="52"/>
      <c r="T904" s="672"/>
      <c r="U904" s="52"/>
    </row>
    <row r="905" spans="4:21">
      <c r="D905" s="672"/>
      <c r="E905" s="672"/>
      <c r="F905" s="672"/>
      <c r="G905" s="672"/>
      <c r="H905" s="672"/>
      <c r="I905" s="52"/>
      <c r="J905" s="672"/>
      <c r="K905" s="716"/>
      <c r="L905" s="52"/>
      <c r="M905" s="52"/>
      <c r="N905" s="672"/>
      <c r="O905" s="52"/>
      <c r="P905" s="672"/>
      <c r="Q905" s="52"/>
      <c r="R905" s="672"/>
      <c r="S905" s="52"/>
      <c r="T905" s="672"/>
      <c r="U905" s="52"/>
    </row>
    <row r="906" spans="4:21">
      <c r="D906" s="672"/>
      <c r="E906" s="672"/>
      <c r="F906" s="672"/>
      <c r="G906" s="672"/>
      <c r="H906" s="672"/>
      <c r="I906" s="52"/>
      <c r="J906" s="672"/>
      <c r="K906" s="716"/>
      <c r="L906" s="52"/>
      <c r="M906" s="52"/>
      <c r="N906" s="672"/>
      <c r="O906" s="52"/>
      <c r="P906" s="672"/>
      <c r="Q906" s="52"/>
      <c r="R906" s="672"/>
      <c r="S906" s="52"/>
      <c r="T906" s="672"/>
      <c r="U906" s="52"/>
    </row>
    <row r="907" spans="4:21">
      <c r="D907" s="672"/>
      <c r="E907" s="672"/>
      <c r="F907" s="672"/>
      <c r="G907" s="672"/>
      <c r="H907" s="672"/>
      <c r="I907" s="52"/>
      <c r="J907" s="672"/>
      <c r="K907" s="716"/>
      <c r="L907" s="52"/>
      <c r="M907" s="52"/>
      <c r="N907" s="672"/>
      <c r="O907" s="52"/>
      <c r="P907" s="672"/>
      <c r="Q907" s="52"/>
      <c r="R907" s="672"/>
      <c r="S907" s="52"/>
      <c r="T907" s="672"/>
      <c r="U907" s="52"/>
    </row>
    <row r="908" spans="4:21">
      <c r="D908" s="672"/>
      <c r="E908" s="672"/>
      <c r="F908" s="672"/>
      <c r="G908" s="672"/>
      <c r="H908" s="672"/>
      <c r="I908" s="52"/>
      <c r="J908" s="672"/>
      <c r="K908" s="716"/>
      <c r="L908" s="52"/>
      <c r="M908" s="52"/>
      <c r="N908" s="672"/>
      <c r="O908" s="52"/>
      <c r="P908" s="672"/>
      <c r="Q908" s="52"/>
      <c r="R908" s="672"/>
      <c r="S908" s="52"/>
      <c r="T908" s="672"/>
      <c r="U908" s="52"/>
    </row>
    <row r="909" spans="4:21">
      <c r="D909" s="672"/>
      <c r="E909" s="672"/>
      <c r="F909" s="672"/>
      <c r="G909" s="672"/>
      <c r="H909" s="672"/>
      <c r="I909" s="52"/>
      <c r="J909" s="672"/>
      <c r="K909" s="716"/>
      <c r="L909" s="52"/>
      <c r="M909" s="52"/>
      <c r="N909" s="672"/>
      <c r="O909" s="52"/>
      <c r="P909" s="672"/>
      <c r="Q909" s="52"/>
      <c r="R909" s="672"/>
      <c r="S909" s="52"/>
      <c r="T909" s="672"/>
      <c r="U909" s="52"/>
    </row>
    <row r="910" spans="4:21">
      <c r="D910" s="672"/>
      <c r="E910" s="672"/>
      <c r="F910" s="672"/>
      <c r="G910" s="672"/>
      <c r="H910" s="672"/>
      <c r="I910" s="52"/>
      <c r="J910" s="672"/>
      <c r="K910" s="716"/>
      <c r="L910" s="52"/>
      <c r="M910" s="52"/>
      <c r="N910" s="672"/>
      <c r="O910" s="52"/>
      <c r="P910" s="672"/>
      <c r="Q910" s="52"/>
      <c r="R910" s="672"/>
      <c r="S910" s="52"/>
      <c r="T910" s="672"/>
      <c r="U910" s="52"/>
    </row>
    <row r="911" spans="4:21">
      <c r="D911" s="672"/>
      <c r="E911" s="672"/>
      <c r="F911" s="672"/>
      <c r="G911" s="672"/>
      <c r="H911" s="672"/>
      <c r="I911" s="52"/>
      <c r="J911" s="672"/>
      <c r="K911" s="716"/>
      <c r="L911" s="52"/>
      <c r="M911" s="52"/>
      <c r="N911" s="672"/>
      <c r="O911" s="52"/>
      <c r="P911" s="672"/>
      <c r="Q911" s="52"/>
      <c r="R911" s="672"/>
      <c r="S911" s="52"/>
      <c r="T911" s="672"/>
      <c r="U911" s="52"/>
    </row>
    <row r="912" spans="4:21">
      <c r="D912" s="672"/>
      <c r="E912" s="672"/>
      <c r="F912" s="672"/>
      <c r="G912" s="672"/>
      <c r="H912" s="672"/>
      <c r="I912" s="52"/>
      <c r="J912" s="672"/>
      <c r="K912" s="716"/>
      <c r="L912" s="52"/>
      <c r="M912" s="52"/>
      <c r="N912" s="672"/>
      <c r="O912" s="52"/>
      <c r="P912" s="672"/>
      <c r="Q912" s="52"/>
      <c r="R912" s="672"/>
      <c r="S912" s="52"/>
      <c r="T912" s="672"/>
      <c r="U912" s="52"/>
    </row>
    <row r="913" spans="4:21">
      <c r="D913" s="672"/>
      <c r="E913" s="672"/>
      <c r="F913" s="672"/>
      <c r="G913" s="672"/>
      <c r="H913" s="672"/>
      <c r="I913" s="52"/>
      <c r="J913" s="672"/>
      <c r="K913" s="716"/>
      <c r="L913" s="52"/>
      <c r="M913" s="52"/>
      <c r="N913" s="672"/>
      <c r="O913" s="52"/>
      <c r="P913" s="672"/>
      <c r="Q913" s="52"/>
      <c r="R913" s="672"/>
      <c r="S913" s="52"/>
      <c r="T913" s="672"/>
      <c r="U913" s="52"/>
    </row>
    <row r="914" spans="4:21">
      <c r="D914" s="672"/>
      <c r="E914" s="672"/>
      <c r="F914" s="672"/>
      <c r="G914" s="672"/>
      <c r="H914" s="672"/>
      <c r="I914" s="52"/>
      <c r="J914" s="672"/>
      <c r="K914" s="716"/>
      <c r="L914" s="52"/>
      <c r="M914" s="52"/>
      <c r="N914" s="672"/>
      <c r="O914" s="52"/>
      <c r="P914" s="672"/>
      <c r="Q914" s="52"/>
      <c r="R914" s="672"/>
      <c r="S914" s="52"/>
      <c r="T914" s="672"/>
      <c r="U914" s="52"/>
    </row>
    <row r="915" spans="4:21">
      <c r="D915" s="672"/>
      <c r="E915" s="672"/>
      <c r="F915" s="672"/>
      <c r="G915" s="672"/>
      <c r="H915" s="672"/>
      <c r="I915" s="52"/>
      <c r="J915" s="672"/>
      <c r="K915" s="716"/>
      <c r="L915" s="52"/>
      <c r="M915" s="52"/>
      <c r="N915" s="672"/>
      <c r="O915" s="52"/>
      <c r="P915" s="672"/>
      <c r="Q915" s="52"/>
      <c r="R915" s="672"/>
      <c r="S915" s="52"/>
      <c r="T915" s="672"/>
      <c r="U915" s="52"/>
    </row>
    <row r="916" spans="4:21">
      <c r="D916" s="672"/>
      <c r="E916" s="672"/>
      <c r="F916" s="672"/>
      <c r="G916" s="672"/>
      <c r="H916" s="672"/>
      <c r="I916" s="52"/>
      <c r="J916" s="672"/>
      <c r="K916" s="716"/>
      <c r="L916" s="52"/>
      <c r="M916" s="52"/>
      <c r="N916" s="672"/>
      <c r="O916" s="52"/>
      <c r="P916" s="672"/>
      <c r="Q916" s="52"/>
      <c r="R916" s="672"/>
      <c r="S916" s="52"/>
      <c r="T916" s="672"/>
      <c r="U916" s="52"/>
    </row>
    <row r="917" spans="4:21">
      <c r="D917" s="672"/>
      <c r="E917" s="672"/>
      <c r="F917" s="672"/>
      <c r="G917" s="672"/>
      <c r="H917" s="672"/>
      <c r="I917" s="52"/>
      <c r="J917" s="672"/>
      <c r="K917" s="716"/>
      <c r="L917" s="52"/>
      <c r="M917" s="52"/>
      <c r="N917" s="672"/>
      <c r="O917" s="52"/>
      <c r="P917" s="672"/>
      <c r="Q917" s="52"/>
      <c r="R917" s="672"/>
      <c r="S917" s="52"/>
      <c r="T917" s="672"/>
      <c r="U917" s="52"/>
    </row>
    <row r="918" spans="4:21">
      <c r="D918" s="672"/>
      <c r="E918" s="672"/>
      <c r="F918" s="672"/>
      <c r="G918" s="672"/>
      <c r="H918" s="672"/>
      <c r="I918" s="52"/>
      <c r="J918" s="672"/>
      <c r="K918" s="716"/>
      <c r="L918" s="52"/>
      <c r="M918" s="52"/>
      <c r="N918" s="672"/>
      <c r="O918" s="52"/>
      <c r="P918" s="672"/>
      <c r="Q918" s="52"/>
      <c r="R918" s="672"/>
      <c r="S918" s="52"/>
      <c r="T918" s="672"/>
      <c r="U918" s="52"/>
    </row>
    <row r="919" spans="4:21">
      <c r="D919" s="672"/>
      <c r="E919" s="672"/>
      <c r="F919" s="672"/>
      <c r="G919" s="672"/>
      <c r="H919" s="672"/>
      <c r="I919" s="52"/>
      <c r="J919" s="672"/>
      <c r="K919" s="716"/>
      <c r="L919" s="52"/>
      <c r="M919" s="52"/>
      <c r="N919" s="672"/>
      <c r="O919" s="52"/>
      <c r="P919" s="672"/>
      <c r="Q919" s="52"/>
      <c r="R919" s="672"/>
      <c r="S919" s="52"/>
      <c r="T919" s="672"/>
      <c r="U919" s="52"/>
    </row>
    <row r="920" spans="4:21">
      <c r="D920" s="672"/>
      <c r="E920" s="672"/>
      <c r="F920" s="672"/>
      <c r="G920" s="672"/>
      <c r="H920" s="672"/>
      <c r="I920" s="52"/>
      <c r="J920" s="672"/>
      <c r="K920" s="716"/>
      <c r="L920" s="52"/>
      <c r="M920" s="52"/>
      <c r="N920" s="672"/>
      <c r="O920" s="52"/>
      <c r="P920" s="672"/>
      <c r="Q920" s="52"/>
      <c r="R920" s="672"/>
      <c r="S920" s="52"/>
      <c r="T920" s="672"/>
      <c r="U920" s="52"/>
    </row>
    <row r="921" spans="4:21">
      <c r="D921" s="672"/>
      <c r="E921" s="672"/>
      <c r="F921" s="672"/>
      <c r="G921" s="672"/>
      <c r="H921" s="672"/>
      <c r="I921" s="52"/>
      <c r="J921" s="672"/>
      <c r="K921" s="716"/>
      <c r="L921" s="52"/>
      <c r="M921" s="52"/>
      <c r="N921" s="672"/>
      <c r="O921" s="52"/>
      <c r="P921" s="672"/>
      <c r="Q921" s="52"/>
      <c r="R921" s="672"/>
      <c r="S921" s="52"/>
      <c r="T921" s="672"/>
      <c r="U921" s="52"/>
    </row>
    <row r="922" spans="4:21">
      <c r="D922" s="672"/>
      <c r="E922" s="672"/>
      <c r="F922" s="672"/>
      <c r="G922" s="672"/>
      <c r="H922" s="672"/>
      <c r="I922" s="52"/>
      <c r="J922" s="672"/>
      <c r="K922" s="716"/>
      <c r="L922" s="52"/>
      <c r="M922" s="52"/>
      <c r="N922" s="672"/>
      <c r="O922" s="52"/>
      <c r="P922" s="672"/>
      <c r="Q922" s="52"/>
      <c r="R922" s="672"/>
      <c r="S922" s="52"/>
      <c r="T922" s="672"/>
      <c r="U922" s="52"/>
    </row>
    <row r="923" spans="4:21">
      <c r="D923" s="672"/>
      <c r="E923" s="672"/>
      <c r="F923" s="672"/>
      <c r="G923" s="672"/>
      <c r="H923" s="672"/>
      <c r="I923" s="52"/>
      <c r="J923" s="672"/>
      <c r="K923" s="716"/>
      <c r="L923" s="52"/>
      <c r="M923" s="52"/>
      <c r="N923" s="672"/>
      <c r="O923" s="52"/>
      <c r="P923" s="672"/>
      <c r="Q923" s="52"/>
      <c r="R923" s="672"/>
      <c r="S923" s="52"/>
      <c r="T923" s="672"/>
      <c r="U923" s="52"/>
    </row>
    <row r="924" spans="4:21">
      <c r="D924" s="672"/>
      <c r="E924" s="672"/>
      <c r="F924" s="672"/>
      <c r="G924" s="672"/>
      <c r="H924" s="672"/>
      <c r="I924" s="52"/>
      <c r="J924" s="672"/>
      <c r="K924" s="716"/>
      <c r="L924" s="52"/>
      <c r="M924" s="52"/>
      <c r="N924" s="672"/>
      <c r="O924" s="52"/>
      <c r="P924" s="672"/>
      <c r="Q924" s="52"/>
      <c r="R924" s="672"/>
      <c r="S924" s="52"/>
      <c r="T924" s="672"/>
      <c r="U924" s="52"/>
    </row>
    <row r="925" spans="4:21">
      <c r="D925" s="672"/>
      <c r="E925" s="672"/>
      <c r="F925" s="672"/>
      <c r="G925" s="672"/>
      <c r="H925" s="672"/>
      <c r="I925" s="52"/>
      <c r="J925" s="672"/>
      <c r="K925" s="716"/>
      <c r="L925" s="52"/>
      <c r="M925" s="52"/>
      <c r="N925" s="672"/>
      <c r="O925" s="52"/>
      <c r="P925" s="672"/>
      <c r="Q925" s="52"/>
      <c r="R925" s="672"/>
      <c r="S925" s="52"/>
      <c r="T925" s="672"/>
      <c r="U925" s="52"/>
    </row>
    <row r="926" spans="4:21">
      <c r="D926" s="672"/>
      <c r="E926" s="672"/>
      <c r="F926" s="672"/>
      <c r="G926" s="672"/>
      <c r="H926" s="672"/>
      <c r="I926" s="52"/>
      <c r="J926" s="672"/>
      <c r="K926" s="716"/>
      <c r="L926" s="52"/>
      <c r="M926" s="52"/>
      <c r="N926" s="672"/>
      <c r="O926" s="52"/>
      <c r="P926" s="672"/>
      <c r="Q926" s="52"/>
      <c r="R926" s="672"/>
      <c r="S926" s="52"/>
      <c r="T926" s="672"/>
      <c r="U926" s="52"/>
    </row>
    <row r="927" spans="4:21">
      <c r="D927" s="672"/>
      <c r="E927" s="672"/>
      <c r="F927" s="672"/>
      <c r="G927" s="672"/>
      <c r="H927" s="672"/>
      <c r="I927" s="52"/>
      <c r="J927" s="672"/>
      <c r="K927" s="716"/>
      <c r="L927" s="52"/>
      <c r="M927" s="52"/>
      <c r="N927" s="672"/>
      <c r="O927" s="52"/>
      <c r="P927" s="672"/>
      <c r="Q927" s="52"/>
      <c r="R927" s="672"/>
      <c r="S927" s="52"/>
      <c r="T927" s="672"/>
      <c r="U927" s="52"/>
    </row>
    <row r="928" spans="4:21">
      <c r="D928" s="672"/>
      <c r="E928" s="672"/>
      <c r="F928" s="672"/>
      <c r="G928" s="672"/>
      <c r="H928" s="672"/>
      <c r="I928" s="52"/>
      <c r="J928" s="672"/>
      <c r="K928" s="716"/>
      <c r="L928" s="52"/>
      <c r="M928" s="52"/>
      <c r="N928" s="672"/>
      <c r="O928" s="52"/>
      <c r="P928" s="672"/>
      <c r="Q928" s="52"/>
      <c r="R928" s="672"/>
      <c r="S928" s="52"/>
      <c r="T928" s="672"/>
      <c r="U928" s="52"/>
    </row>
    <row r="929" spans="4:21">
      <c r="D929" s="672"/>
      <c r="E929" s="672"/>
      <c r="F929" s="672"/>
      <c r="G929" s="672"/>
      <c r="H929" s="672"/>
      <c r="I929" s="52"/>
      <c r="J929" s="672"/>
      <c r="K929" s="716"/>
      <c r="L929" s="52"/>
      <c r="M929" s="52"/>
      <c r="N929" s="672"/>
      <c r="O929" s="52"/>
      <c r="P929" s="672"/>
      <c r="Q929" s="52"/>
      <c r="R929" s="672"/>
      <c r="S929" s="52"/>
      <c r="T929" s="672"/>
      <c r="U929" s="52"/>
    </row>
    <row r="930" spans="4:21">
      <c r="D930" s="672"/>
      <c r="E930" s="672"/>
      <c r="F930" s="672"/>
      <c r="G930" s="672"/>
      <c r="H930" s="672"/>
      <c r="I930" s="52"/>
      <c r="J930" s="672"/>
      <c r="K930" s="716"/>
      <c r="L930" s="52"/>
      <c r="M930" s="52"/>
      <c r="N930" s="672"/>
      <c r="O930" s="52"/>
      <c r="P930" s="672"/>
      <c r="Q930" s="52"/>
      <c r="R930" s="672"/>
      <c r="S930" s="52"/>
      <c r="T930" s="672"/>
      <c r="U930" s="52"/>
    </row>
    <row r="931" spans="4:21">
      <c r="D931" s="672"/>
      <c r="E931" s="672"/>
      <c r="F931" s="672"/>
      <c r="G931" s="672"/>
      <c r="H931" s="672"/>
      <c r="I931" s="52"/>
      <c r="J931" s="672"/>
      <c r="K931" s="716"/>
      <c r="L931" s="52"/>
      <c r="M931" s="52"/>
      <c r="N931" s="672"/>
      <c r="O931" s="52"/>
      <c r="P931" s="672"/>
      <c r="Q931" s="52"/>
      <c r="R931" s="672"/>
      <c r="S931" s="52"/>
      <c r="T931" s="672"/>
      <c r="U931" s="52"/>
    </row>
    <row r="932" spans="4:21">
      <c r="D932" s="672"/>
      <c r="E932" s="672"/>
      <c r="F932" s="672"/>
      <c r="G932" s="672"/>
      <c r="H932" s="672"/>
      <c r="I932" s="52"/>
      <c r="J932" s="672"/>
      <c r="K932" s="716"/>
      <c r="L932" s="52"/>
      <c r="M932" s="52"/>
      <c r="N932" s="672"/>
      <c r="O932" s="52"/>
      <c r="P932" s="672"/>
      <c r="Q932" s="52"/>
      <c r="R932" s="672"/>
      <c r="S932" s="52"/>
      <c r="T932" s="672"/>
      <c r="U932" s="52"/>
    </row>
    <row r="933" spans="4:21">
      <c r="D933" s="672"/>
      <c r="E933" s="672"/>
      <c r="F933" s="672"/>
      <c r="G933" s="672"/>
      <c r="H933" s="672"/>
      <c r="I933" s="52"/>
      <c r="J933" s="672"/>
      <c r="K933" s="716"/>
      <c r="L933" s="52"/>
      <c r="M933" s="52"/>
      <c r="N933" s="672"/>
      <c r="O933" s="52"/>
      <c r="P933" s="672"/>
      <c r="Q933" s="52"/>
      <c r="R933" s="672"/>
      <c r="S933" s="52"/>
      <c r="T933" s="672"/>
      <c r="U933" s="52"/>
    </row>
    <row r="934" spans="4:21">
      <c r="D934" s="672"/>
      <c r="E934" s="672"/>
      <c r="F934" s="672"/>
      <c r="G934" s="672"/>
      <c r="H934" s="672"/>
      <c r="I934" s="52"/>
      <c r="J934" s="672"/>
      <c r="K934" s="716"/>
      <c r="L934" s="52"/>
      <c r="M934" s="52"/>
      <c r="N934" s="672"/>
      <c r="O934" s="52"/>
      <c r="P934" s="672"/>
      <c r="Q934" s="52"/>
      <c r="R934" s="672"/>
      <c r="S934" s="52"/>
      <c r="T934" s="672"/>
      <c r="U934" s="52"/>
    </row>
    <row r="935" spans="4:21">
      <c r="D935" s="672"/>
      <c r="E935" s="672"/>
      <c r="F935" s="672"/>
      <c r="G935" s="672"/>
      <c r="H935" s="672"/>
      <c r="I935" s="52"/>
      <c r="J935" s="672"/>
      <c r="K935" s="716"/>
      <c r="L935" s="52"/>
      <c r="M935" s="52"/>
      <c r="N935" s="672"/>
      <c r="O935" s="52"/>
      <c r="P935" s="672"/>
      <c r="Q935" s="52"/>
      <c r="R935" s="672"/>
      <c r="S935" s="52"/>
      <c r="T935" s="672"/>
      <c r="U935" s="52"/>
    </row>
    <row r="936" spans="4:21">
      <c r="D936" s="672"/>
      <c r="E936" s="672"/>
      <c r="F936" s="672"/>
      <c r="G936" s="672"/>
      <c r="H936" s="672"/>
      <c r="I936" s="52"/>
      <c r="J936" s="672"/>
      <c r="K936" s="716"/>
      <c r="L936" s="52"/>
      <c r="M936" s="52"/>
      <c r="N936" s="672"/>
      <c r="O936" s="52"/>
      <c r="P936" s="672"/>
      <c r="Q936" s="52"/>
      <c r="R936" s="672"/>
      <c r="S936" s="52"/>
      <c r="T936" s="672"/>
      <c r="U936" s="52"/>
    </row>
    <row r="937" spans="4:21">
      <c r="D937" s="672"/>
      <c r="E937" s="672"/>
      <c r="F937" s="672"/>
      <c r="G937" s="672"/>
      <c r="H937" s="672"/>
      <c r="I937" s="52"/>
      <c r="J937" s="672"/>
      <c r="K937" s="716"/>
      <c r="L937" s="52"/>
      <c r="M937" s="52"/>
      <c r="N937" s="672"/>
      <c r="O937" s="52"/>
      <c r="P937" s="672"/>
      <c r="Q937" s="52"/>
      <c r="R937" s="672"/>
      <c r="S937" s="52"/>
      <c r="T937" s="672"/>
      <c r="U937" s="52"/>
    </row>
    <row r="938" spans="4:21">
      <c r="D938" s="672"/>
      <c r="E938" s="672"/>
      <c r="F938" s="672"/>
      <c r="G938" s="672"/>
      <c r="H938" s="672"/>
      <c r="I938" s="52"/>
      <c r="J938" s="672"/>
      <c r="K938" s="716"/>
      <c r="L938" s="52"/>
      <c r="M938" s="52"/>
      <c r="N938" s="672"/>
      <c r="O938" s="52"/>
      <c r="P938" s="672"/>
      <c r="Q938" s="52"/>
      <c r="R938" s="672"/>
      <c r="S938" s="52"/>
      <c r="T938" s="672"/>
      <c r="U938" s="52"/>
    </row>
    <row r="939" spans="4:21">
      <c r="D939" s="672"/>
      <c r="E939" s="672"/>
      <c r="F939" s="672"/>
      <c r="G939" s="672"/>
      <c r="H939" s="672"/>
      <c r="I939" s="52"/>
      <c r="J939" s="672"/>
      <c r="K939" s="716"/>
      <c r="L939" s="52"/>
      <c r="M939" s="52"/>
      <c r="N939" s="672"/>
      <c r="O939" s="52"/>
      <c r="P939" s="672"/>
      <c r="Q939" s="52"/>
      <c r="R939" s="672"/>
      <c r="S939" s="52"/>
      <c r="T939" s="672"/>
      <c r="U939" s="52"/>
    </row>
    <row r="940" spans="4:21">
      <c r="D940" s="672"/>
      <c r="E940" s="672"/>
      <c r="F940" s="672"/>
      <c r="G940" s="672"/>
      <c r="H940" s="672"/>
      <c r="I940" s="52"/>
      <c r="J940" s="672"/>
      <c r="K940" s="716"/>
      <c r="L940" s="52"/>
      <c r="M940" s="52"/>
      <c r="N940" s="672"/>
      <c r="O940" s="52"/>
      <c r="P940" s="672"/>
      <c r="Q940" s="52"/>
      <c r="R940" s="672"/>
      <c r="S940" s="52"/>
      <c r="T940" s="672"/>
      <c r="U940" s="52"/>
    </row>
    <row r="941" spans="4:21">
      <c r="D941" s="672"/>
      <c r="E941" s="672"/>
      <c r="F941" s="672"/>
      <c r="G941" s="672"/>
      <c r="H941" s="672"/>
      <c r="I941" s="52"/>
      <c r="J941" s="672"/>
      <c r="K941" s="716"/>
      <c r="L941" s="52"/>
      <c r="M941" s="52"/>
      <c r="N941" s="672"/>
      <c r="O941" s="52"/>
      <c r="P941" s="672"/>
      <c r="Q941" s="52"/>
      <c r="R941" s="672"/>
      <c r="S941" s="52"/>
      <c r="T941" s="672"/>
      <c r="U941" s="52"/>
    </row>
    <row r="942" spans="4:21">
      <c r="D942" s="672"/>
      <c r="E942" s="672"/>
      <c r="F942" s="672"/>
      <c r="G942" s="672"/>
      <c r="H942" s="672"/>
      <c r="I942" s="52"/>
      <c r="J942" s="672"/>
      <c r="K942" s="716"/>
      <c r="L942" s="52"/>
      <c r="M942" s="52"/>
      <c r="N942" s="672"/>
      <c r="O942" s="52"/>
      <c r="P942" s="672"/>
      <c r="Q942" s="52"/>
      <c r="R942" s="672"/>
      <c r="S942" s="52"/>
      <c r="T942" s="672"/>
      <c r="U942" s="52"/>
    </row>
    <row r="943" spans="4:21">
      <c r="D943" s="672"/>
      <c r="E943" s="672"/>
      <c r="F943" s="672"/>
      <c r="G943" s="672"/>
      <c r="H943" s="672"/>
      <c r="I943" s="52"/>
      <c r="J943" s="672"/>
      <c r="K943" s="716"/>
      <c r="L943" s="52"/>
      <c r="M943" s="52"/>
      <c r="N943" s="672"/>
      <c r="O943" s="52"/>
      <c r="P943" s="672"/>
      <c r="Q943" s="52"/>
      <c r="R943" s="672"/>
      <c r="S943" s="52"/>
      <c r="T943" s="672"/>
      <c r="U943" s="52"/>
    </row>
    <row r="944" spans="4:21">
      <c r="D944" s="672"/>
      <c r="E944" s="672"/>
      <c r="F944" s="672"/>
      <c r="G944" s="672"/>
      <c r="H944" s="672"/>
      <c r="I944" s="52"/>
      <c r="J944" s="672"/>
      <c r="K944" s="716"/>
      <c r="L944" s="52"/>
      <c r="M944" s="52"/>
      <c r="N944" s="672"/>
      <c r="O944" s="52"/>
      <c r="P944" s="672"/>
      <c r="Q944" s="52"/>
      <c r="R944" s="672"/>
      <c r="S944" s="52"/>
      <c r="T944" s="672"/>
      <c r="U944" s="52"/>
    </row>
    <row r="945" spans="4:21">
      <c r="D945" s="672"/>
      <c r="E945" s="672"/>
      <c r="F945" s="672"/>
      <c r="G945" s="672"/>
      <c r="H945" s="672"/>
      <c r="I945" s="52"/>
      <c r="J945" s="672"/>
      <c r="K945" s="716"/>
      <c r="L945" s="52"/>
      <c r="M945" s="52"/>
      <c r="N945" s="672"/>
      <c r="O945" s="52"/>
      <c r="P945" s="672"/>
      <c r="Q945" s="52"/>
      <c r="R945" s="672"/>
      <c r="S945" s="52"/>
      <c r="T945" s="672"/>
      <c r="U945" s="52"/>
    </row>
    <row r="946" spans="4:21">
      <c r="D946" s="672"/>
      <c r="E946" s="672"/>
      <c r="F946" s="672"/>
      <c r="G946" s="672"/>
      <c r="H946" s="672"/>
      <c r="I946" s="52"/>
      <c r="J946" s="672"/>
      <c r="K946" s="716"/>
      <c r="L946" s="52"/>
      <c r="M946" s="52"/>
      <c r="N946" s="672"/>
      <c r="O946" s="52"/>
      <c r="P946" s="672"/>
      <c r="Q946" s="52"/>
      <c r="R946" s="672"/>
      <c r="S946" s="52"/>
      <c r="T946" s="672"/>
      <c r="U946" s="52"/>
    </row>
    <row r="947" spans="4:21">
      <c r="D947" s="672"/>
      <c r="E947" s="672"/>
      <c r="F947" s="672"/>
      <c r="G947" s="672"/>
      <c r="H947" s="672"/>
      <c r="I947" s="52"/>
      <c r="J947" s="672"/>
      <c r="K947" s="716"/>
      <c r="L947" s="52"/>
      <c r="M947" s="52"/>
      <c r="N947" s="672"/>
      <c r="O947" s="52"/>
      <c r="P947" s="672"/>
      <c r="Q947" s="52"/>
      <c r="R947" s="672"/>
      <c r="S947" s="52"/>
      <c r="T947" s="672"/>
      <c r="U947" s="52"/>
    </row>
    <row r="948" spans="4:21">
      <c r="D948" s="672"/>
      <c r="E948" s="672"/>
      <c r="F948" s="672"/>
      <c r="G948" s="672"/>
      <c r="H948" s="672"/>
      <c r="I948" s="52"/>
      <c r="J948" s="672"/>
      <c r="K948" s="716"/>
      <c r="L948" s="52"/>
      <c r="M948" s="52"/>
      <c r="N948" s="672"/>
      <c r="O948" s="52"/>
      <c r="P948" s="672"/>
      <c r="Q948" s="52"/>
      <c r="R948" s="672"/>
      <c r="S948" s="52"/>
      <c r="T948" s="672"/>
      <c r="U948" s="52"/>
    </row>
    <row r="949" spans="4:21">
      <c r="D949" s="672"/>
      <c r="E949" s="672"/>
      <c r="F949" s="672"/>
      <c r="G949" s="672"/>
      <c r="H949" s="672"/>
      <c r="I949" s="52"/>
      <c r="J949" s="672"/>
      <c r="K949" s="716"/>
      <c r="L949" s="52"/>
      <c r="M949" s="52"/>
      <c r="N949" s="672"/>
      <c r="O949" s="52"/>
      <c r="P949" s="672"/>
      <c r="Q949" s="52"/>
      <c r="R949" s="672"/>
      <c r="S949" s="52"/>
      <c r="T949" s="672"/>
      <c r="U949" s="52"/>
    </row>
    <row r="950" spans="4:21">
      <c r="D950" s="672"/>
      <c r="E950" s="672"/>
      <c r="F950" s="672"/>
      <c r="G950" s="672"/>
      <c r="H950" s="672"/>
      <c r="I950" s="52"/>
      <c r="J950" s="672"/>
      <c r="K950" s="716"/>
      <c r="L950" s="52"/>
      <c r="M950" s="52"/>
      <c r="N950" s="672"/>
      <c r="O950" s="52"/>
      <c r="P950" s="672"/>
      <c r="Q950" s="52"/>
      <c r="R950" s="672"/>
      <c r="S950" s="52"/>
      <c r="T950" s="672"/>
      <c r="U950" s="52"/>
    </row>
    <row r="951" spans="4:21">
      <c r="D951" s="672"/>
      <c r="E951" s="672"/>
      <c r="F951" s="672"/>
      <c r="G951" s="672"/>
      <c r="H951" s="672"/>
      <c r="I951" s="52"/>
      <c r="J951" s="672"/>
      <c r="K951" s="716"/>
      <c r="L951" s="52"/>
      <c r="M951" s="52"/>
      <c r="N951" s="672"/>
      <c r="O951" s="52"/>
      <c r="P951" s="672"/>
      <c r="Q951" s="52"/>
      <c r="R951" s="672"/>
      <c r="S951" s="52"/>
      <c r="T951" s="672"/>
      <c r="U951" s="52"/>
    </row>
    <row r="952" spans="4:21">
      <c r="D952" s="672"/>
      <c r="E952" s="672"/>
      <c r="F952" s="672"/>
      <c r="G952" s="672"/>
      <c r="H952" s="672"/>
      <c r="I952" s="52"/>
      <c r="J952" s="672"/>
      <c r="K952" s="716"/>
      <c r="L952" s="52"/>
      <c r="M952" s="52"/>
      <c r="N952" s="672"/>
      <c r="O952" s="52"/>
      <c r="P952" s="672"/>
      <c r="Q952" s="52"/>
      <c r="R952" s="672"/>
      <c r="S952" s="52"/>
      <c r="T952" s="672"/>
      <c r="U952" s="52"/>
    </row>
    <row r="953" spans="4:21">
      <c r="D953" s="672"/>
      <c r="E953" s="672"/>
      <c r="F953" s="672"/>
      <c r="G953" s="672"/>
      <c r="H953" s="672"/>
      <c r="I953" s="52"/>
      <c r="J953" s="672"/>
      <c r="K953" s="716"/>
      <c r="L953" s="52"/>
      <c r="M953" s="52"/>
      <c r="N953" s="672"/>
      <c r="O953" s="52"/>
      <c r="P953" s="672"/>
      <c r="Q953" s="52"/>
      <c r="R953" s="672"/>
      <c r="S953" s="52"/>
      <c r="T953" s="672"/>
      <c r="U953" s="52"/>
    </row>
    <row r="954" spans="4:21">
      <c r="D954" s="672"/>
      <c r="E954" s="672"/>
      <c r="F954" s="672"/>
      <c r="G954" s="672"/>
      <c r="H954" s="672"/>
      <c r="I954" s="52"/>
      <c r="J954" s="672"/>
      <c r="K954" s="716"/>
      <c r="L954" s="52"/>
      <c r="M954" s="52"/>
      <c r="N954" s="672"/>
      <c r="O954" s="52"/>
      <c r="P954" s="672"/>
      <c r="Q954" s="52"/>
      <c r="R954" s="672"/>
      <c r="S954" s="52"/>
      <c r="T954" s="672"/>
      <c r="U954" s="52"/>
    </row>
    <row r="955" spans="4:21">
      <c r="D955" s="672"/>
      <c r="E955" s="672"/>
      <c r="F955" s="672"/>
      <c r="G955" s="672"/>
      <c r="H955" s="672"/>
      <c r="I955" s="52"/>
      <c r="J955" s="672"/>
      <c r="K955" s="716"/>
      <c r="L955" s="52"/>
      <c r="M955" s="52"/>
      <c r="N955" s="672"/>
      <c r="O955" s="52"/>
      <c r="P955" s="672"/>
      <c r="Q955" s="52"/>
      <c r="R955" s="672"/>
      <c r="S955" s="52"/>
      <c r="T955" s="672"/>
      <c r="U955" s="52"/>
    </row>
    <row r="956" spans="4:21">
      <c r="D956" s="672"/>
      <c r="E956" s="672"/>
      <c r="F956" s="672"/>
      <c r="G956" s="672"/>
      <c r="H956" s="672"/>
      <c r="I956" s="52"/>
      <c r="J956" s="672"/>
      <c r="K956" s="716"/>
      <c r="L956" s="52"/>
      <c r="M956" s="52"/>
      <c r="N956" s="672"/>
      <c r="O956" s="52"/>
      <c r="P956" s="672"/>
      <c r="Q956" s="52"/>
      <c r="R956" s="672"/>
      <c r="S956" s="52"/>
      <c r="T956" s="672"/>
      <c r="U956" s="52"/>
    </row>
    <row r="957" spans="4:21">
      <c r="D957" s="672"/>
      <c r="E957" s="672"/>
      <c r="F957" s="672"/>
      <c r="G957" s="672"/>
      <c r="H957" s="672"/>
      <c r="I957" s="52"/>
      <c r="J957" s="672"/>
      <c r="K957" s="716"/>
      <c r="L957" s="52"/>
      <c r="M957" s="52"/>
      <c r="N957" s="672"/>
      <c r="O957" s="52"/>
      <c r="P957" s="672"/>
      <c r="Q957" s="52"/>
      <c r="R957" s="672"/>
      <c r="S957" s="52"/>
      <c r="T957" s="672"/>
      <c r="U957" s="52"/>
    </row>
    <row r="958" spans="4:21">
      <c r="D958" s="672"/>
      <c r="E958" s="672"/>
      <c r="F958" s="672"/>
      <c r="G958" s="672"/>
      <c r="H958" s="672"/>
      <c r="I958" s="52"/>
      <c r="J958" s="672"/>
      <c r="K958" s="716"/>
      <c r="L958" s="52"/>
      <c r="M958" s="52"/>
      <c r="N958" s="672"/>
      <c r="O958" s="52"/>
      <c r="P958" s="672"/>
      <c r="Q958" s="52"/>
      <c r="R958" s="672"/>
      <c r="S958" s="52"/>
      <c r="T958" s="672"/>
      <c r="U958" s="52"/>
    </row>
    <row r="959" spans="4:21">
      <c r="D959" s="672"/>
      <c r="E959" s="672"/>
      <c r="F959" s="672"/>
      <c r="G959" s="672"/>
      <c r="H959" s="672"/>
      <c r="I959" s="52"/>
      <c r="J959" s="672"/>
      <c r="K959" s="716"/>
      <c r="L959" s="52"/>
      <c r="M959" s="52"/>
      <c r="N959" s="672"/>
      <c r="O959" s="52"/>
      <c r="P959" s="672"/>
      <c r="Q959" s="52"/>
      <c r="R959" s="672"/>
      <c r="S959" s="52"/>
      <c r="T959" s="672"/>
      <c r="U959" s="52"/>
    </row>
    <row r="960" spans="4:21">
      <c r="D960" s="672"/>
      <c r="E960" s="672"/>
      <c r="F960" s="672"/>
      <c r="G960" s="672"/>
      <c r="H960" s="672"/>
      <c r="I960" s="52"/>
      <c r="J960" s="672"/>
      <c r="K960" s="716"/>
      <c r="L960" s="52"/>
      <c r="M960" s="52"/>
      <c r="N960" s="672"/>
      <c r="O960" s="52"/>
      <c r="P960" s="672"/>
      <c r="Q960" s="52"/>
      <c r="R960" s="672"/>
      <c r="S960" s="52"/>
      <c r="T960" s="672"/>
      <c r="U960" s="52"/>
    </row>
    <row r="961" spans="4:21">
      <c r="D961" s="672"/>
      <c r="E961" s="672"/>
      <c r="F961" s="672"/>
      <c r="G961" s="672"/>
      <c r="H961" s="672"/>
      <c r="I961" s="52"/>
      <c r="J961" s="672"/>
      <c r="K961" s="716"/>
      <c r="L961" s="52"/>
      <c r="M961" s="52"/>
      <c r="N961" s="672"/>
      <c r="O961" s="52"/>
      <c r="P961" s="672"/>
      <c r="Q961" s="52"/>
      <c r="R961" s="672"/>
      <c r="S961" s="52"/>
      <c r="T961" s="672"/>
      <c r="U961" s="52"/>
    </row>
    <row r="962" spans="4:21">
      <c r="D962" s="672"/>
      <c r="E962" s="672"/>
      <c r="F962" s="672"/>
      <c r="G962" s="672"/>
      <c r="H962" s="672"/>
      <c r="I962" s="52"/>
      <c r="J962" s="672"/>
      <c r="K962" s="716"/>
      <c r="L962" s="52"/>
      <c r="M962" s="52"/>
      <c r="N962" s="672"/>
      <c r="O962" s="52"/>
      <c r="P962" s="672"/>
      <c r="Q962" s="52"/>
      <c r="R962" s="672"/>
      <c r="S962" s="52"/>
      <c r="T962" s="672"/>
      <c r="U962" s="52"/>
    </row>
    <row r="963" spans="4:21">
      <c r="D963" s="672"/>
      <c r="E963" s="672"/>
      <c r="F963" s="672"/>
      <c r="G963" s="672"/>
      <c r="H963" s="672"/>
      <c r="I963" s="52"/>
      <c r="J963" s="672"/>
      <c r="K963" s="716"/>
      <c r="L963" s="52"/>
      <c r="M963" s="52"/>
      <c r="N963" s="672"/>
      <c r="O963" s="52"/>
      <c r="P963" s="672"/>
      <c r="Q963" s="52"/>
      <c r="R963" s="672"/>
      <c r="S963" s="52"/>
      <c r="T963" s="672"/>
      <c r="U963" s="52"/>
    </row>
    <row r="964" spans="4:21">
      <c r="D964" s="672"/>
      <c r="E964" s="672"/>
      <c r="F964" s="672"/>
      <c r="G964" s="672"/>
      <c r="H964" s="672"/>
      <c r="I964" s="52"/>
      <c r="J964" s="672"/>
      <c r="K964" s="716"/>
      <c r="L964" s="52"/>
      <c r="M964" s="52"/>
      <c r="N964" s="672"/>
      <c r="O964" s="52"/>
      <c r="P964" s="672"/>
      <c r="Q964" s="52"/>
      <c r="R964" s="672"/>
      <c r="S964" s="52"/>
      <c r="T964" s="672"/>
      <c r="U964" s="52"/>
    </row>
    <row r="965" spans="4:21">
      <c r="D965" s="672"/>
      <c r="E965" s="672"/>
      <c r="F965" s="672"/>
      <c r="G965" s="672"/>
      <c r="H965" s="672"/>
      <c r="I965" s="52"/>
      <c r="J965" s="672"/>
      <c r="K965" s="716"/>
      <c r="L965" s="52"/>
      <c r="M965" s="52"/>
      <c r="N965" s="672"/>
      <c r="O965" s="52"/>
      <c r="P965" s="672"/>
      <c r="Q965" s="52"/>
      <c r="R965" s="672"/>
      <c r="S965" s="52"/>
      <c r="T965" s="672"/>
      <c r="U965" s="52"/>
    </row>
    <row r="966" spans="4:21">
      <c r="D966" s="672"/>
      <c r="E966" s="672"/>
      <c r="F966" s="672"/>
      <c r="G966" s="672"/>
      <c r="H966" s="672"/>
      <c r="I966" s="52"/>
      <c r="J966" s="672"/>
      <c r="K966" s="716"/>
      <c r="L966" s="52"/>
      <c r="M966" s="52"/>
      <c r="N966" s="672"/>
      <c r="O966" s="52"/>
      <c r="P966" s="672"/>
      <c r="Q966" s="52"/>
      <c r="R966" s="672"/>
      <c r="S966" s="52"/>
      <c r="T966" s="672"/>
      <c r="U966" s="52"/>
    </row>
    <row r="967" spans="4:21">
      <c r="D967" s="672"/>
      <c r="E967" s="672"/>
      <c r="F967" s="672"/>
      <c r="G967" s="672"/>
      <c r="H967" s="672"/>
      <c r="I967" s="52"/>
      <c r="J967" s="672"/>
      <c r="K967" s="716"/>
      <c r="L967" s="52"/>
      <c r="M967" s="52"/>
      <c r="N967" s="672"/>
      <c r="O967" s="52"/>
      <c r="P967" s="672"/>
      <c r="Q967" s="52"/>
      <c r="R967" s="672"/>
      <c r="S967" s="52"/>
      <c r="T967" s="672"/>
      <c r="U967" s="52"/>
    </row>
    <row r="968" spans="4:21">
      <c r="D968" s="672"/>
      <c r="E968" s="672"/>
      <c r="F968" s="672"/>
      <c r="G968" s="672"/>
      <c r="H968" s="672"/>
      <c r="I968" s="52"/>
      <c r="J968" s="672"/>
      <c r="K968" s="716"/>
      <c r="L968" s="52"/>
      <c r="M968" s="52"/>
      <c r="N968" s="672"/>
      <c r="O968" s="52"/>
      <c r="P968" s="672"/>
      <c r="Q968" s="52"/>
      <c r="R968" s="672"/>
      <c r="S968" s="52"/>
      <c r="T968" s="672"/>
      <c r="U968" s="52"/>
    </row>
    <row r="969" spans="4:21">
      <c r="D969" s="672"/>
      <c r="E969" s="672"/>
      <c r="F969" s="672"/>
      <c r="G969" s="672"/>
      <c r="H969" s="672"/>
      <c r="I969" s="52"/>
      <c r="J969" s="672"/>
      <c r="K969" s="716"/>
      <c r="L969" s="52"/>
      <c r="M969" s="52"/>
      <c r="N969" s="672"/>
      <c r="O969" s="52"/>
      <c r="P969" s="672"/>
      <c r="Q969" s="52"/>
      <c r="R969" s="672"/>
      <c r="S969" s="52"/>
      <c r="T969" s="672"/>
      <c r="U969" s="52"/>
    </row>
    <row r="970" spans="4:21">
      <c r="D970" s="672"/>
      <c r="E970" s="672"/>
      <c r="F970" s="672"/>
      <c r="G970" s="672"/>
      <c r="H970" s="672"/>
      <c r="I970" s="52"/>
      <c r="J970" s="672"/>
      <c r="K970" s="716"/>
      <c r="L970" s="52"/>
      <c r="M970" s="52"/>
      <c r="N970" s="672"/>
      <c r="O970" s="52"/>
      <c r="P970" s="672"/>
      <c r="Q970" s="52"/>
      <c r="R970" s="672"/>
      <c r="S970" s="52"/>
      <c r="T970" s="672"/>
      <c r="U970" s="52"/>
    </row>
    <row r="971" spans="4:21">
      <c r="D971" s="672"/>
      <c r="E971" s="672"/>
      <c r="F971" s="672"/>
      <c r="G971" s="672"/>
      <c r="H971" s="672"/>
      <c r="I971" s="52"/>
      <c r="J971" s="672"/>
      <c r="K971" s="716"/>
      <c r="L971" s="52"/>
      <c r="M971" s="52"/>
      <c r="N971" s="672"/>
      <c r="O971" s="52"/>
      <c r="P971" s="672"/>
      <c r="Q971" s="52"/>
      <c r="R971" s="672"/>
      <c r="S971" s="52"/>
      <c r="T971" s="672"/>
      <c r="U971" s="52"/>
    </row>
    <row r="972" spans="4:21">
      <c r="D972" s="672"/>
      <c r="E972" s="672"/>
      <c r="F972" s="672"/>
      <c r="G972" s="672"/>
      <c r="H972" s="672"/>
      <c r="I972" s="52"/>
      <c r="J972" s="672"/>
      <c r="K972" s="716"/>
      <c r="L972" s="52"/>
      <c r="M972" s="52"/>
      <c r="N972" s="672"/>
      <c r="O972" s="52"/>
      <c r="P972" s="672"/>
      <c r="Q972" s="52"/>
      <c r="R972" s="672"/>
      <c r="S972" s="52"/>
      <c r="T972" s="672"/>
      <c r="U972" s="52"/>
    </row>
    <row r="973" spans="4:21">
      <c r="D973" s="672"/>
      <c r="E973" s="672"/>
      <c r="F973" s="672"/>
      <c r="G973" s="672"/>
      <c r="H973" s="672"/>
      <c r="I973" s="52"/>
      <c r="J973" s="672"/>
      <c r="K973" s="716"/>
      <c r="L973" s="52"/>
      <c r="M973" s="52"/>
      <c r="N973" s="672"/>
      <c r="O973" s="52"/>
      <c r="P973" s="672"/>
      <c r="Q973" s="52"/>
      <c r="R973" s="672"/>
      <c r="S973" s="52"/>
      <c r="T973" s="672"/>
      <c r="U973" s="52"/>
    </row>
    <row r="974" spans="4:21">
      <c r="D974" s="672"/>
      <c r="E974" s="672"/>
      <c r="F974" s="672"/>
      <c r="G974" s="672"/>
      <c r="H974" s="672"/>
      <c r="I974" s="52"/>
      <c r="J974" s="672"/>
      <c r="K974" s="716"/>
      <c r="L974" s="52"/>
      <c r="M974" s="52"/>
      <c r="N974" s="672"/>
      <c r="O974" s="52"/>
      <c r="P974" s="672"/>
      <c r="Q974" s="52"/>
      <c r="R974" s="672"/>
      <c r="S974" s="52"/>
      <c r="T974" s="672"/>
      <c r="U974" s="52"/>
    </row>
    <row r="975" spans="4:21">
      <c r="D975" s="672"/>
      <c r="E975" s="672"/>
      <c r="F975" s="672"/>
      <c r="G975" s="672"/>
      <c r="H975" s="672"/>
      <c r="I975" s="52"/>
      <c r="J975" s="672"/>
      <c r="K975" s="716"/>
      <c r="L975" s="52"/>
      <c r="M975" s="52"/>
      <c r="N975" s="672"/>
      <c r="O975" s="52"/>
      <c r="P975" s="672"/>
      <c r="Q975" s="52"/>
      <c r="R975" s="672"/>
      <c r="S975" s="52"/>
      <c r="T975" s="672"/>
      <c r="U975" s="52"/>
    </row>
    <row r="976" spans="4:21">
      <c r="D976" s="672"/>
      <c r="E976" s="672"/>
      <c r="F976" s="672"/>
      <c r="G976" s="672"/>
      <c r="H976" s="672"/>
      <c r="I976" s="52"/>
      <c r="J976" s="672"/>
      <c r="K976" s="716"/>
      <c r="L976" s="52"/>
      <c r="M976" s="52"/>
      <c r="N976" s="672"/>
      <c r="O976" s="52"/>
      <c r="P976" s="672"/>
      <c r="Q976" s="52"/>
      <c r="R976" s="672"/>
      <c r="S976" s="52"/>
      <c r="T976" s="672"/>
      <c r="U976" s="52"/>
    </row>
    <row r="977" spans="4:21">
      <c r="D977" s="672"/>
      <c r="E977" s="672"/>
      <c r="F977" s="672"/>
      <c r="G977" s="672"/>
      <c r="H977" s="672"/>
      <c r="I977" s="52"/>
      <c r="J977" s="672"/>
      <c r="K977" s="716"/>
      <c r="L977" s="52"/>
      <c r="M977" s="52"/>
      <c r="N977" s="672"/>
      <c r="O977" s="52"/>
      <c r="P977" s="672"/>
      <c r="Q977" s="52"/>
      <c r="R977" s="672"/>
      <c r="S977" s="52"/>
      <c r="T977" s="672"/>
      <c r="U977" s="52"/>
    </row>
    <row r="978" spans="4:21">
      <c r="D978" s="672"/>
      <c r="E978" s="672"/>
      <c r="F978" s="672"/>
      <c r="G978" s="672"/>
      <c r="H978" s="672"/>
      <c r="I978" s="52"/>
      <c r="J978" s="672"/>
      <c r="K978" s="716"/>
      <c r="L978" s="52"/>
      <c r="M978" s="52"/>
      <c r="N978" s="672"/>
      <c r="O978" s="52"/>
      <c r="P978" s="672"/>
      <c r="Q978" s="52"/>
      <c r="R978" s="672"/>
      <c r="S978" s="52"/>
      <c r="T978" s="672"/>
      <c r="U978" s="52"/>
    </row>
    <row r="979" spans="4:21">
      <c r="D979" s="672"/>
      <c r="E979" s="672"/>
      <c r="F979" s="672"/>
      <c r="G979" s="672"/>
      <c r="H979" s="672"/>
      <c r="I979" s="52"/>
      <c r="J979" s="672"/>
      <c r="K979" s="716"/>
      <c r="L979" s="52"/>
      <c r="M979" s="52"/>
      <c r="N979" s="672"/>
      <c r="O979" s="52"/>
      <c r="P979" s="672"/>
      <c r="Q979" s="52"/>
      <c r="R979" s="672"/>
      <c r="S979" s="52"/>
      <c r="T979" s="672"/>
      <c r="U979" s="52"/>
    </row>
    <row r="980" spans="4:21">
      <c r="D980" s="672"/>
      <c r="E980" s="672"/>
      <c r="F980" s="672"/>
      <c r="G980" s="672"/>
      <c r="H980" s="672"/>
      <c r="I980" s="52"/>
      <c r="J980" s="672"/>
      <c r="K980" s="716"/>
      <c r="L980" s="52"/>
      <c r="M980" s="52"/>
      <c r="N980" s="672"/>
      <c r="O980" s="52"/>
      <c r="P980" s="672"/>
      <c r="Q980" s="52"/>
      <c r="R980" s="672"/>
      <c r="S980" s="52"/>
      <c r="T980" s="672"/>
      <c r="U980" s="52"/>
    </row>
    <row r="981" spans="4:21">
      <c r="D981" s="672"/>
      <c r="E981" s="672"/>
      <c r="F981" s="672"/>
      <c r="G981" s="672"/>
      <c r="H981" s="672"/>
      <c r="I981" s="52"/>
      <c r="J981" s="672"/>
      <c r="K981" s="716"/>
      <c r="L981" s="52"/>
      <c r="M981" s="52"/>
      <c r="N981" s="672"/>
      <c r="O981" s="52"/>
      <c r="P981" s="672"/>
      <c r="Q981" s="52"/>
      <c r="R981" s="672"/>
      <c r="S981" s="52"/>
      <c r="T981" s="672"/>
      <c r="U981" s="52"/>
    </row>
    <row r="982" spans="4:21">
      <c r="D982" s="672"/>
      <c r="E982" s="672"/>
      <c r="F982" s="672"/>
      <c r="G982" s="672"/>
      <c r="H982" s="672"/>
      <c r="I982" s="52"/>
      <c r="J982" s="672"/>
      <c r="K982" s="716"/>
      <c r="L982" s="52"/>
      <c r="M982" s="52"/>
      <c r="N982" s="672"/>
      <c r="O982" s="52"/>
      <c r="P982" s="672"/>
      <c r="Q982" s="52"/>
      <c r="R982" s="672"/>
      <c r="S982" s="52"/>
      <c r="T982" s="672"/>
      <c r="U982" s="52"/>
    </row>
    <row r="983" spans="4:21">
      <c r="D983" s="672"/>
      <c r="E983" s="672"/>
      <c r="F983" s="672"/>
      <c r="G983" s="672"/>
      <c r="H983" s="672"/>
      <c r="I983" s="52"/>
      <c r="J983" s="672"/>
      <c r="K983" s="716"/>
      <c r="L983" s="52"/>
      <c r="M983" s="52"/>
      <c r="N983" s="672"/>
      <c r="O983" s="52"/>
      <c r="P983" s="672"/>
      <c r="Q983" s="52"/>
      <c r="R983" s="672"/>
      <c r="S983" s="52"/>
      <c r="T983" s="672"/>
      <c r="U983" s="52"/>
    </row>
    <row r="984" spans="4:21">
      <c r="D984" s="672"/>
      <c r="E984" s="672"/>
      <c r="F984" s="672"/>
      <c r="G984" s="672"/>
      <c r="H984" s="672"/>
      <c r="I984" s="52"/>
      <c r="J984" s="672"/>
      <c r="K984" s="716"/>
      <c r="L984" s="52"/>
      <c r="M984" s="52"/>
      <c r="N984" s="672"/>
      <c r="O984" s="52"/>
      <c r="P984" s="672"/>
      <c r="Q984" s="52"/>
      <c r="R984" s="672"/>
      <c r="S984" s="52"/>
      <c r="T984" s="672"/>
      <c r="U984" s="52"/>
    </row>
    <row r="985" spans="4:21">
      <c r="D985" s="672"/>
      <c r="E985" s="672"/>
      <c r="F985" s="672"/>
      <c r="G985" s="672"/>
      <c r="H985" s="672"/>
      <c r="I985" s="52"/>
      <c r="J985" s="672"/>
      <c r="K985" s="716"/>
      <c r="L985" s="52"/>
      <c r="M985" s="52"/>
      <c r="N985" s="672"/>
      <c r="O985" s="52"/>
      <c r="P985" s="672"/>
      <c r="Q985" s="52"/>
      <c r="R985" s="672"/>
      <c r="S985" s="52"/>
      <c r="T985" s="672"/>
      <c r="U985" s="52"/>
    </row>
    <row r="986" spans="4:21">
      <c r="D986" s="672"/>
      <c r="E986" s="672"/>
      <c r="F986" s="672"/>
      <c r="G986" s="672"/>
      <c r="H986" s="672"/>
      <c r="I986" s="52"/>
      <c r="J986" s="672"/>
      <c r="K986" s="716"/>
      <c r="L986" s="52"/>
      <c r="M986" s="52"/>
      <c r="N986" s="672"/>
      <c r="O986" s="52"/>
      <c r="P986" s="672"/>
      <c r="Q986" s="52"/>
      <c r="R986" s="672"/>
      <c r="S986" s="52"/>
      <c r="T986" s="672"/>
      <c r="U986" s="52"/>
    </row>
    <row r="987" spans="4:21">
      <c r="D987" s="672"/>
      <c r="E987" s="672"/>
      <c r="F987" s="672"/>
      <c r="G987" s="672"/>
      <c r="H987" s="672"/>
      <c r="I987" s="52"/>
      <c r="J987" s="672"/>
      <c r="K987" s="716"/>
      <c r="L987" s="52"/>
      <c r="M987" s="52"/>
      <c r="N987" s="672"/>
      <c r="O987" s="52"/>
      <c r="P987" s="672"/>
      <c r="Q987" s="52"/>
      <c r="R987" s="672"/>
      <c r="S987" s="52"/>
      <c r="T987" s="672"/>
      <c r="U987" s="52"/>
    </row>
    <row r="988" spans="4:21">
      <c r="D988" s="672"/>
      <c r="E988" s="672"/>
      <c r="F988" s="672"/>
      <c r="G988" s="672"/>
      <c r="H988" s="672"/>
      <c r="I988" s="52"/>
      <c r="J988" s="672"/>
      <c r="K988" s="716"/>
      <c r="L988" s="52"/>
      <c r="M988" s="52"/>
      <c r="N988" s="672"/>
      <c r="O988" s="52"/>
      <c r="P988" s="672"/>
      <c r="Q988" s="52"/>
      <c r="R988" s="672"/>
      <c r="S988" s="52"/>
      <c r="T988" s="672"/>
      <c r="U988" s="52"/>
    </row>
    <row r="989" spans="4:21">
      <c r="D989" s="672"/>
      <c r="E989" s="672"/>
      <c r="F989" s="672"/>
      <c r="G989" s="672"/>
      <c r="H989" s="672"/>
      <c r="I989" s="52"/>
      <c r="J989" s="672"/>
      <c r="K989" s="716"/>
      <c r="L989" s="52"/>
      <c r="M989" s="52"/>
      <c r="N989" s="672"/>
      <c r="O989" s="52"/>
      <c r="P989" s="672"/>
      <c r="Q989" s="52"/>
      <c r="R989" s="672"/>
      <c r="S989" s="52"/>
      <c r="T989" s="672"/>
      <c r="U989" s="52"/>
    </row>
    <row r="990" spans="4:21">
      <c r="D990" s="672"/>
      <c r="E990" s="672"/>
      <c r="F990" s="672"/>
      <c r="G990" s="672"/>
      <c r="H990" s="672"/>
      <c r="I990" s="52"/>
      <c r="J990" s="672"/>
      <c r="K990" s="716"/>
      <c r="L990" s="52"/>
      <c r="M990" s="52"/>
      <c r="N990" s="672"/>
      <c r="O990" s="52"/>
      <c r="P990" s="672"/>
      <c r="Q990" s="52"/>
      <c r="R990" s="672"/>
      <c r="S990" s="52"/>
      <c r="T990" s="672"/>
      <c r="U990" s="52"/>
    </row>
    <row r="991" spans="4:21">
      <c r="D991" s="672"/>
      <c r="E991" s="672"/>
      <c r="F991" s="672"/>
      <c r="G991" s="672"/>
      <c r="H991" s="672"/>
      <c r="I991" s="52"/>
      <c r="J991" s="672"/>
      <c r="K991" s="716"/>
      <c r="L991" s="52"/>
      <c r="M991" s="52"/>
      <c r="N991" s="672"/>
      <c r="O991" s="52"/>
      <c r="P991" s="672"/>
      <c r="Q991" s="52"/>
      <c r="R991" s="672"/>
      <c r="S991" s="52"/>
      <c r="T991" s="672"/>
      <c r="U991" s="52"/>
    </row>
    <row r="992" spans="4:21">
      <c r="D992" s="672"/>
      <c r="E992" s="672"/>
      <c r="F992" s="672"/>
      <c r="G992" s="672"/>
      <c r="H992" s="672"/>
      <c r="I992" s="52"/>
      <c r="J992" s="672"/>
      <c r="K992" s="716"/>
      <c r="L992" s="52"/>
      <c r="M992" s="52"/>
      <c r="N992" s="672"/>
      <c r="O992" s="52"/>
      <c r="P992" s="672"/>
      <c r="Q992" s="52"/>
      <c r="R992" s="672"/>
      <c r="S992" s="52"/>
      <c r="T992" s="672"/>
      <c r="U992" s="52"/>
    </row>
    <row r="993" spans="4:21">
      <c r="D993" s="672"/>
      <c r="E993" s="672"/>
      <c r="F993" s="672"/>
      <c r="G993" s="672"/>
      <c r="H993" s="672"/>
      <c r="I993" s="52"/>
      <c r="J993" s="672"/>
      <c r="K993" s="716"/>
      <c r="L993" s="52"/>
      <c r="M993" s="52"/>
      <c r="N993" s="672"/>
      <c r="O993" s="52"/>
      <c r="P993" s="672"/>
      <c r="Q993" s="52"/>
      <c r="R993" s="672"/>
      <c r="S993" s="52"/>
      <c r="T993" s="672"/>
      <c r="U993" s="52"/>
    </row>
    <row r="994" spans="4:21">
      <c r="D994" s="672"/>
      <c r="E994" s="672"/>
      <c r="F994" s="672"/>
      <c r="G994" s="672"/>
      <c r="H994" s="672"/>
      <c r="I994" s="52"/>
      <c r="J994" s="672"/>
      <c r="K994" s="716"/>
      <c r="L994" s="52"/>
      <c r="M994" s="52"/>
      <c r="N994" s="672"/>
      <c r="O994" s="52"/>
      <c r="P994" s="672"/>
      <c r="Q994" s="52"/>
      <c r="R994" s="672"/>
      <c r="S994" s="52"/>
      <c r="T994" s="672"/>
      <c r="U994" s="52"/>
    </row>
    <row r="995" spans="4:21">
      <c r="D995" s="672"/>
      <c r="E995" s="672"/>
      <c r="F995" s="672"/>
      <c r="G995" s="672"/>
      <c r="H995" s="672"/>
      <c r="I995" s="52"/>
      <c r="J995" s="672"/>
      <c r="K995" s="716"/>
      <c r="L995" s="52"/>
      <c r="M995" s="52"/>
      <c r="N995" s="672"/>
      <c r="O995" s="52"/>
      <c r="P995" s="672"/>
      <c r="Q995" s="52"/>
      <c r="R995" s="672"/>
      <c r="S995" s="52"/>
      <c r="T995" s="672"/>
      <c r="U995" s="52"/>
    </row>
    <row r="996" spans="4:21">
      <c r="D996" s="672"/>
      <c r="E996" s="672"/>
      <c r="F996" s="672"/>
      <c r="G996" s="672"/>
      <c r="H996" s="672"/>
      <c r="I996" s="52"/>
      <c r="J996" s="672"/>
      <c r="K996" s="716"/>
      <c r="L996" s="52"/>
      <c r="M996" s="52"/>
      <c r="N996" s="672"/>
      <c r="O996" s="52"/>
      <c r="P996" s="672"/>
      <c r="Q996" s="52"/>
      <c r="R996" s="672"/>
      <c r="S996" s="52"/>
      <c r="T996" s="672"/>
      <c r="U996" s="52"/>
    </row>
    <row r="997" spans="4:21">
      <c r="D997" s="672"/>
      <c r="E997" s="672"/>
      <c r="F997" s="672"/>
      <c r="G997" s="672"/>
      <c r="H997" s="672"/>
      <c r="I997" s="52"/>
      <c r="J997" s="672"/>
      <c r="K997" s="716"/>
      <c r="L997" s="52"/>
      <c r="M997" s="52"/>
      <c r="N997" s="672"/>
      <c r="O997" s="52"/>
      <c r="P997" s="672"/>
      <c r="Q997" s="52"/>
      <c r="R997" s="672"/>
      <c r="S997" s="52"/>
      <c r="T997" s="672"/>
      <c r="U997" s="52"/>
    </row>
    <row r="998" spans="4:21">
      <c r="D998" s="672"/>
      <c r="E998" s="672"/>
      <c r="F998" s="672"/>
      <c r="G998" s="672"/>
      <c r="H998" s="672"/>
      <c r="I998" s="52"/>
      <c r="J998" s="672"/>
      <c r="K998" s="716"/>
      <c r="L998" s="52"/>
      <c r="M998" s="52"/>
      <c r="N998" s="672"/>
      <c r="O998" s="52"/>
      <c r="P998" s="672"/>
      <c r="Q998" s="52"/>
      <c r="R998" s="672"/>
      <c r="S998" s="52"/>
      <c r="T998" s="672"/>
      <c r="U998" s="52"/>
    </row>
    <row r="999" spans="4:21">
      <c r="D999" s="672"/>
      <c r="E999" s="672"/>
      <c r="F999" s="672"/>
      <c r="G999" s="672"/>
      <c r="H999" s="672"/>
      <c r="I999" s="52"/>
      <c r="J999" s="672"/>
      <c r="K999" s="716"/>
      <c r="L999" s="52"/>
      <c r="M999" s="52"/>
      <c r="N999" s="672"/>
      <c r="O999" s="52"/>
      <c r="P999" s="672"/>
      <c r="Q999" s="52"/>
      <c r="R999" s="672"/>
      <c r="S999" s="52"/>
      <c r="T999" s="672"/>
      <c r="U999" s="52"/>
    </row>
    <row r="1000" spans="4:21">
      <c r="D1000" s="672"/>
      <c r="E1000" s="672"/>
      <c r="F1000" s="672"/>
      <c r="G1000" s="672"/>
      <c r="H1000" s="672"/>
      <c r="I1000" s="52"/>
      <c r="J1000" s="672"/>
      <c r="K1000" s="716"/>
      <c r="L1000" s="52"/>
      <c r="M1000" s="52"/>
      <c r="N1000" s="672"/>
      <c r="O1000" s="52"/>
      <c r="P1000" s="672"/>
      <c r="Q1000" s="52"/>
      <c r="R1000" s="672"/>
      <c r="S1000" s="52"/>
      <c r="T1000" s="672"/>
      <c r="U1000" s="52"/>
    </row>
    <row r="1001" spans="4:21">
      <c r="D1001" s="672"/>
      <c r="E1001" s="672"/>
      <c r="F1001" s="672"/>
      <c r="G1001" s="672"/>
      <c r="H1001" s="672"/>
      <c r="I1001" s="52"/>
      <c r="J1001" s="672"/>
      <c r="K1001" s="716"/>
      <c r="L1001" s="52"/>
      <c r="M1001" s="52"/>
      <c r="N1001" s="672"/>
      <c r="O1001" s="52"/>
      <c r="P1001" s="672"/>
      <c r="Q1001" s="52"/>
      <c r="R1001" s="672"/>
      <c r="S1001" s="52"/>
      <c r="T1001" s="672"/>
      <c r="U1001" s="52"/>
    </row>
    <row r="1002" spans="4:21">
      <c r="D1002" s="672"/>
      <c r="E1002" s="672"/>
      <c r="F1002" s="672"/>
      <c r="G1002" s="672"/>
      <c r="H1002" s="672"/>
      <c r="I1002" s="52"/>
      <c r="J1002" s="672"/>
      <c r="K1002" s="716"/>
      <c r="L1002" s="52"/>
      <c r="M1002" s="52"/>
      <c r="N1002" s="672"/>
      <c r="O1002" s="52"/>
      <c r="P1002" s="672"/>
      <c r="Q1002" s="52"/>
      <c r="R1002" s="672"/>
      <c r="S1002" s="52"/>
      <c r="T1002" s="672"/>
      <c r="U1002" s="52"/>
    </row>
    <row r="1003" spans="4:21">
      <c r="D1003" s="672"/>
      <c r="E1003" s="672"/>
      <c r="F1003" s="672"/>
      <c r="G1003" s="672"/>
      <c r="H1003" s="672"/>
      <c r="I1003" s="52"/>
      <c r="J1003" s="672"/>
      <c r="K1003" s="716"/>
      <c r="L1003" s="52"/>
      <c r="M1003" s="52"/>
      <c r="N1003" s="672"/>
      <c r="O1003" s="52"/>
      <c r="P1003" s="672"/>
      <c r="Q1003" s="52"/>
      <c r="R1003" s="672"/>
      <c r="S1003" s="52"/>
      <c r="T1003" s="672"/>
      <c r="U1003" s="52"/>
    </row>
    <row r="1004" spans="4:21">
      <c r="D1004" s="672"/>
      <c r="E1004" s="672"/>
      <c r="F1004" s="672"/>
      <c r="G1004" s="672"/>
      <c r="H1004" s="672"/>
      <c r="I1004" s="52"/>
      <c r="J1004" s="672"/>
      <c r="K1004" s="716"/>
      <c r="L1004" s="52"/>
      <c r="M1004" s="52"/>
      <c r="N1004" s="672"/>
      <c r="O1004" s="52"/>
      <c r="P1004" s="672"/>
      <c r="Q1004" s="52"/>
      <c r="R1004" s="672"/>
      <c r="S1004" s="52"/>
      <c r="T1004" s="672"/>
      <c r="U1004" s="52"/>
    </row>
    <row r="1005" spans="4:21">
      <c r="D1005" s="672"/>
      <c r="E1005" s="672"/>
      <c r="F1005" s="672"/>
      <c r="G1005" s="672"/>
      <c r="H1005" s="672"/>
      <c r="I1005" s="52"/>
      <c r="J1005" s="672"/>
      <c r="K1005" s="716"/>
      <c r="L1005" s="52"/>
      <c r="M1005" s="52"/>
      <c r="N1005" s="672"/>
      <c r="O1005" s="52"/>
      <c r="P1005" s="672"/>
      <c r="Q1005" s="52"/>
      <c r="R1005" s="672"/>
      <c r="S1005" s="52"/>
      <c r="T1005" s="672"/>
      <c r="U1005" s="52"/>
    </row>
    <row r="1006" spans="4:21">
      <c r="D1006" s="672"/>
      <c r="E1006" s="672"/>
      <c r="F1006" s="672"/>
      <c r="G1006" s="672"/>
      <c r="H1006" s="672"/>
      <c r="I1006" s="52"/>
      <c r="J1006" s="672"/>
      <c r="K1006" s="716"/>
      <c r="L1006" s="52"/>
      <c r="M1006" s="52"/>
      <c r="N1006" s="672"/>
      <c r="O1006" s="52"/>
      <c r="P1006" s="672"/>
      <c r="Q1006" s="52"/>
      <c r="R1006" s="672"/>
      <c r="S1006" s="52"/>
      <c r="T1006" s="672"/>
      <c r="U1006" s="52"/>
    </row>
    <row r="1007" spans="4:21">
      <c r="D1007" s="672"/>
      <c r="E1007" s="672"/>
      <c r="F1007" s="672"/>
      <c r="G1007" s="672"/>
      <c r="H1007" s="672"/>
      <c r="I1007" s="52"/>
      <c r="J1007" s="672"/>
      <c r="K1007" s="716"/>
      <c r="L1007" s="52"/>
      <c r="M1007" s="52"/>
      <c r="N1007" s="672"/>
      <c r="O1007" s="52"/>
      <c r="P1007" s="672"/>
      <c r="Q1007" s="52"/>
      <c r="R1007" s="672"/>
      <c r="S1007" s="52"/>
      <c r="T1007" s="672"/>
      <c r="U1007" s="52"/>
    </row>
    <row r="1008" spans="4:21">
      <c r="D1008" s="672"/>
      <c r="E1008" s="672"/>
      <c r="F1008" s="672"/>
      <c r="G1008" s="672"/>
      <c r="H1008" s="672"/>
      <c r="I1008" s="52"/>
      <c r="J1008" s="672"/>
      <c r="K1008" s="716"/>
      <c r="L1008" s="52"/>
      <c r="M1008" s="52"/>
      <c r="N1008" s="672"/>
      <c r="O1008" s="52"/>
      <c r="P1008" s="672"/>
      <c r="Q1008" s="52"/>
      <c r="R1008" s="672"/>
      <c r="S1008" s="52"/>
      <c r="T1008" s="672"/>
      <c r="U1008" s="52"/>
    </row>
    <row r="1009" spans="4:21">
      <c r="D1009" s="672"/>
      <c r="E1009" s="672"/>
      <c r="F1009" s="672"/>
      <c r="G1009" s="672"/>
      <c r="H1009" s="672"/>
      <c r="I1009" s="52"/>
      <c r="J1009" s="672"/>
      <c r="K1009" s="716"/>
      <c r="L1009" s="52"/>
      <c r="M1009" s="52"/>
      <c r="N1009" s="672"/>
      <c r="O1009" s="52"/>
      <c r="P1009" s="672"/>
      <c r="Q1009" s="52"/>
      <c r="R1009" s="672"/>
      <c r="S1009" s="52"/>
      <c r="T1009" s="672"/>
      <c r="U1009" s="52"/>
    </row>
    <row r="1010" spans="4:21">
      <c r="D1010" s="672"/>
      <c r="E1010" s="672"/>
      <c r="F1010" s="672"/>
      <c r="G1010" s="672"/>
      <c r="H1010" s="672"/>
      <c r="I1010" s="52"/>
      <c r="J1010" s="672"/>
      <c r="K1010" s="716"/>
      <c r="L1010" s="52"/>
      <c r="M1010" s="52"/>
      <c r="N1010" s="672"/>
      <c r="O1010" s="52"/>
      <c r="P1010" s="672"/>
      <c r="Q1010" s="52"/>
      <c r="R1010" s="672"/>
      <c r="S1010" s="52"/>
      <c r="T1010" s="672"/>
      <c r="U1010" s="52"/>
    </row>
    <row r="1011" spans="4:21">
      <c r="D1011" s="672"/>
      <c r="E1011" s="672"/>
      <c r="F1011" s="672"/>
      <c r="G1011" s="672"/>
      <c r="H1011" s="672"/>
      <c r="I1011" s="52"/>
      <c r="J1011" s="672"/>
      <c r="K1011" s="716"/>
      <c r="L1011" s="52"/>
      <c r="M1011" s="52"/>
      <c r="N1011" s="672"/>
      <c r="O1011" s="52"/>
      <c r="P1011" s="672"/>
      <c r="Q1011" s="52"/>
      <c r="R1011" s="672"/>
      <c r="S1011" s="52"/>
      <c r="T1011" s="672"/>
      <c r="U1011" s="52"/>
    </row>
    <row r="1012" spans="4:21">
      <c r="D1012" s="672"/>
      <c r="E1012" s="672"/>
      <c r="F1012" s="672"/>
      <c r="G1012" s="672"/>
      <c r="H1012" s="672"/>
      <c r="I1012" s="52"/>
      <c r="J1012" s="672"/>
      <c r="K1012" s="716"/>
      <c r="L1012" s="52"/>
      <c r="M1012" s="52"/>
      <c r="N1012" s="672"/>
      <c r="O1012" s="52"/>
      <c r="P1012" s="672"/>
      <c r="Q1012" s="52"/>
      <c r="R1012" s="672"/>
      <c r="S1012" s="52"/>
      <c r="T1012" s="672"/>
      <c r="U1012" s="52"/>
    </row>
    <row r="1013" spans="4:21">
      <c r="D1013" s="672"/>
      <c r="E1013" s="672"/>
      <c r="F1013" s="672"/>
      <c r="G1013" s="672"/>
      <c r="H1013" s="672"/>
      <c r="I1013" s="52"/>
      <c r="J1013" s="672"/>
      <c r="K1013" s="716"/>
      <c r="L1013" s="52"/>
      <c r="M1013" s="52"/>
      <c r="N1013" s="672"/>
      <c r="O1013" s="52"/>
      <c r="P1013" s="672"/>
      <c r="Q1013" s="52"/>
      <c r="R1013" s="672"/>
      <c r="S1013" s="52"/>
      <c r="T1013" s="672"/>
      <c r="U1013" s="52"/>
    </row>
    <row r="1014" spans="4:21">
      <c r="D1014" s="672"/>
      <c r="E1014" s="672"/>
      <c r="F1014" s="672"/>
      <c r="G1014" s="672"/>
      <c r="H1014" s="672"/>
      <c r="I1014" s="52"/>
      <c r="J1014" s="672"/>
      <c r="K1014" s="716"/>
      <c r="L1014" s="52"/>
      <c r="M1014" s="52"/>
      <c r="N1014" s="672"/>
      <c r="O1014" s="52"/>
      <c r="P1014" s="672"/>
      <c r="Q1014" s="52"/>
      <c r="R1014" s="672"/>
      <c r="S1014" s="52"/>
      <c r="T1014" s="672"/>
      <c r="U1014" s="52"/>
    </row>
    <row r="1015" spans="4:21">
      <c r="D1015" s="672"/>
      <c r="E1015" s="672"/>
      <c r="F1015" s="672"/>
      <c r="G1015" s="672"/>
      <c r="H1015" s="672"/>
      <c r="I1015" s="52"/>
      <c r="J1015" s="672"/>
      <c r="K1015" s="716"/>
      <c r="L1015" s="52"/>
      <c r="M1015" s="52"/>
      <c r="N1015" s="672"/>
      <c r="O1015" s="52"/>
      <c r="P1015" s="672"/>
      <c r="Q1015" s="52"/>
      <c r="R1015" s="672"/>
      <c r="S1015" s="52"/>
      <c r="T1015" s="672"/>
      <c r="U1015" s="52"/>
    </row>
    <row r="1016" spans="4:21">
      <c r="D1016" s="672"/>
      <c r="E1016" s="672"/>
      <c r="F1016" s="672"/>
      <c r="G1016" s="672"/>
      <c r="H1016" s="672"/>
      <c r="I1016" s="52"/>
      <c r="J1016" s="672"/>
      <c r="K1016" s="716"/>
      <c r="L1016" s="52"/>
      <c r="M1016" s="52"/>
      <c r="N1016" s="672"/>
      <c r="O1016" s="52"/>
      <c r="P1016" s="672"/>
      <c r="Q1016" s="52"/>
      <c r="R1016" s="672"/>
      <c r="S1016" s="52"/>
      <c r="T1016" s="672"/>
      <c r="U1016" s="52"/>
    </row>
    <row r="1017" spans="4:21">
      <c r="D1017" s="672"/>
      <c r="E1017" s="672"/>
      <c r="F1017" s="672"/>
      <c r="G1017" s="672"/>
      <c r="H1017" s="672"/>
      <c r="I1017" s="52"/>
      <c r="J1017" s="672"/>
      <c r="K1017" s="716"/>
      <c r="L1017" s="52"/>
      <c r="M1017" s="52"/>
      <c r="N1017" s="672"/>
      <c r="O1017" s="52"/>
      <c r="P1017" s="672"/>
      <c r="Q1017" s="52"/>
      <c r="R1017" s="672"/>
      <c r="S1017" s="52"/>
      <c r="T1017" s="672"/>
      <c r="U1017" s="52"/>
    </row>
    <row r="1018" spans="4:21">
      <c r="D1018" s="672"/>
      <c r="E1018" s="672"/>
      <c r="F1018" s="672"/>
      <c r="G1018" s="672"/>
      <c r="H1018" s="672"/>
      <c r="I1018" s="52"/>
      <c r="J1018" s="672"/>
      <c r="K1018" s="716"/>
      <c r="L1018" s="52"/>
      <c r="M1018" s="52"/>
      <c r="N1018" s="672"/>
      <c r="O1018" s="52"/>
      <c r="P1018" s="672"/>
      <c r="Q1018" s="52"/>
      <c r="R1018" s="672"/>
      <c r="S1018" s="52"/>
      <c r="T1018" s="672"/>
      <c r="U1018" s="52"/>
    </row>
    <row r="1019" spans="4:21">
      <c r="D1019" s="672"/>
      <c r="E1019" s="672"/>
      <c r="F1019" s="672"/>
      <c r="G1019" s="672"/>
      <c r="H1019" s="672"/>
      <c r="I1019" s="52"/>
      <c r="J1019" s="672"/>
      <c r="K1019" s="716"/>
      <c r="L1019" s="52"/>
      <c r="M1019" s="52"/>
      <c r="N1019" s="672"/>
      <c r="O1019" s="52"/>
      <c r="P1019" s="672"/>
      <c r="Q1019" s="52"/>
      <c r="R1019" s="672"/>
      <c r="S1019" s="52"/>
      <c r="T1019" s="672"/>
      <c r="U1019" s="52"/>
    </row>
    <row r="1020" spans="4:21">
      <c r="D1020" s="672"/>
      <c r="E1020" s="672"/>
      <c r="F1020" s="672"/>
      <c r="G1020" s="672"/>
      <c r="H1020" s="672"/>
      <c r="I1020" s="52"/>
      <c r="J1020" s="672"/>
      <c r="K1020" s="716"/>
      <c r="L1020" s="52"/>
      <c r="M1020" s="52"/>
      <c r="N1020" s="672"/>
      <c r="O1020" s="52"/>
      <c r="P1020" s="672"/>
      <c r="Q1020" s="52"/>
      <c r="R1020" s="672"/>
      <c r="S1020" s="52"/>
      <c r="T1020" s="672"/>
      <c r="U1020" s="52"/>
    </row>
    <row r="1021" spans="4:21">
      <c r="D1021" s="672"/>
      <c r="E1021" s="672"/>
      <c r="F1021" s="672"/>
      <c r="G1021" s="672"/>
      <c r="H1021" s="672"/>
      <c r="I1021" s="52"/>
      <c r="J1021" s="672"/>
      <c r="K1021" s="716"/>
      <c r="L1021" s="52"/>
      <c r="M1021" s="52"/>
      <c r="N1021" s="672"/>
      <c r="O1021" s="52"/>
      <c r="P1021" s="672"/>
      <c r="Q1021" s="52"/>
      <c r="R1021" s="672"/>
      <c r="S1021" s="52"/>
      <c r="T1021" s="672"/>
      <c r="U1021" s="52"/>
    </row>
    <row r="1022" spans="4:21">
      <c r="D1022" s="672"/>
      <c r="E1022" s="672"/>
      <c r="F1022" s="672"/>
      <c r="G1022" s="672"/>
      <c r="H1022" s="672"/>
      <c r="I1022" s="52"/>
      <c r="J1022" s="672"/>
      <c r="K1022" s="716"/>
      <c r="L1022" s="52"/>
      <c r="M1022" s="52"/>
      <c r="N1022" s="672"/>
      <c r="O1022" s="52"/>
      <c r="P1022" s="672"/>
      <c r="Q1022" s="52"/>
      <c r="R1022" s="672"/>
      <c r="S1022" s="52"/>
      <c r="T1022" s="672"/>
      <c r="U1022" s="52"/>
    </row>
    <row r="1023" spans="4:21">
      <c r="D1023" s="672"/>
      <c r="E1023" s="672"/>
      <c r="F1023" s="672"/>
      <c r="G1023" s="672"/>
      <c r="H1023" s="672"/>
      <c r="I1023" s="52"/>
      <c r="J1023" s="672"/>
      <c r="K1023" s="716"/>
      <c r="L1023" s="52"/>
      <c r="M1023" s="52"/>
      <c r="N1023" s="672"/>
      <c r="O1023" s="52"/>
      <c r="P1023" s="672"/>
      <c r="Q1023" s="52"/>
      <c r="R1023" s="672"/>
      <c r="S1023" s="52"/>
      <c r="T1023" s="672"/>
      <c r="U1023" s="52"/>
    </row>
    <row r="1024" spans="4:21">
      <c r="D1024" s="672"/>
      <c r="E1024" s="672"/>
      <c r="F1024" s="672"/>
      <c r="G1024" s="672"/>
      <c r="H1024" s="672"/>
      <c r="I1024" s="52"/>
      <c r="J1024" s="672"/>
      <c r="K1024" s="716"/>
      <c r="L1024" s="52"/>
      <c r="M1024" s="52"/>
      <c r="N1024" s="672"/>
      <c r="O1024" s="52"/>
      <c r="P1024" s="672"/>
      <c r="Q1024" s="52"/>
      <c r="R1024" s="672"/>
      <c r="S1024" s="52"/>
      <c r="T1024" s="672"/>
      <c r="U1024" s="52"/>
    </row>
    <row r="1025" spans="4:21">
      <c r="D1025" s="672"/>
      <c r="E1025" s="672"/>
      <c r="F1025" s="672"/>
      <c r="G1025" s="672"/>
      <c r="H1025" s="672"/>
      <c r="I1025" s="52"/>
      <c r="J1025" s="672"/>
      <c r="K1025" s="716"/>
      <c r="L1025" s="52"/>
      <c r="M1025" s="52"/>
      <c r="N1025" s="672"/>
      <c r="O1025" s="52"/>
      <c r="P1025" s="672"/>
      <c r="Q1025" s="52"/>
      <c r="R1025" s="672"/>
      <c r="S1025" s="52"/>
      <c r="T1025" s="672"/>
      <c r="U1025" s="52"/>
    </row>
    <row r="1026" spans="4:21">
      <c r="D1026" s="672"/>
      <c r="E1026" s="672"/>
      <c r="F1026" s="672"/>
      <c r="G1026" s="672"/>
      <c r="H1026" s="672"/>
      <c r="I1026" s="52"/>
      <c r="J1026" s="672"/>
      <c r="K1026" s="716"/>
      <c r="L1026" s="52"/>
      <c r="M1026" s="52"/>
      <c r="N1026" s="672"/>
      <c r="O1026" s="52"/>
      <c r="P1026" s="672"/>
      <c r="Q1026" s="52"/>
      <c r="R1026" s="672"/>
      <c r="S1026" s="52"/>
      <c r="T1026" s="672"/>
      <c r="U1026" s="52"/>
    </row>
    <row r="1027" spans="4:21">
      <c r="D1027" s="672"/>
      <c r="E1027" s="672"/>
      <c r="F1027" s="672"/>
      <c r="G1027" s="672"/>
      <c r="H1027" s="672"/>
      <c r="I1027" s="52"/>
      <c r="J1027" s="672"/>
      <c r="K1027" s="716"/>
      <c r="L1027" s="52"/>
      <c r="M1027" s="52"/>
      <c r="N1027" s="672"/>
      <c r="O1027" s="52"/>
      <c r="P1027" s="672"/>
      <c r="Q1027" s="52"/>
      <c r="R1027" s="672"/>
      <c r="S1027" s="52"/>
      <c r="T1027" s="672"/>
      <c r="U1027" s="52"/>
    </row>
    <row r="1028" spans="4:21">
      <c r="D1028" s="672"/>
      <c r="E1028" s="672"/>
      <c r="F1028" s="672"/>
      <c r="G1028" s="672"/>
      <c r="H1028" s="672"/>
      <c r="I1028" s="52"/>
      <c r="J1028" s="672"/>
      <c r="K1028" s="716"/>
      <c r="L1028" s="52"/>
      <c r="M1028" s="52"/>
      <c r="N1028" s="672"/>
      <c r="O1028" s="52"/>
      <c r="P1028" s="672"/>
      <c r="Q1028" s="52"/>
      <c r="R1028" s="672"/>
      <c r="S1028" s="52"/>
      <c r="T1028" s="672"/>
      <c r="U1028" s="52"/>
    </row>
    <row r="1029" spans="4:21">
      <c r="D1029" s="672"/>
      <c r="E1029" s="672"/>
      <c r="F1029" s="672"/>
      <c r="G1029" s="672"/>
      <c r="H1029" s="672"/>
      <c r="I1029" s="52"/>
      <c r="J1029" s="672"/>
      <c r="K1029" s="716"/>
      <c r="L1029" s="52"/>
      <c r="M1029" s="52"/>
      <c r="N1029" s="672"/>
      <c r="O1029" s="52"/>
      <c r="P1029" s="672"/>
      <c r="Q1029" s="52"/>
      <c r="R1029" s="672"/>
      <c r="S1029" s="52"/>
      <c r="T1029" s="672"/>
      <c r="U1029" s="52"/>
    </row>
    <row r="1030" spans="4:21">
      <c r="D1030" s="672"/>
      <c r="E1030" s="672"/>
      <c r="F1030" s="672"/>
      <c r="G1030" s="672"/>
      <c r="H1030" s="672"/>
      <c r="I1030" s="52"/>
      <c r="J1030" s="672"/>
      <c r="K1030" s="716"/>
      <c r="L1030" s="52"/>
      <c r="M1030" s="52"/>
      <c r="N1030" s="672"/>
      <c r="O1030" s="52"/>
      <c r="P1030" s="672"/>
      <c r="Q1030" s="52"/>
      <c r="R1030" s="672"/>
      <c r="S1030" s="52"/>
      <c r="T1030" s="672"/>
      <c r="U1030" s="52"/>
    </row>
    <row r="1031" spans="4:21">
      <c r="D1031" s="672"/>
      <c r="E1031" s="672"/>
      <c r="F1031" s="672"/>
      <c r="G1031" s="672"/>
      <c r="H1031" s="672"/>
      <c r="I1031" s="52"/>
      <c r="J1031" s="672"/>
      <c r="K1031" s="716"/>
      <c r="L1031" s="52"/>
      <c r="M1031" s="52"/>
      <c r="N1031" s="672"/>
      <c r="O1031" s="52"/>
      <c r="P1031" s="672"/>
      <c r="Q1031" s="52"/>
      <c r="R1031" s="672"/>
      <c r="S1031" s="52"/>
      <c r="T1031" s="672"/>
      <c r="U1031" s="52"/>
    </row>
    <row r="1032" spans="4:21">
      <c r="D1032" s="672"/>
      <c r="E1032" s="672"/>
      <c r="F1032" s="672"/>
      <c r="G1032" s="672"/>
      <c r="H1032" s="672"/>
      <c r="I1032" s="52"/>
      <c r="J1032" s="672"/>
      <c r="K1032" s="716"/>
      <c r="L1032" s="52"/>
      <c r="M1032" s="52"/>
      <c r="N1032" s="672"/>
      <c r="O1032" s="52"/>
      <c r="P1032" s="672"/>
      <c r="Q1032" s="52"/>
      <c r="R1032" s="672"/>
      <c r="S1032" s="52"/>
      <c r="T1032" s="672"/>
      <c r="U1032" s="52"/>
    </row>
    <row r="1033" spans="4:21">
      <c r="D1033" s="672"/>
      <c r="E1033" s="672"/>
      <c r="F1033" s="672"/>
      <c r="G1033" s="672"/>
      <c r="H1033" s="672"/>
      <c r="I1033" s="52"/>
      <c r="J1033" s="672"/>
      <c r="K1033" s="716"/>
      <c r="L1033" s="52"/>
      <c r="M1033" s="52"/>
      <c r="N1033" s="672"/>
      <c r="O1033" s="52"/>
      <c r="P1033" s="672"/>
      <c r="Q1033" s="52"/>
      <c r="R1033" s="672"/>
      <c r="S1033" s="52"/>
      <c r="T1033" s="672"/>
      <c r="U1033" s="52"/>
    </row>
    <row r="1034" spans="4:21">
      <c r="D1034" s="672"/>
      <c r="E1034" s="672"/>
      <c r="F1034" s="672"/>
      <c r="G1034" s="672"/>
      <c r="H1034" s="672"/>
      <c r="I1034" s="52"/>
      <c r="J1034" s="672"/>
      <c r="K1034" s="716"/>
      <c r="L1034" s="52"/>
      <c r="M1034" s="52"/>
      <c r="N1034" s="672"/>
      <c r="O1034" s="52"/>
      <c r="P1034" s="672"/>
      <c r="Q1034" s="52"/>
      <c r="R1034" s="672"/>
      <c r="S1034" s="52"/>
      <c r="T1034" s="672"/>
      <c r="U1034" s="52"/>
    </row>
    <row r="1035" spans="4:21">
      <c r="D1035" s="672"/>
      <c r="E1035" s="672"/>
      <c r="F1035" s="672"/>
      <c r="G1035" s="672"/>
      <c r="H1035" s="672"/>
      <c r="I1035" s="52"/>
      <c r="J1035" s="672"/>
      <c r="K1035" s="716"/>
      <c r="L1035" s="52"/>
      <c r="M1035" s="52"/>
      <c r="N1035" s="672"/>
      <c r="O1035" s="52"/>
      <c r="P1035" s="672"/>
      <c r="Q1035" s="52"/>
      <c r="R1035" s="672"/>
      <c r="S1035" s="52"/>
      <c r="T1035" s="672"/>
      <c r="U1035" s="52"/>
    </row>
    <row r="1036" spans="4:21">
      <c r="D1036" s="672"/>
      <c r="E1036" s="672"/>
      <c r="F1036" s="672"/>
      <c r="G1036" s="672"/>
      <c r="H1036" s="672"/>
      <c r="I1036" s="52"/>
      <c r="J1036" s="672"/>
      <c r="K1036" s="716"/>
      <c r="L1036" s="52"/>
      <c r="M1036" s="52"/>
      <c r="N1036" s="672"/>
      <c r="O1036" s="52"/>
      <c r="P1036" s="672"/>
      <c r="Q1036" s="52"/>
      <c r="R1036" s="672"/>
      <c r="S1036" s="52"/>
      <c r="T1036" s="672"/>
      <c r="U1036" s="52"/>
    </row>
    <row r="1037" spans="4:21">
      <c r="D1037" s="672"/>
      <c r="E1037" s="672"/>
      <c r="F1037" s="672"/>
      <c r="G1037" s="672"/>
      <c r="H1037" s="672"/>
      <c r="I1037" s="52"/>
      <c r="J1037" s="672"/>
      <c r="K1037" s="716"/>
      <c r="L1037" s="52"/>
      <c r="M1037" s="52"/>
      <c r="N1037" s="672"/>
      <c r="O1037" s="52"/>
      <c r="P1037" s="672"/>
      <c r="Q1037" s="52"/>
      <c r="R1037" s="672"/>
      <c r="S1037" s="52"/>
      <c r="T1037" s="672"/>
      <c r="U1037" s="52"/>
    </row>
    <row r="1038" spans="4:21">
      <c r="D1038" s="672"/>
      <c r="E1038" s="672"/>
      <c r="F1038" s="672"/>
      <c r="G1038" s="672"/>
      <c r="H1038" s="672"/>
      <c r="I1038" s="52"/>
      <c r="J1038" s="672"/>
      <c r="K1038" s="716"/>
      <c r="L1038" s="52"/>
      <c r="M1038" s="52"/>
      <c r="N1038" s="672"/>
      <c r="O1038" s="52"/>
      <c r="P1038" s="672"/>
      <c r="Q1038" s="52"/>
      <c r="R1038" s="672"/>
      <c r="S1038" s="52"/>
      <c r="T1038" s="672"/>
      <c r="U1038" s="52"/>
    </row>
    <row r="1039" spans="4:21">
      <c r="D1039" s="672"/>
      <c r="E1039" s="672"/>
      <c r="F1039" s="672"/>
      <c r="G1039" s="672"/>
      <c r="H1039" s="672"/>
      <c r="I1039" s="52"/>
      <c r="J1039" s="672"/>
      <c r="K1039" s="716"/>
      <c r="L1039" s="52"/>
      <c r="M1039" s="52"/>
      <c r="N1039" s="672"/>
      <c r="O1039" s="52"/>
      <c r="P1039" s="672"/>
      <c r="Q1039" s="52"/>
      <c r="R1039" s="672"/>
      <c r="S1039" s="52"/>
      <c r="T1039" s="672"/>
      <c r="U1039" s="52"/>
    </row>
    <row r="1040" spans="4:21">
      <c r="D1040" s="672"/>
      <c r="E1040" s="672"/>
      <c r="F1040" s="672"/>
      <c r="G1040" s="672"/>
      <c r="H1040" s="672"/>
      <c r="I1040" s="52"/>
      <c r="J1040" s="672"/>
      <c r="K1040" s="716"/>
      <c r="L1040" s="52"/>
      <c r="M1040" s="52"/>
      <c r="N1040" s="672"/>
      <c r="O1040" s="52"/>
      <c r="P1040" s="672"/>
      <c r="Q1040" s="52"/>
      <c r="R1040" s="672"/>
      <c r="S1040" s="52"/>
      <c r="T1040" s="672"/>
      <c r="U1040" s="52"/>
    </row>
    <row r="1041" spans="2:21">
      <c r="D1041" s="672"/>
      <c r="E1041" s="672"/>
      <c r="F1041" s="672"/>
      <c r="G1041" s="672"/>
      <c r="H1041" s="672"/>
      <c r="I1041" s="52"/>
      <c r="J1041" s="672"/>
      <c r="K1041" s="716"/>
      <c r="L1041" s="52"/>
      <c r="M1041" s="52"/>
      <c r="N1041" s="672"/>
      <c r="O1041" s="52"/>
      <c r="P1041" s="672"/>
      <c r="Q1041" s="52"/>
      <c r="R1041" s="672"/>
      <c r="S1041" s="52"/>
      <c r="T1041" s="672"/>
      <c r="U1041" s="52"/>
    </row>
    <row r="1042" spans="2:21">
      <c r="D1042" s="672"/>
      <c r="E1042" s="672"/>
      <c r="F1042" s="672"/>
      <c r="G1042" s="672"/>
      <c r="H1042" s="672"/>
      <c r="I1042" s="52"/>
      <c r="J1042" s="672"/>
      <c r="K1042" s="716"/>
      <c r="L1042" s="52"/>
      <c r="M1042" s="52"/>
      <c r="N1042" s="672"/>
      <c r="O1042" s="52"/>
      <c r="P1042" s="672"/>
      <c r="Q1042" s="52"/>
      <c r="R1042" s="672"/>
      <c r="S1042" s="52"/>
      <c r="T1042" s="672"/>
      <c r="U1042" s="52"/>
    </row>
    <row r="1043" spans="2:21">
      <c r="D1043" s="672"/>
      <c r="E1043" s="672"/>
      <c r="F1043" s="672"/>
      <c r="G1043" s="672"/>
      <c r="H1043" s="672"/>
      <c r="I1043" s="52"/>
      <c r="J1043" s="672"/>
      <c r="K1043" s="716"/>
      <c r="L1043" s="52"/>
      <c r="M1043" s="52"/>
      <c r="N1043" s="672"/>
      <c r="O1043" s="52"/>
      <c r="P1043" s="672"/>
      <c r="Q1043" s="52"/>
      <c r="R1043" s="672"/>
      <c r="S1043" s="52"/>
      <c r="T1043" s="672"/>
      <c r="U1043" s="52"/>
    </row>
    <row r="1044" spans="2:21">
      <c r="D1044" s="672"/>
      <c r="E1044" s="672"/>
      <c r="F1044" s="672"/>
      <c r="G1044" s="672"/>
      <c r="H1044" s="672"/>
      <c r="I1044" s="52"/>
      <c r="J1044" s="672"/>
      <c r="K1044" s="716"/>
      <c r="L1044" s="52"/>
      <c r="M1044" s="52"/>
      <c r="N1044" s="672"/>
      <c r="O1044" s="52"/>
      <c r="P1044" s="672"/>
      <c r="Q1044" s="52"/>
      <c r="R1044" s="672"/>
      <c r="S1044" s="52"/>
      <c r="T1044" s="672"/>
      <c r="U1044" s="52"/>
    </row>
    <row r="1045" spans="2:21">
      <c r="D1045" s="672"/>
      <c r="E1045" s="672"/>
      <c r="F1045" s="672"/>
      <c r="G1045" s="672"/>
      <c r="H1045" s="672"/>
      <c r="I1045" s="52"/>
      <c r="J1045" s="672"/>
      <c r="K1045" s="716"/>
      <c r="L1045" s="52"/>
      <c r="M1045" s="52"/>
      <c r="N1045" s="672"/>
      <c r="O1045" s="52"/>
      <c r="P1045" s="672"/>
      <c r="Q1045" s="52"/>
      <c r="R1045" s="672"/>
      <c r="S1045" s="52"/>
      <c r="T1045" s="672"/>
      <c r="U1045" s="52"/>
    </row>
    <row r="1046" spans="2:21">
      <c r="D1046" s="672"/>
      <c r="E1046" s="672"/>
      <c r="F1046" s="672"/>
      <c r="G1046" s="672"/>
      <c r="H1046" s="672"/>
      <c r="I1046" s="52"/>
      <c r="J1046" s="672"/>
      <c r="K1046" s="716"/>
      <c r="L1046" s="52"/>
      <c r="M1046" s="52"/>
      <c r="N1046" s="672"/>
      <c r="O1046" s="52"/>
      <c r="P1046" s="672"/>
      <c r="Q1046" s="52"/>
      <c r="R1046" s="672"/>
      <c r="S1046" s="52"/>
      <c r="T1046" s="672"/>
      <c r="U1046" s="52"/>
    </row>
    <row r="1047" spans="2:21">
      <c r="D1047" s="672"/>
      <c r="E1047" s="672"/>
      <c r="F1047" s="672"/>
      <c r="G1047" s="672"/>
      <c r="H1047" s="672"/>
      <c r="I1047" s="52"/>
      <c r="J1047" s="672"/>
      <c r="K1047" s="716"/>
      <c r="L1047" s="52"/>
      <c r="M1047" s="52"/>
      <c r="N1047" s="672"/>
      <c r="O1047" s="52"/>
      <c r="P1047" s="672"/>
      <c r="Q1047" s="52"/>
      <c r="R1047" s="672"/>
      <c r="S1047" s="52"/>
      <c r="T1047" s="672"/>
      <c r="U1047" s="52"/>
    </row>
    <row r="1048" spans="2:21">
      <c r="B1048" s="2" t="s">
        <v>428</v>
      </c>
      <c r="D1048" s="672"/>
      <c r="E1048" s="672"/>
      <c r="F1048" s="672"/>
      <c r="G1048" s="672"/>
      <c r="H1048" s="672"/>
      <c r="I1048" s="52"/>
      <c r="J1048" s="672"/>
      <c r="K1048" s="716"/>
      <c r="L1048" s="52"/>
      <c r="M1048" s="52"/>
      <c r="N1048" s="672"/>
      <c r="O1048" s="52"/>
      <c r="P1048" s="672"/>
      <c r="Q1048" s="52"/>
      <c r="R1048" s="672"/>
      <c r="S1048" s="52"/>
      <c r="T1048" s="672"/>
      <c r="U1048" s="52"/>
    </row>
    <row r="1049" spans="2:21">
      <c r="D1049" s="672"/>
      <c r="E1049" s="672"/>
      <c r="F1049" s="672"/>
      <c r="G1049" s="672"/>
      <c r="H1049" s="672"/>
      <c r="I1049" s="52"/>
      <c r="J1049" s="672"/>
      <c r="K1049" s="716"/>
      <c r="L1049" s="52"/>
      <c r="M1049" s="52"/>
      <c r="N1049" s="672"/>
      <c r="O1049" s="52"/>
      <c r="P1049" s="672"/>
      <c r="Q1049" s="52"/>
      <c r="R1049" s="672"/>
      <c r="S1049" s="52"/>
      <c r="T1049" s="672"/>
      <c r="U1049" s="52"/>
    </row>
    <row r="1050" spans="2:21">
      <c r="D1050" s="672"/>
      <c r="E1050" s="672"/>
      <c r="F1050" s="672"/>
      <c r="G1050" s="672"/>
      <c r="H1050" s="672"/>
      <c r="I1050" s="52"/>
      <c r="J1050" s="672"/>
      <c r="K1050" s="716"/>
      <c r="L1050" s="52"/>
      <c r="M1050" s="52"/>
      <c r="N1050" s="672"/>
      <c r="O1050" s="52"/>
      <c r="P1050" s="672"/>
      <c r="Q1050" s="52"/>
      <c r="R1050" s="672"/>
      <c r="S1050" s="52"/>
      <c r="T1050" s="672"/>
      <c r="U1050" s="52"/>
    </row>
    <row r="1051" spans="2:21">
      <c r="D1051" s="672"/>
      <c r="E1051" s="672"/>
      <c r="F1051" s="672"/>
      <c r="G1051" s="672"/>
      <c r="H1051" s="672"/>
      <c r="I1051" s="52"/>
      <c r="J1051" s="672"/>
      <c r="K1051" s="716"/>
      <c r="L1051" s="52"/>
      <c r="M1051" s="52"/>
      <c r="N1051" s="672"/>
      <c r="O1051" s="52"/>
      <c r="P1051" s="672"/>
      <c r="Q1051" s="52"/>
      <c r="R1051" s="672"/>
      <c r="S1051" s="52"/>
      <c r="T1051" s="672"/>
      <c r="U1051" s="52"/>
    </row>
    <row r="1052" spans="2:21">
      <c r="D1052" s="672"/>
      <c r="E1052" s="672"/>
      <c r="F1052" s="672"/>
      <c r="G1052" s="672"/>
      <c r="H1052" s="672"/>
      <c r="I1052" s="52"/>
      <c r="J1052" s="672"/>
      <c r="K1052" s="716"/>
      <c r="L1052" s="52"/>
      <c r="M1052" s="52"/>
      <c r="N1052" s="672"/>
      <c r="O1052" s="52"/>
      <c r="P1052" s="672"/>
      <c r="Q1052" s="52"/>
      <c r="R1052" s="672"/>
      <c r="S1052" s="52"/>
      <c r="T1052" s="672"/>
      <c r="U1052" s="52"/>
    </row>
    <row r="1053" spans="2:21">
      <c r="D1053" s="672"/>
      <c r="E1053" s="672"/>
      <c r="F1053" s="672"/>
      <c r="G1053" s="672"/>
      <c r="H1053" s="672"/>
      <c r="I1053" s="52"/>
      <c r="J1053" s="672"/>
      <c r="K1053" s="716"/>
      <c r="L1053" s="52"/>
      <c r="M1053" s="52"/>
      <c r="N1053" s="672"/>
      <c r="O1053" s="52"/>
      <c r="P1053" s="672"/>
      <c r="Q1053" s="52"/>
      <c r="R1053" s="672"/>
      <c r="S1053" s="52"/>
      <c r="T1053" s="672"/>
      <c r="U1053" s="52"/>
    </row>
    <row r="1054" spans="2:21">
      <c r="D1054" s="672"/>
      <c r="E1054" s="672"/>
      <c r="F1054" s="672"/>
      <c r="G1054" s="672"/>
      <c r="H1054" s="672"/>
      <c r="I1054" s="52"/>
      <c r="J1054" s="672"/>
      <c r="K1054" s="716"/>
      <c r="L1054" s="52"/>
      <c r="M1054" s="52"/>
      <c r="N1054" s="672"/>
      <c r="O1054" s="52"/>
      <c r="P1054" s="672"/>
      <c r="Q1054" s="52"/>
      <c r="R1054" s="672"/>
      <c r="S1054" s="52"/>
      <c r="T1054" s="672"/>
      <c r="U1054" s="52"/>
    </row>
    <row r="1055" spans="2:21">
      <c r="D1055" s="672"/>
      <c r="E1055" s="672"/>
      <c r="F1055" s="672"/>
      <c r="G1055" s="672"/>
      <c r="H1055" s="672"/>
      <c r="I1055" s="52"/>
      <c r="J1055" s="672"/>
      <c r="K1055" s="716"/>
      <c r="L1055" s="52"/>
      <c r="M1055" s="52"/>
      <c r="N1055" s="672"/>
      <c r="O1055" s="52"/>
      <c r="P1055" s="672"/>
      <c r="Q1055" s="52"/>
      <c r="R1055" s="672"/>
      <c r="S1055" s="52"/>
      <c r="T1055" s="672"/>
      <c r="U1055" s="52"/>
    </row>
    <row r="1056" spans="2:21">
      <c r="D1056" s="672"/>
      <c r="E1056" s="672"/>
      <c r="F1056" s="672"/>
      <c r="G1056" s="672"/>
      <c r="H1056" s="672"/>
      <c r="I1056" s="52"/>
      <c r="J1056" s="672"/>
      <c r="K1056" s="716"/>
      <c r="L1056" s="52"/>
      <c r="M1056" s="52"/>
      <c r="N1056" s="672"/>
      <c r="O1056" s="52"/>
      <c r="P1056" s="672"/>
      <c r="Q1056" s="52"/>
      <c r="R1056" s="672"/>
      <c r="S1056" s="52"/>
      <c r="T1056" s="672"/>
      <c r="U1056" s="52"/>
    </row>
    <row r="1057" spans="4:21">
      <c r="D1057" s="672"/>
      <c r="E1057" s="672"/>
      <c r="F1057" s="672"/>
      <c r="G1057" s="672"/>
      <c r="H1057" s="672"/>
      <c r="I1057" s="52"/>
      <c r="J1057" s="672"/>
      <c r="K1057" s="716"/>
      <c r="L1057" s="52"/>
      <c r="M1057" s="52"/>
      <c r="N1057" s="672"/>
      <c r="O1057" s="52"/>
      <c r="P1057" s="672"/>
      <c r="Q1057" s="52"/>
      <c r="R1057" s="672"/>
      <c r="S1057" s="52"/>
      <c r="T1057" s="672"/>
      <c r="U1057" s="52"/>
    </row>
    <row r="1058" spans="4:21">
      <c r="D1058" s="672"/>
      <c r="E1058" s="672"/>
      <c r="F1058" s="672"/>
      <c r="G1058" s="672"/>
      <c r="H1058" s="672"/>
      <c r="I1058" s="52"/>
      <c r="J1058" s="672"/>
      <c r="K1058" s="716"/>
      <c r="L1058" s="52"/>
      <c r="M1058" s="52"/>
      <c r="N1058" s="672"/>
      <c r="O1058" s="52"/>
      <c r="P1058" s="672"/>
      <c r="Q1058" s="52"/>
      <c r="R1058" s="672"/>
      <c r="S1058" s="52"/>
      <c r="T1058" s="672"/>
      <c r="U1058" s="52"/>
    </row>
    <row r="1059" spans="4:21">
      <c r="D1059" s="672"/>
      <c r="E1059" s="672"/>
      <c r="F1059" s="672"/>
      <c r="G1059" s="672"/>
      <c r="H1059" s="672"/>
      <c r="I1059" s="52"/>
      <c r="J1059" s="672"/>
      <c r="K1059" s="716"/>
      <c r="L1059" s="52"/>
      <c r="M1059" s="52"/>
      <c r="N1059" s="672"/>
      <c r="O1059" s="52"/>
      <c r="P1059" s="672"/>
      <c r="Q1059" s="52"/>
      <c r="R1059" s="672"/>
      <c r="S1059" s="52"/>
      <c r="T1059" s="672"/>
      <c r="U1059" s="52"/>
    </row>
    <row r="1060" spans="4:21">
      <c r="D1060" s="672"/>
      <c r="E1060" s="672"/>
      <c r="F1060" s="672"/>
      <c r="G1060" s="672"/>
      <c r="H1060" s="672"/>
      <c r="I1060" s="52"/>
      <c r="J1060" s="672"/>
      <c r="K1060" s="716"/>
      <c r="L1060" s="52"/>
      <c r="M1060" s="52"/>
      <c r="N1060" s="672"/>
      <c r="O1060" s="52"/>
      <c r="P1060" s="672"/>
      <c r="Q1060" s="52"/>
      <c r="R1060" s="672"/>
      <c r="S1060" s="52"/>
      <c r="T1060" s="672"/>
      <c r="U1060" s="52"/>
    </row>
    <row r="1061" spans="4:21">
      <c r="D1061" s="672"/>
      <c r="E1061" s="672"/>
      <c r="F1061" s="672"/>
      <c r="G1061" s="672"/>
      <c r="H1061" s="672"/>
      <c r="I1061" s="52"/>
      <c r="J1061" s="672"/>
      <c r="K1061" s="716"/>
      <c r="L1061" s="52"/>
      <c r="M1061" s="52"/>
      <c r="N1061" s="672"/>
      <c r="O1061" s="52"/>
      <c r="P1061" s="672"/>
      <c r="Q1061" s="52"/>
      <c r="R1061" s="672"/>
      <c r="S1061" s="52"/>
      <c r="T1061" s="672"/>
      <c r="U1061" s="52"/>
    </row>
    <row r="1062" spans="4:21">
      <c r="D1062" s="672"/>
      <c r="E1062" s="672"/>
      <c r="F1062" s="672"/>
      <c r="G1062" s="672"/>
      <c r="H1062" s="672"/>
      <c r="I1062" s="52"/>
      <c r="J1062" s="672"/>
      <c r="K1062" s="716"/>
      <c r="L1062" s="52"/>
      <c r="M1062" s="52"/>
      <c r="N1062" s="672"/>
      <c r="O1062" s="52"/>
      <c r="P1062" s="672"/>
      <c r="Q1062" s="52"/>
      <c r="R1062" s="672"/>
      <c r="S1062" s="52"/>
      <c r="T1062" s="672"/>
      <c r="U1062" s="52"/>
    </row>
    <row r="1063" spans="4:21">
      <c r="D1063" s="672"/>
      <c r="E1063" s="672"/>
      <c r="F1063" s="672"/>
      <c r="G1063" s="672"/>
      <c r="H1063" s="672"/>
      <c r="I1063" s="52"/>
      <c r="J1063" s="672"/>
      <c r="K1063" s="716"/>
      <c r="L1063" s="52"/>
      <c r="M1063" s="52"/>
      <c r="N1063" s="672"/>
      <c r="O1063" s="52"/>
      <c r="P1063" s="672"/>
      <c r="Q1063" s="52"/>
      <c r="R1063" s="672"/>
      <c r="S1063" s="52"/>
      <c r="T1063" s="672"/>
      <c r="U1063" s="52"/>
    </row>
    <row r="1064" spans="4:21">
      <c r="D1064" s="672"/>
      <c r="E1064" s="672"/>
      <c r="F1064" s="672"/>
      <c r="G1064" s="672"/>
      <c r="H1064" s="672"/>
      <c r="I1064" s="52"/>
      <c r="J1064" s="672"/>
      <c r="K1064" s="716"/>
      <c r="L1064" s="52"/>
      <c r="M1064" s="52"/>
      <c r="N1064" s="672"/>
      <c r="O1064" s="52"/>
      <c r="P1064" s="672"/>
      <c r="Q1064" s="52"/>
      <c r="R1064" s="672"/>
      <c r="S1064" s="52"/>
      <c r="T1064" s="672"/>
      <c r="U1064" s="52"/>
    </row>
    <row r="1065" spans="4:21">
      <c r="D1065" s="672"/>
      <c r="E1065" s="672"/>
      <c r="F1065" s="672"/>
      <c r="G1065" s="672"/>
      <c r="H1065" s="672"/>
      <c r="I1065" s="52"/>
      <c r="J1065" s="672"/>
      <c r="K1065" s="716"/>
      <c r="L1065" s="52"/>
      <c r="M1065" s="52"/>
      <c r="N1065" s="672"/>
      <c r="O1065" s="52"/>
      <c r="P1065" s="672"/>
      <c r="Q1065" s="52"/>
      <c r="R1065" s="672"/>
      <c r="S1065" s="52"/>
      <c r="T1065" s="672"/>
      <c r="U1065" s="52"/>
    </row>
    <row r="1066" spans="4:21">
      <c r="D1066" s="672"/>
      <c r="E1066" s="672"/>
      <c r="F1066" s="672"/>
      <c r="G1066" s="672"/>
      <c r="H1066" s="672"/>
      <c r="I1066" s="52"/>
      <c r="J1066" s="672"/>
      <c r="K1066" s="716"/>
      <c r="L1066" s="52"/>
      <c r="M1066" s="52"/>
      <c r="N1066" s="672"/>
      <c r="O1066" s="52"/>
      <c r="P1066" s="672"/>
      <c r="Q1066" s="52"/>
      <c r="R1066" s="672"/>
      <c r="S1066" s="52"/>
      <c r="T1066" s="672"/>
      <c r="U1066" s="52"/>
    </row>
    <row r="1067" spans="4:21">
      <c r="D1067" s="672"/>
      <c r="E1067" s="672"/>
      <c r="F1067" s="672"/>
      <c r="G1067" s="672"/>
      <c r="H1067" s="672"/>
      <c r="I1067" s="52"/>
      <c r="J1067" s="672"/>
      <c r="K1067" s="716"/>
      <c r="L1067" s="52"/>
      <c r="M1067" s="52"/>
      <c r="N1067" s="672"/>
      <c r="O1067" s="52"/>
      <c r="P1067" s="672"/>
      <c r="Q1067" s="52"/>
      <c r="R1067" s="672"/>
      <c r="S1067" s="52"/>
      <c r="T1067" s="672"/>
      <c r="U1067" s="52"/>
    </row>
    <row r="1068" spans="4:21">
      <c r="D1068" s="672"/>
      <c r="E1068" s="672"/>
      <c r="F1068" s="672"/>
      <c r="G1068" s="672"/>
      <c r="H1068" s="672"/>
      <c r="I1068" s="52"/>
      <c r="J1068" s="672"/>
      <c r="K1068" s="716"/>
      <c r="L1068" s="52"/>
      <c r="M1068" s="52"/>
      <c r="N1068" s="672"/>
      <c r="O1068" s="52"/>
      <c r="P1068" s="672"/>
      <c r="Q1068" s="52"/>
      <c r="R1068" s="672"/>
      <c r="S1068" s="52"/>
      <c r="T1068" s="672"/>
      <c r="U1068" s="52"/>
    </row>
    <row r="1069" spans="4:21">
      <c r="D1069" s="672"/>
      <c r="E1069" s="672"/>
      <c r="F1069" s="672"/>
      <c r="G1069" s="672"/>
      <c r="H1069" s="672"/>
      <c r="I1069" s="52"/>
      <c r="J1069" s="672"/>
      <c r="K1069" s="716"/>
      <c r="L1069" s="52"/>
      <c r="M1069" s="52"/>
      <c r="N1069" s="672"/>
      <c r="O1069" s="52"/>
      <c r="P1069" s="672"/>
      <c r="Q1069" s="52"/>
      <c r="R1069" s="672"/>
      <c r="S1069" s="52"/>
      <c r="T1069" s="672"/>
      <c r="U1069" s="52"/>
    </row>
    <row r="1070" spans="4:21">
      <c r="D1070" s="672"/>
      <c r="E1070" s="672"/>
      <c r="F1070" s="672"/>
      <c r="G1070" s="672"/>
      <c r="H1070" s="672"/>
      <c r="I1070" s="52"/>
      <c r="J1070" s="672"/>
      <c r="K1070" s="716"/>
      <c r="L1070" s="52"/>
      <c r="M1070" s="52"/>
      <c r="N1070" s="672"/>
      <c r="O1070" s="52"/>
      <c r="P1070" s="672"/>
      <c r="Q1070" s="52"/>
      <c r="R1070" s="672"/>
      <c r="S1070" s="52"/>
      <c r="T1070" s="672"/>
      <c r="U1070" s="52"/>
    </row>
    <row r="1071" spans="4:21">
      <c r="D1071" s="672"/>
      <c r="E1071" s="672"/>
      <c r="F1071" s="672"/>
      <c r="G1071" s="672"/>
      <c r="H1071" s="672"/>
      <c r="I1071" s="52"/>
      <c r="J1071" s="672"/>
      <c r="K1071" s="716"/>
      <c r="L1071" s="52"/>
      <c r="M1071" s="52"/>
      <c r="N1071" s="672"/>
      <c r="O1071" s="52"/>
      <c r="P1071" s="672"/>
      <c r="Q1071" s="52"/>
      <c r="R1071" s="672"/>
      <c r="S1071" s="52"/>
      <c r="T1071" s="672"/>
      <c r="U1071" s="52"/>
    </row>
    <row r="1072" spans="4:21">
      <c r="D1072" s="672"/>
      <c r="E1072" s="672"/>
      <c r="F1072" s="672"/>
      <c r="G1072" s="672"/>
      <c r="H1072" s="672"/>
      <c r="I1072" s="52"/>
      <c r="J1072" s="672"/>
      <c r="K1072" s="716"/>
      <c r="L1072" s="52"/>
      <c r="M1072" s="52"/>
      <c r="N1072" s="672"/>
      <c r="O1072" s="52"/>
      <c r="P1072" s="672"/>
      <c r="Q1072" s="52"/>
      <c r="R1072" s="672"/>
      <c r="S1072" s="52"/>
      <c r="T1072" s="672"/>
      <c r="U1072" s="52"/>
    </row>
    <row r="1073" spans="4:21">
      <c r="D1073" s="672"/>
      <c r="E1073" s="672"/>
      <c r="F1073" s="672"/>
      <c r="G1073" s="672"/>
      <c r="H1073" s="672"/>
      <c r="I1073" s="52"/>
      <c r="J1073" s="672"/>
      <c r="K1073" s="716"/>
      <c r="L1073" s="52"/>
      <c r="M1073" s="52"/>
      <c r="N1073" s="672"/>
      <c r="O1073" s="52"/>
      <c r="P1073" s="672"/>
      <c r="Q1073" s="52"/>
      <c r="R1073" s="672"/>
      <c r="S1073" s="52"/>
      <c r="T1073" s="672"/>
      <c r="U1073" s="52"/>
    </row>
    <row r="1074" spans="4:21">
      <c r="D1074" s="672"/>
      <c r="E1074" s="672"/>
      <c r="F1074" s="672"/>
      <c r="G1074" s="672"/>
      <c r="H1074" s="672"/>
      <c r="I1074" s="52"/>
      <c r="J1074" s="672"/>
      <c r="K1074" s="716"/>
      <c r="L1074" s="52"/>
      <c r="M1074" s="52"/>
      <c r="N1074" s="672"/>
      <c r="O1074" s="52"/>
      <c r="P1074" s="672"/>
      <c r="Q1074" s="52"/>
      <c r="R1074" s="672"/>
      <c r="S1074" s="52"/>
      <c r="T1074" s="672"/>
      <c r="U1074" s="52"/>
    </row>
    <row r="1075" spans="4:21">
      <c r="D1075" s="672"/>
      <c r="E1075" s="672"/>
      <c r="F1075" s="672"/>
      <c r="G1075" s="672"/>
      <c r="H1075" s="672"/>
      <c r="I1075" s="52"/>
      <c r="J1075" s="672"/>
      <c r="K1075" s="716"/>
      <c r="L1075" s="52"/>
      <c r="M1075" s="52"/>
      <c r="N1075" s="672"/>
      <c r="O1075" s="52"/>
      <c r="P1075" s="672"/>
      <c r="Q1075" s="52"/>
      <c r="R1075" s="672"/>
      <c r="S1075" s="52"/>
      <c r="T1075" s="672"/>
      <c r="U1075" s="52"/>
    </row>
    <row r="1076" spans="4:21">
      <c r="D1076" s="672"/>
      <c r="E1076" s="672"/>
      <c r="F1076" s="672"/>
      <c r="G1076" s="672"/>
      <c r="H1076" s="672"/>
      <c r="I1076" s="52"/>
      <c r="J1076" s="672"/>
      <c r="K1076" s="716"/>
      <c r="L1076" s="52"/>
      <c r="M1076" s="52"/>
      <c r="N1076" s="672"/>
      <c r="O1076" s="52"/>
      <c r="P1076" s="672"/>
      <c r="Q1076" s="52"/>
      <c r="R1076" s="672"/>
      <c r="S1076" s="52"/>
      <c r="T1076" s="672"/>
      <c r="U1076" s="52"/>
    </row>
    <row r="1077" spans="4:21">
      <c r="D1077" s="672"/>
      <c r="E1077" s="672"/>
      <c r="F1077" s="672"/>
      <c r="G1077" s="672"/>
      <c r="H1077" s="672"/>
      <c r="I1077" s="52"/>
      <c r="J1077" s="672"/>
      <c r="K1077" s="716"/>
      <c r="L1077" s="52"/>
      <c r="M1077" s="52"/>
      <c r="N1077" s="672"/>
      <c r="O1077" s="52"/>
      <c r="P1077" s="672"/>
      <c r="Q1077" s="52"/>
      <c r="R1077" s="672"/>
      <c r="S1077" s="52"/>
      <c r="T1077" s="672"/>
      <c r="U1077" s="52"/>
    </row>
    <row r="1078" spans="4:21">
      <c r="D1078" s="672"/>
      <c r="E1078" s="672"/>
      <c r="F1078" s="672"/>
      <c r="G1078" s="672"/>
      <c r="H1078" s="672"/>
      <c r="I1078" s="52"/>
      <c r="J1078" s="672"/>
      <c r="K1078" s="716"/>
      <c r="L1078" s="52"/>
      <c r="M1078" s="52"/>
      <c r="N1078" s="672"/>
      <c r="O1078" s="52"/>
      <c r="P1078" s="672"/>
      <c r="Q1078" s="52"/>
      <c r="R1078" s="672"/>
      <c r="S1078" s="52"/>
      <c r="T1078" s="672"/>
      <c r="U1078" s="52"/>
    </row>
    <row r="1079" spans="4:21">
      <c r="D1079" s="672"/>
      <c r="E1079" s="672"/>
      <c r="F1079" s="672"/>
      <c r="G1079" s="672"/>
      <c r="H1079" s="672"/>
      <c r="I1079" s="52"/>
      <c r="J1079" s="672"/>
      <c r="K1079" s="716"/>
      <c r="L1079" s="52"/>
      <c r="M1079" s="52"/>
      <c r="N1079" s="672"/>
      <c r="O1079" s="52"/>
      <c r="P1079" s="672"/>
      <c r="Q1079" s="52"/>
      <c r="R1079" s="672"/>
      <c r="S1079" s="52"/>
      <c r="T1079" s="672"/>
      <c r="U1079" s="52"/>
    </row>
    <row r="1080" spans="4:21">
      <c r="D1080" s="672"/>
      <c r="E1080" s="672"/>
      <c r="F1080" s="672"/>
      <c r="G1080" s="672"/>
      <c r="H1080" s="672"/>
      <c r="I1080" s="52"/>
      <c r="J1080" s="672"/>
      <c r="K1080" s="716"/>
      <c r="L1080" s="52"/>
      <c r="M1080" s="52"/>
      <c r="N1080" s="672"/>
      <c r="O1080" s="52"/>
      <c r="P1080" s="672"/>
      <c r="Q1080" s="52"/>
      <c r="R1080" s="672"/>
      <c r="S1080" s="52"/>
      <c r="T1080" s="672"/>
      <c r="U1080" s="52"/>
    </row>
    <row r="1081" spans="4:21">
      <c r="D1081" s="672"/>
      <c r="E1081" s="672"/>
      <c r="F1081" s="672"/>
      <c r="G1081" s="672"/>
      <c r="H1081" s="672"/>
      <c r="I1081" s="52"/>
      <c r="J1081" s="672"/>
      <c r="K1081" s="716"/>
      <c r="L1081" s="52"/>
      <c r="M1081" s="52"/>
      <c r="N1081" s="672"/>
      <c r="O1081" s="52"/>
      <c r="P1081" s="672"/>
      <c r="Q1081" s="52"/>
      <c r="R1081" s="672"/>
      <c r="S1081" s="52"/>
      <c r="T1081" s="672"/>
      <c r="U1081" s="52"/>
    </row>
    <row r="1082" spans="4:21">
      <c r="D1082" s="672"/>
      <c r="E1082" s="672"/>
      <c r="F1082" s="672"/>
      <c r="G1082" s="672"/>
      <c r="H1082" s="672"/>
      <c r="I1082" s="52"/>
      <c r="J1082" s="672"/>
      <c r="K1082" s="716"/>
      <c r="L1082" s="52"/>
      <c r="M1082" s="52"/>
      <c r="N1082" s="672"/>
      <c r="O1082" s="52"/>
      <c r="P1082" s="672"/>
      <c r="Q1082" s="52"/>
      <c r="R1082" s="672"/>
      <c r="S1082" s="52"/>
      <c r="T1082" s="672"/>
      <c r="U1082" s="52"/>
    </row>
    <row r="1083" spans="4:21">
      <c r="D1083" s="672"/>
      <c r="E1083" s="672"/>
      <c r="F1083" s="672"/>
      <c r="G1083" s="672"/>
      <c r="H1083" s="672"/>
      <c r="I1083" s="52"/>
      <c r="J1083" s="672"/>
      <c r="K1083" s="716"/>
      <c r="L1083" s="52"/>
      <c r="M1083" s="52"/>
      <c r="N1083" s="672"/>
      <c r="O1083" s="52"/>
      <c r="P1083" s="672"/>
      <c r="Q1083" s="52"/>
      <c r="R1083" s="672"/>
      <c r="S1083" s="52"/>
      <c r="T1083" s="672"/>
      <c r="U1083" s="52"/>
    </row>
    <row r="1084" spans="4:21">
      <c r="D1084" s="672"/>
      <c r="E1084" s="672"/>
      <c r="F1084" s="672"/>
      <c r="G1084" s="672"/>
      <c r="H1084" s="672"/>
      <c r="I1084" s="52"/>
      <c r="J1084" s="672"/>
      <c r="K1084" s="716"/>
      <c r="L1084" s="52"/>
      <c r="M1084" s="52"/>
      <c r="N1084" s="672"/>
      <c r="O1084" s="52"/>
      <c r="P1084" s="672"/>
      <c r="Q1084" s="52"/>
      <c r="R1084" s="672"/>
      <c r="S1084" s="52"/>
      <c r="T1084" s="672"/>
      <c r="U1084" s="52"/>
    </row>
    <row r="1085" spans="4:21">
      <c r="D1085" s="672"/>
      <c r="E1085" s="672"/>
      <c r="F1085" s="672"/>
      <c r="G1085" s="672"/>
      <c r="H1085" s="672"/>
      <c r="I1085" s="52"/>
      <c r="J1085" s="672"/>
      <c r="K1085" s="716"/>
      <c r="L1085" s="52"/>
      <c r="M1085" s="52"/>
      <c r="N1085" s="672"/>
      <c r="O1085" s="52"/>
      <c r="P1085" s="672"/>
      <c r="Q1085" s="52"/>
      <c r="R1085" s="672"/>
      <c r="S1085" s="52"/>
      <c r="T1085" s="672"/>
      <c r="U1085" s="52"/>
    </row>
    <row r="1086" spans="4:21">
      <c r="D1086" s="672"/>
      <c r="E1086" s="672"/>
      <c r="F1086" s="672"/>
      <c r="G1086" s="672"/>
      <c r="H1086" s="672"/>
      <c r="I1086" s="52"/>
      <c r="J1086" s="672"/>
      <c r="K1086" s="716"/>
      <c r="L1086" s="52"/>
      <c r="M1086" s="52"/>
      <c r="N1086" s="672"/>
      <c r="O1086" s="52"/>
      <c r="P1086" s="672"/>
      <c r="Q1086" s="52"/>
      <c r="R1086" s="672"/>
      <c r="S1086" s="52"/>
      <c r="T1086" s="672"/>
      <c r="U1086" s="52"/>
    </row>
    <row r="1087" spans="4:21">
      <c r="D1087" s="672"/>
      <c r="E1087" s="672"/>
      <c r="F1087" s="672"/>
      <c r="G1087" s="672"/>
      <c r="H1087" s="672"/>
      <c r="I1087" s="52"/>
      <c r="J1087" s="672"/>
      <c r="K1087" s="716"/>
      <c r="L1087" s="52"/>
      <c r="M1087" s="52"/>
      <c r="N1087" s="672"/>
      <c r="O1087" s="52"/>
      <c r="P1087" s="672"/>
      <c r="Q1087" s="52"/>
      <c r="R1087" s="672"/>
      <c r="S1087" s="52"/>
      <c r="T1087" s="672"/>
      <c r="U1087" s="52"/>
    </row>
    <row r="1088" spans="4:21">
      <c r="D1088" s="672"/>
      <c r="E1088" s="672"/>
      <c r="F1088" s="672"/>
      <c r="G1088" s="672"/>
      <c r="H1088" s="672"/>
      <c r="I1088" s="52"/>
      <c r="J1088" s="672"/>
      <c r="K1088" s="716"/>
      <c r="L1088" s="52"/>
      <c r="M1088" s="52"/>
      <c r="N1088" s="672"/>
      <c r="O1088" s="52"/>
      <c r="P1088" s="672"/>
      <c r="Q1088" s="52"/>
      <c r="R1088" s="672"/>
      <c r="S1088" s="52"/>
      <c r="T1088" s="672"/>
      <c r="U1088" s="52"/>
    </row>
    <row r="1089" spans="4:21">
      <c r="D1089" s="672"/>
      <c r="E1089" s="672"/>
      <c r="F1089" s="672"/>
      <c r="G1089" s="672"/>
      <c r="H1089" s="672"/>
      <c r="I1089" s="52"/>
      <c r="J1089" s="672"/>
      <c r="K1089" s="716"/>
      <c r="L1089" s="52"/>
      <c r="M1089" s="52"/>
      <c r="N1089" s="672"/>
      <c r="O1089" s="52"/>
      <c r="P1089" s="672"/>
      <c r="Q1089" s="52"/>
      <c r="R1089" s="672"/>
      <c r="S1089" s="52"/>
      <c r="T1089" s="672"/>
      <c r="U1089" s="52"/>
    </row>
    <row r="1090" spans="4:21">
      <c r="D1090" s="672"/>
      <c r="E1090" s="672"/>
      <c r="F1090" s="672"/>
      <c r="G1090" s="672"/>
      <c r="H1090" s="672"/>
      <c r="I1090" s="52"/>
      <c r="J1090" s="672"/>
      <c r="K1090" s="716"/>
      <c r="L1090" s="52"/>
      <c r="M1090" s="52"/>
      <c r="N1090" s="672"/>
      <c r="O1090" s="52"/>
      <c r="P1090" s="672"/>
      <c r="Q1090" s="52"/>
      <c r="R1090" s="672"/>
      <c r="S1090" s="52"/>
      <c r="T1090" s="672"/>
      <c r="U1090" s="52"/>
    </row>
    <row r="1091" spans="4:21">
      <c r="D1091" s="672"/>
      <c r="E1091" s="672"/>
      <c r="F1091" s="672"/>
      <c r="G1091" s="672"/>
      <c r="H1091" s="672"/>
      <c r="I1091" s="52"/>
      <c r="J1091" s="672"/>
      <c r="K1091" s="716"/>
      <c r="L1091" s="52"/>
      <c r="M1091" s="52"/>
      <c r="N1091" s="672"/>
      <c r="O1091" s="52"/>
      <c r="P1091" s="672"/>
      <c r="Q1091" s="52"/>
      <c r="R1091" s="672"/>
      <c r="S1091" s="52"/>
      <c r="T1091" s="672"/>
      <c r="U1091" s="52"/>
    </row>
    <row r="1092" spans="4:21">
      <c r="D1092" s="672"/>
      <c r="E1092" s="672"/>
      <c r="F1092" s="672"/>
      <c r="G1092" s="672"/>
      <c r="H1092" s="672"/>
      <c r="I1092" s="52"/>
      <c r="J1092" s="672"/>
      <c r="K1092" s="716"/>
      <c r="L1092" s="52"/>
      <c r="M1092" s="52"/>
      <c r="N1092" s="672"/>
      <c r="O1092" s="52"/>
      <c r="P1092" s="672"/>
      <c r="Q1092" s="52"/>
      <c r="R1092" s="672"/>
      <c r="S1092" s="52"/>
      <c r="T1092" s="672"/>
      <c r="U1092" s="52"/>
    </row>
    <row r="1093" spans="4:21">
      <c r="D1093" s="672"/>
      <c r="E1093" s="672"/>
      <c r="F1093" s="672"/>
      <c r="G1093" s="672"/>
      <c r="H1093" s="672"/>
      <c r="I1093" s="52"/>
      <c r="J1093" s="672"/>
      <c r="K1093" s="716"/>
      <c r="L1093" s="52"/>
      <c r="M1093" s="52"/>
      <c r="N1093" s="672"/>
      <c r="O1093" s="52"/>
      <c r="P1093" s="672"/>
      <c r="Q1093" s="52"/>
      <c r="R1093" s="672"/>
      <c r="S1093" s="52"/>
      <c r="T1093" s="672"/>
      <c r="U1093" s="52"/>
    </row>
    <row r="1094" spans="4:21">
      <c r="D1094" s="672"/>
      <c r="E1094" s="672"/>
      <c r="F1094" s="672"/>
      <c r="G1094" s="672"/>
      <c r="H1094" s="672"/>
      <c r="I1094" s="52"/>
      <c r="J1094" s="672"/>
      <c r="K1094" s="716"/>
      <c r="L1094" s="52"/>
      <c r="M1094" s="52"/>
      <c r="N1094" s="672"/>
      <c r="O1094" s="52"/>
      <c r="P1094" s="672"/>
      <c r="Q1094" s="52"/>
      <c r="R1094" s="672"/>
      <c r="S1094" s="52"/>
      <c r="T1094" s="672"/>
      <c r="U1094" s="52"/>
    </row>
    <row r="1095" spans="4:21">
      <c r="D1095" s="672"/>
      <c r="E1095" s="672"/>
      <c r="F1095" s="672"/>
      <c r="G1095" s="672"/>
      <c r="H1095" s="672"/>
      <c r="I1095" s="52"/>
      <c r="J1095" s="672"/>
      <c r="K1095" s="716"/>
      <c r="L1095" s="52"/>
      <c r="M1095" s="52"/>
      <c r="N1095" s="672"/>
      <c r="O1095" s="52"/>
      <c r="P1095" s="672"/>
      <c r="Q1095" s="52"/>
      <c r="R1095" s="672"/>
      <c r="S1095" s="52"/>
      <c r="T1095" s="672"/>
      <c r="U1095" s="52"/>
    </row>
    <row r="1096" spans="4:21">
      <c r="D1096" s="672"/>
      <c r="E1096" s="672"/>
      <c r="F1096" s="672"/>
      <c r="G1096" s="672"/>
      <c r="H1096" s="672"/>
      <c r="I1096" s="52"/>
      <c r="J1096" s="672"/>
      <c r="K1096" s="716"/>
      <c r="L1096" s="52"/>
      <c r="M1096" s="52"/>
      <c r="N1096" s="672"/>
      <c r="O1096" s="52"/>
      <c r="P1096" s="672"/>
      <c r="Q1096" s="52"/>
      <c r="R1096" s="672"/>
      <c r="S1096" s="52"/>
      <c r="T1096" s="672"/>
      <c r="U1096" s="52"/>
    </row>
    <row r="1097" spans="4:21">
      <c r="D1097" s="672"/>
      <c r="E1097" s="672"/>
      <c r="F1097" s="672"/>
      <c r="G1097" s="672"/>
      <c r="H1097" s="672"/>
      <c r="I1097" s="52"/>
      <c r="J1097" s="672"/>
      <c r="K1097" s="716"/>
      <c r="L1097" s="52"/>
      <c r="M1097" s="52"/>
      <c r="N1097" s="672"/>
      <c r="O1097" s="52"/>
      <c r="P1097" s="672"/>
      <c r="Q1097" s="52"/>
      <c r="R1097" s="672"/>
      <c r="S1097" s="52"/>
      <c r="T1097" s="672"/>
      <c r="U1097" s="52"/>
    </row>
    <row r="1098" spans="4:21">
      <c r="D1098" s="672"/>
      <c r="E1098" s="672"/>
      <c r="F1098" s="672"/>
      <c r="G1098" s="672"/>
      <c r="H1098" s="672"/>
      <c r="I1098" s="52"/>
      <c r="J1098" s="672"/>
      <c r="K1098" s="716"/>
      <c r="L1098" s="52"/>
      <c r="M1098" s="52"/>
      <c r="N1098" s="672"/>
      <c r="O1098" s="52"/>
      <c r="P1098" s="672"/>
      <c r="Q1098" s="52"/>
      <c r="R1098" s="672"/>
      <c r="S1098" s="52"/>
      <c r="T1098" s="672"/>
      <c r="U1098" s="52"/>
    </row>
    <row r="1099" spans="4:21">
      <c r="D1099" s="672"/>
      <c r="E1099" s="672"/>
      <c r="F1099" s="672"/>
      <c r="G1099" s="672"/>
      <c r="H1099" s="672"/>
      <c r="I1099" s="52"/>
      <c r="J1099" s="672"/>
      <c r="K1099" s="716"/>
      <c r="L1099" s="52"/>
      <c r="M1099" s="52"/>
      <c r="N1099" s="672"/>
      <c r="O1099" s="52"/>
      <c r="P1099" s="672"/>
      <c r="Q1099" s="52"/>
      <c r="R1099" s="672"/>
      <c r="S1099" s="52"/>
      <c r="T1099" s="672"/>
      <c r="U1099" s="52"/>
    </row>
    <row r="1100" spans="4:21">
      <c r="D1100" s="672"/>
      <c r="E1100" s="672"/>
      <c r="F1100" s="672"/>
      <c r="G1100" s="672"/>
      <c r="H1100" s="672"/>
      <c r="I1100" s="52"/>
      <c r="J1100" s="672"/>
      <c r="K1100" s="716"/>
      <c r="L1100" s="52"/>
      <c r="M1100" s="52"/>
      <c r="N1100" s="672"/>
      <c r="O1100" s="52"/>
      <c r="P1100" s="672"/>
      <c r="Q1100" s="52"/>
      <c r="R1100" s="672"/>
      <c r="S1100" s="52"/>
      <c r="T1100" s="672"/>
      <c r="U1100" s="52"/>
    </row>
    <row r="1101" spans="4:21">
      <c r="D1101" s="672"/>
      <c r="E1101" s="672"/>
      <c r="F1101" s="672"/>
      <c r="G1101" s="672"/>
      <c r="H1101" s="672"/>
      <c r="I1101" s="52"/>
      <c r="J1101" s="672"/>
      <c r="K1101" s="716"/>
      <c r="L1101" s="52"/>
      <c r="M1101" s="52"/>
      <c r="N1101" s="672"/>
      <c r="O1101" s="52"/>
      <c r="P1101" s="672"/>
      <c r="Q1101" s="52"/>
      <c r="R1101" s="672"/>
      <c r="S1101" s="52"/>
      <c r="T1101" s="672"/>
      <c r="U1101" s="52"/>
    </row>
    <row r="1102" spans="4:21">
      <c r="D1102" s="672"/>
      <c r="E1102" s="672"/>
      <c r="F1102" s="672"/>
      <c r="G1102" s="672"/>
      <c r="H1102" s="672"/>
      <c r="I1102" s="52"/>
      <c r="J1102" s="672"/>
      <c r="K1102" s="716"/>
      <c r="L1102" s="52"/>
      <c r="M1102" s="52"/>
      <c r="N1102" s="672"/>
      <c r="O1102" s="52"/>
      <c r="P1102" s="672"/>
      <c r="Q1102" s="52"/>
      <c r="R1102" s="672"/>
      <c r="S1102" s="52"/>
      <c r="T1102" s="672"/>
      <c r="U1102" s="52"/>
    </row>
    <row r="1103" spans="4:21">
      <c r="D1103" s="672"/>
      <c r="E1103" s="672"/>
      <c r="F1103" s="672"/>
      <c r="G1103" s="672"/>
      <c r="H1103" s="672"/>
      <c r="I1103" s="52"/>
      <c r="J1103" s="672"/>
      <c r="K1103" s="716"/>
      <c r="L1103" s="52"/>
      <c r="M1103" s="52"/>
      <c r="N1103" s="672"/>
      <c r="O1103" s="52"/>
      <c r="P1103" s="672"/>
      <c r="Q1103" s="52"/>
      <c r="R1103" s="672"/>
      <c r="S1103" s="52"/>
      <c r="T1103" s="672"/>
      <c r="U1103" s="52"/>
    </row>
    <row r="1104" spans="4:21">
      <c r="D1104" s="672"/>
      <c r="E1104" s="672"/>
      <c r="F1104" s="672"/>
      <c r="G1104" s="672"/>
      <c r="H1104" s="672"/>
      <c r="I1104" s="52"/>
      <c r="J1104" s="672"/>
      <c r="K1104" s="716"/>
      <c r="L1104" s="52"/>
      <c r="M1104" s="52"/>
      <c r="N1104" s="672"/>
      <c r="O1104" s="52"/>
      <c r="P1104" s="672"/>
      <c r="Q1104" s="52"/>
      <c r="R1104" s="672"/>
      <c r="S1104" s="52"/>
      <c r="T1104" s="672"/>
      <c r="U1104" s="52"/>
    </row>
    <row r="1105" spans="4:21">
      <c r="D1105" s="672"/>
      <c r="E1105" s="672"/>
      <c r="F1105" s="672"/>
      <c r="G1105" s="672"/>
      <c r="H1105" s="672"/>
      <c r="I1105" s="52"/>
      <c r="J1105" s="672"/>
      <c r="K1105" s="716"/>
      <c r="L1105" s="52"/>
      <c r="M1105" s="52"/>
      <c r="N1105" s="672"/>
      <c r="O1105" s="52"/>
      <c r="P1105" s="672"/>
      <c r="Q1105" s="52"/>
      <c r="R1105" s="672"/>
      <c r="S1105" s="52"/>
      <c r="T1105" s="672"/>
      <c r="U1105" s="52"/>
    </row>
    <row r="1106" spans="4:21">
      <c r="D1106" s="672"/>
      <c r="E1106" s="672"/>
      <c r="F1106" s="672"/>
      <c r="G1106" s="672"/>
      <c r="H1106" s="672"/>
      <c r="I1106" s="52"/>
      <c r="J1106" s="672"/>
      <c r="K1106" s="716"/>
      <c r="L1106" s="52"/>
      <c r="M1106" s="52"/>
      <c r="N1106" s="672"/>
      <c r="O1106" s="52"/>
      <c r="P1106" s="672"/>
      <c r="Q1106" s="52"/>
      <c r="R1106" s="672"/>
      <c r="S1106" s="52"/>
      <c r="T1106" s="672"/>
      <c r="U1106" s="52"/>
    </row>
    <row r="1107" spans="4:21">
      <c r="D1107" s="672"/>
      <c r="E1107" s="672"/>
      <c r="F1107" s="672"/>
      <c r="G1107" s="672"/>
      <c r="H1107" s="672"/>
      <c r="I1107" s="52"/>
      <c r="J1107" s="672"/>
      <c r="K1107" s="716"/>
      <c r="L1107" s="52"/>
      <c r="M1107" s="52"/>
      <c r="N1107" s="672"/>
      <c r="O1107" s="52"/>
      <c r="P1107" s="672"/>
      <c r="Q1107" s="52"/>
      <c r="R1107" s="672"/>
      <c r="S1107" s="52"/>
      <c r="T1107" s="672"/>
      <c r="U1107" s="52"/>
    </row>
    <row r="1108" spans="4:21">
      <c r="D1108" s="672"/>
      <c r="E1108" s="672"/>
      <c r="F1108" s="672"/>
      <c r="G1108" s="672"/>
      <c r="H1108" s="672"/>
      <c r="I1108" s="52"/>
      <c r="J1108" s="672"/>
      <c r="K1108" s="716"/>
      <c r="L1108" s="52"/>
      <c r="M1108" s="52"/>
      <c r="N1108" s="672"/>
      <c r="O1108" s="52"/>
      <c r="P1108" s="672"/>
      <c r="Q1108" s="52"/>
      <c r="R1108" s="672"/>
      <c r="S1108" s="52"/>
      <c r="T1108" s="672"/>
      <c r="U1108" s="52"/>
    </row>
    <row r="1109" spans="4:21">
      <c r="D1109" s="672"/>
      <c r="E1109" s="672"/>
      <c r="F1109" s="672"/>
      <c r="G1109" s="672"/>
      <c r="H1109" s="672"/>
      <c r="I1109" s="52"/>
      <c r="J1109" s="672"/>
      <c r="K1109" s="716"/>
      <c r="L1109" s="52"/>
      <c r="M1109" s="52"/>
      <c r="N1109" s="672"/>
      <c r="O1109" s="52"/>
      <c r="P1109" s="672"/>
      <c r="Q1109" s="52"/>
      <c r="R1109" s="672"/>
      <c r="S1109" s="52"/>
      <c r="T1109" s="672"/>
      <c r="U1109" s="52"/>
    </row>
    <row r="1110" spans="4:21">
      <c r="D1110" s="672"/>
      <c r="E1110" s="672"/>
      <c r="F1110" s="672"/>
      <c r="G1110" s="672"/>
      <c r="H1110" s="672"/>
      <c r="I1110" s="52"/>
      <c r="J1110" s="672"/>
      <c r="K1110" s="716"/>
      <c r="L1110" s="52"/>
      <c r="M1110" s="52"/>
      <c r="N1110" s="672"/>
      <c r="O1110" s="52"/>
      <c r="P1110" s="672"/>
      <c r="Q1110" s="52"/>
      <c r="R1110" s="672"/>
      <c r="S1110" s="52"/>
      <c r="T1110" s="672"/>
      <c r="U1110" s="52"/>
    </row>
    <row r="1111" spans="4:21">
      <c r="D1111" s="672"/>
      <c r="E1111" s="672"/>
      <c r="F1111" s="672"/>
      <c r="G1111" s="672"/>
      <c r="H1111" s="672"/>
      <c r="I1111" s="52"/>
      <c r="J1111" s="672"/>
      <c r="K1111" s="716"/>
      <c r="L1111" s="52"/>
      <c r="M1111" s="52"/>
      <c r="N1111" s="672"/>
      <c r="O1111" s="52"/>
      <c r="P1111" s="672"/>
      <c r="Q1111" s="52"/>
      <c r="R1111" s="672"/>
      <c r="S1111" s="52"/>
      <c r="T1111" s="672"/>
      <c r="U1111" s="52"/>
    </row>
    <row r="1112" spans="4:21">
      <c r="D1112" s="672"/>
      <c r="E1112" s="672"/>
      <c r="F1112" s="672"/>
      <c r="G1112" s="672"/>
      <c r="H1112" s="672"/>
      <c r="I1112" s="52"/>
      <c r="J1112" s="672"/>
      <c r="K1112" s="716"/>
      <c r="L1112" s="52"/>
      <c r="M1112" s="52"/>
      <c r="N1112" s="672"/>
      <c r="O1112" s="52"/>
      <c r="P1112" s="672"/>
      <c r="Q1112" s="52"/>
      <c r="R1112" s="672"/>
      <c r="S1112" s="52"/>
      <c r="T1112" s="672"/>
      <c r="U1112" s="52"/>
    </row>
    <row r="1113" spans="4:21">
      <c r="D1113" s="672"/>
      <c r="E1113" s="672"/>
      <c r="F1113" s="672"/>
      <c r="G1113" s="672"/>
      <c r="H1113" s="672"/>
      <c r="I1113" s="52"/>
      <c r="J1113" s="672"/>
      <c r="K1113" s="716"/>
      <c r="L1113" s="52"/>
      <c r="M1113" s="52"/>
      <c r="N1113" s="672"/>
      <c r="O1113" s="52"/>
      <c r="P1113" s="672"/>
      <c r="Q1113" s="52"/>
      <c r="R1113" s="672"/>
      <c r="S1113" s="52"/>
      <c r="T1113" s="672"/>
      <c r="U1113" s="52"/>
    </row>
    <row r="1114" spans="4:21">
      <c r="D1114" s="672"/>
      <c r="E1114" s="672"/>
      <c r="F1114" s="672"/>
      <c r="G1114" s="672"/>
      <c r="H1114" s="672"/>
      <c r="I1114" s="52"/>
      <c r="J1114" s="672"/>
      <c r="K1114" s="716"/>
      <c r="L1114" s="52"/>
      <c r="M1114" s="52"/>
      <c r="N1114" s="672"/>
      <c r="O1114" s="52"/>
      <c r="P1114" s="672"/>
      <c r="Q1114" s="52"/>
      <c r="R1114" s="672"/>
      <c r="S1114" s="52"/>
      <c r="T1114" s="672"/>
      <c r="U1114" s="52"/>
    </row>
    <row r="1115" spans="4:21">
      <c r="D1115" s="672"/>
      <c r="E1115" s="672"/>
      <c r="F1115" s="672"/>
      <c r="G1115" s="672"/>
      <c r="H1115" s="672"/>
      <c r="I1115" s="52"/>
      <c r="J1115" s="672"/>
      <c r="K1115" s="716"/>
      <c r="L1115" s="52"/>
      <c r="M1115" s="52"/>
      <c r="N1115" s="672"/>
      <c r="O1115" s="52"/>
      <c r="P1115" s="672"/>
      <c r="Q1115" s="52"/>
      <c r="R1115" s="672"/>
      <c r="S1115" s="52"/>
      <c r="T1115" s="672"/>
      <c r="U1115" s="52"/>
    </row>
    <row r="1116" spans="4:21">
      <c r="D1116" s="672"/>
      <c r="E1116" s="672"/>
      <c r="F1116" s="672"/>
      <c r="G1116" s="672"/>
      <c r="H1116" s="672"/>
      <c r="I1116" s="52"/>
      <c r="J1116" s="672"/>
      <c r="K1116" s="716"/>
      <c r="L1116" s="52"/>
      <c r="M1116" s="52"/>
      <c r="N1116" s="672"/>
      <c r="O1116" s="52"/>
      <c r="P1116" s="672"/>
      <c r="Q1116" s="52"/>
      <c r="R1116" s="672"/>
      <c r="S1116" s="52"/>
      <c r="T1116" s="672"/>
      <c r="U1116" s="52"/>
    </row>
    <row r="1117" spans="4:21">
      <c r="D1117" s="672"/>
      <c r="E1117" s="672"/>
      <c r="F1117" s="672"/>
      <c r="G1117" s="672"/>
      <c r="H1117" s="672"/>
      <c r="I1117" s="52"/>
      <c r="J1117" s="672"/>
      <c r="K1117" s="716"/>
      <c r="L1117" s="52"/>
      <c r="M1117" s="52"/>
      <c r="N1117" s="672"/>
      <c r="O1117" s="52"/>
      <c r="P1117" s="672"/>
      <c r="Q1117" s="52"/>
      <c r="R1117" s="672"/>
      <c r="S1117" s="52"/>
      <c r="T1117" s="672"/>
      <c r="U1117" s="52"/>
    </row>
    <row r="1118" spans="4:21">
      <c r="D1118" s="672"/>
      <c r="E1118" s="672"/>
      <c r="F1118" s="672"/>
      <c r="G1118" s="672"/>
      <c r="H1118" s="672"/>
      <c r="I1118" s="52"/>
      <c r="J1118" s="672"/>
      <c r="K1118" s="716"/>
      <c r="L1118" s="52"/>
      <c r="M1118" s="52"/>
      <c r="N1118" s="672"/>
      <c r="O1118" s="52"/>
      <c r="P1118" s="672"/>
      <c r="Q1118" s="52"/>
      <c r="R1118" s="672"/>
      <c r="S1118" s="52"/>
      <c r="T1118" s="672"/>
      <c r="U1118" s="52"/>
    </row>
    <row r="1119" spans="4:21">
      <c r="D1119" s="672"/>
      <c r="E1119" s="672"/>
      <c r="F1119" s="672"/>
      <c r="G1119" s="672"/>
      <c r="H1119" s="672"/>
      <c r="I1119" s="52"/>
      <c r="J1119" s="672"/>
      <c r="K1119" s="716"/>
      <c r="L1119" s="52"/>
      <c r="M1119" s="52"/>
      <c r="N1119" s="672"/>
      <c r="O1119" s="52"/>
      <c r="P1119" s="672"/>
      <c r="Q1119" s="52"/>
      <c r="R1119" s="672"/>
      <c r="S1119" s="52"/>
      <c r="T1119" s="672"/>
      <c r="U1119" s="52"/>
    </row>
    <row r="1120" spans="4:21">
      <c r="D1120" s="672"/>
      <c r="E1120" s="672"/>
      <c r="F1120" s="672"/>
      <c r="G1120" s="672"/>
      <c r="H1120" s="672"/>
      <c r="I1120" s="52"/>
      <c r="J1120" s="672"/>
      <c r="K1120" s="716"/>
      <c r="L1120" s="52"/>
      <c r="M1120" s="52"/>
      <c r="N1120" s="672"/>
      <c r="O1120" s="52"/>
      <c r="P1120" s="672"/>
      <c r="Q1120" s="52"/>
      <c r="R1120" s="672"/>
      <c r="S1120" s="52"/>
      <c r="T1120" s="672"/>
      <c r="U1120" s="52"/>
    </row>
    <row r="1121" spans="4:21">
      <c r="D1121" s="672"/>
      <c r="E1121" s="672"/>
      <c r="F1121" s="672"/>
      <c r="G1121" s="672"/>
      <c r="H1121" s="672"/>
      <c r="I1121" s="52"/>
      <c r="J1121" s="672"/>
      <c r="K1121" s="716"/>
      <c r="L1121" s="52"/>
      <c r="M1121" s="52"/>
      <c r="N1121" s="672"/>
      <c r="O1121" s="52"/>
      <c r="P1121" s="672"/>
      <c r="Q1121" s="52"/>
      <c r="R1121" s="672"/>
      <c r="S1121" s="52"/>
      <c r="T1121" s="672"/>
      <c r="U1121" s="52"/>
    </row>
    <row r="1122" spans="4:21">
      <c r="D1122" s="672"/>
      <c r="E1122" s="672"/>
      <c r="F1122" s="672"/>
      <c r="G1122" s="672"/>
      <c r="H1122" s="672"/>
      <c r="I1122" s="52"/>
      <c r="J1122" s="672"/>
      <c r="K1122" s="716"/>
      <c r="L1122" s="52"/>
      <c r="M1122" s="52"/>
      <c r="N1122" s="672"/>
      <c r="O1122" s="52"/>
      <c r="P1122" s="672"/>
      <c r="Q1122" s="52"/>
      <c r="R1122" s="672"/>
      <c r="S1122" s="52"/>
      <c r="T1122" s="672"/>
      <c r="U1122" s="52"/>
    </row>
    <row r="1123" spans="4:21">
      <c r="D1123" s="672"/>
      <c r="E1123" s="672"/>
      <c r="F1123" s="672"/>
      <c r="G1123" s="672"/>
      <c r="H1123" s="672"/>
      <c r="I1123" s="52"/>
      <c r="J1123" s="672"/>
      <c r="K1123" s="716"/>
      <c r="L1123" s="52"/>
      <c r="M1123" s="52"/>
      <c r="N1123" s="672"/>
      <c r="O1123" s="52"/>
      <c r="P1123" s="672"/>
      <c r="Q1123" s="52"/>
      <c r="R1123" s="672"/>
      <c r="S1123" s="52"/>
      <c r="T1123" s="672"/>
      <c r="U1123" s="52"/>
    </row>
    <row r="1124" spans="4:21">
      <c r="D1124" s="672"/>
      <c r="E1124" s="672"/>
      <c r="F1124" s="672"/>
      <c r="G1124" s="672"/>
      <c r="H1124" s="672"/>
      <c r="I1124" s="52"/>
      <c r="J1124" s="672"/>
      <c r="K1124" s="716"/>
      <c r="L1124" s="52"/>
      <c r="M1124" s="52"/>
      <c r="N1124" s="672"/>
      <c r="O1124" s="52"/>
      <c r="P1124" s="672"/>
      <c r="Q1124" s="52"/>
      <c r="R1124" s="672"/>
      <c r="S1124" s="52"/>
      <c r="T1124" s="672"/>
      <c r="U1124" s="52"/>
    </row>
    <row r="1125" spans="4:21">
      <c r="D1125" s="672"/>
      <c r="E1125" s="672"/>
      <c r="F1125" s="672"/>
      <c r="G1125" s="672"/>
      <c r="H1125" s="672"/>
      <c r="I1125" s="52"/>
      <c r="J1125" s="672"/>
      <c r="K1125" s="716"/>
      <c r="L1125" s="52"/>
      <c r="M1125" s="52"/>
      <c r="N1125" s="672"/>
      <c r="O1125" s="52"/>
      <c r="P1125" s="672"/>
      <c r="Q1125" s="52"/>
      <c r="R1125" s="672"/>
      <c r="S1125" s="52"/>
      <c r="T1125" s="672"/>
      <c r="U1125" s="52"/>
    </row>
    <row r="1126" spans="4:21">
      <c r="D1126" s="672"/>
      <c r="E1126" s="672"/>
      <c r="F1126" s="672"/>
      <c r="G1126" s="672"/>
      <c r="H1126" s="672"/>
      <c r="I1126" s="52"/>
      <c r="J1126" s="672"/>
      <c r="K1126" s="716"/>
      <c r="L1126" s="52"/>
      <c r="M1126" s="52"/>
      <c r="N1126" s="672"/>
      <c r="O1126" s="52"/>
      <c r="P1126" s="672"/>
      <c r="Q1126" s="52"/>
      <c r="R1126" s="672"/>
      <c r="S1126" s="52"/>
      <c r="T1126" s="672"/>
      <c r="U1126" s="52"/>
    </row>
    <row r="1127" spans="4:21">
      <c r="D1127" s="672"/>
      <c r="E1127" s="672"/>
      <c r="F1127" s="672"/>
      <c r="G1127" s="672"/>
      <c r="H1127" s="672"/>
      <c r="I1127" s="52"/>
      <c r="J1127" s="672"/>
      <c r="K1127" s="716"/>
      <c r="L1127" s="52"/>
      <c r="M1127" s="52"/>
      <c r="N1127" s="672"/>
      <c r="O1127" s="52"/>
      <c r="P1127" s="672"/>
      <c r="Q1127" s="52"/>
      <c r="R1127" s="672"/>
      <c r="S1127" s="52"/>
      <c r="T1127" s="672"/>
      <c r="U1127" s="52"/>
    </row>
    <row r="1128" spans="4:21">
      <c r="D1128" s="672"/>
      <c r="E1128" s="672"/>
      <c r="F1128" s="672"/>
      <c r="G1128" s="672"/>
      <c r="H1128" s="672"/>
      <c r="I1128" s="52"/>
      <c r="J1128" s="672"/>
      <c r="K1128" s="716"/>
      <c r="L1128" s="52"/>
      <c r="M1128" s="52"/>
      <c r="N1128" s="672"/>
      <c r="O1128" s="52"/>
      <c r="P1128" s="672"/>
      <c r="Q1128" s="52"/>
      <c r="R1128" s="672"/>
      <c r="S1128" s="52"/>
      <c r="T1128" s="672"/>
      <c r="U1128" s="52"/>
    </row>
    <row r="1129" spans="4:21">
      <c r="D1129" s="672"/>
      <c r="E1129" s="672"/>
      <c r="F1129" s="672"/>
      <c r="G1129" s="672"/>
      <c r="H1129" s="672"/>
      <c r="I1129" s="52"/>
      <c r="J1129" s="672"/>
      <c r="K1129" s="716"/>
      <c r="L1129" s="52"/>
      <c r="M1129" s="52"/>
      <c r="N1129" s="672"/>
      <c r="O1129" s="52"/>
      <c r="P1129" s="672"/>
      <c r="Q1129" s="52"/>
      <c r="R1129" s="672"/>
      <c r="S1129" s="52"/>
      <c r="T1129" s="672"/>
      <c r="U1129" s="52"/>
    </row>
    <row r="1130" spans="4:21">
      <c r="D1130" s="672"/>
      <c r="E1130" s="672"/>
      <c r="F1130" s="672"/>
      <c r="G1130" s="672"/>
      <c r="H1130" s="672"/>
      <c r="I1130" s="52"/>
      <c r="J1130" s="672"/>
      <c r="K1130" s="716"/>
      <c r="L1130" s="52"/>
      <c r="M1130" s="52"/>
      <c r="N1130" s="672"/>
      <c r="O1130" s="52"/>
      <c r="P1130" s="672"/>
      <c r="Q1130" s="52"/>
      <c r="R1130" s="672"/>
      <c r="S1130" s="52"/>
      <c r="T1130" s="672"/>
      <c r="U1130" s="52"/>
    </row>
    <row r="1131" spans="4:21">
      <c r="D1131" s="672"/>
      <c r="E1131" s="672"/>
      <c r="F1131" s="672"/>
      <c r="G1131" s="672"/>
      <c r="H1131" s="672"/>
      <c r="I1131" s="52"/>
      <c r="J1131" s="672"/>
      <c r="K1131" s="716"/>
      <c r="L1131" s="52"/>
      <c r="M1131" s="52"/>
      <c r="N1131" s="672"/>
      <c r="O1131" s="52"/>
      <c r="P1131" s="672"/>
      <c r="Q1131" s="52"/>
      <c r="R1131" s="672"/>
      <c r="S1131" s="52"/>
      <c r="T1131" s="672"/>
      <c r="U1131" s="52"/>
    </row>
    <row r="1132" spans="4:21">
      <c r="D1132" s="672"/>
      <c r="E1132" s="672"/>
      <c r="F1132" s="672"/>
      <c r="G1132" s="672"/>
      <c r="H1132" s="672"/>
      <c r="I1132" s="52"/>
      <c r="J1132" s="672"/>
      <c r="K1132" s="716"/>
      <c r="L1132" s="52"/>
      <c r="M1132" s="52"/>
      <c r="N1132" s="672"/>
      <c r="O1132" s="52"/>
      <c r="P1132" s="672"/>
      <c r="Q1132" s="52"/>
      <c r="R1132" s="672"/>
      <c r="S1132" s="52"/>
      <c r="T1132" s="672"/>
      <c r="U1132" s="52"/>
    </row>
    <row r="1133" spans="4:21">
      <c r="D1133" s="672"/>
      <c r="E1133" s="672"/>
      <c r="F1133" s="672"/>
      <c r="G1133" s="672"/>
      <c r="H1133" s="672"/>
      <c r="I1133" s="52"/>
      <c r="J1133" s="672"/>
      <c r="K1133" s="716"/>
      <c r="L1133" s="52"/>
      <c r="M1133" s="52"/>
      <c r="N1133" s="672"/>
      <c r="O1133" s="52"/>
      <c r="P1133" s="672"/>
      <c r="Q1133" s="52"/>
      <c r="R1133" s="672"/>
      <c r="S1133" s="52"/>
      <c r="T1133" s="672"/>
      <c r="U1133" s="52"/>
    </row>
    <row r="1134" spans="4:21">
      <c r="D1134" s="672"/>
      <c r="E1134" s="672"/>
      <c r="F1134" s="672"/>
      <c r="G1134" s="672"/>
      <c r="H1134" s="672"/>
      <c r="I1134" s="52"/>
      <c r="J1134" s="672"/>
      <c r="K1134" s="716"/>
      <c r="L1134" s="52"/>
      <c r="M1134" s="52"/>
      <c r="N1134" s="672"/>
      <c r="O1134" s="52"/>
      <c r="P1134" s="672"/>
      <c r="Q1134" s="52"/>
      <c r="R1134" s="672"/>
      <c r="S1134" s="52"/>
      <c r="T1134" s="672"/>
      <c r="U1134" s="52"/>
    </row>
    <row r="1135" spans="4:21">
      <c r="D1135" s="672"/>
      <c r="E1135" s="672"/>
      <c r="F1135" s="672"/>
      <c r="G1135" s="672"/>
      <c r="H1135" s="672"/>
      <c r="I1135" s="52"/>
      <c r="J1135" s="672"/>
      <c r="K1135" s="716"/>
      <c r="L1135" s="52"/>
      <c r="M1135" s="52"/>
      <c r="N1135" s="672"/>
      <c r="O1135" s="52"/>
      <c r="P1135" s="672"/>
      <c r="Q1135" s="52"/>
      <c r="R1135" s="672"/>
      <c r="S1135" s="52"/>
      <c r="T1135" s="672"/>
      <c r="U1135" s="52"/>
    </row>
    <row r="1136" spans="4:21">
      <c r="D1136" s="672"/>
      <c r="E1136" s="672"/>
      <c r="F1136" s="672"/>
      <c r="G1136" s="672"/>
      <c r="H1136" s="672"/>
      <c r="I1136" s="52"/>
      <c r="J1136" s="672"/>
      <c r="K1136" s="716"/>
      <c r="L1136" s="52"/>
      <c r="M1136" s="52"/>
      <c r="N1136" s="672"/>
      <c r="O1136" s="52"/>
      <c r="P1136" s="672"/>
      <c r="Q1136" s="52"/>
      <c r="R1136" s="672"/>
      <c r="S1136" s="52"/>
      <c r="T1136" s="672"/>
      <c r="U1136" s="52"/>
    </row>
    <row r="1137" spans="4:21">
      <c r="D1137" s="672"/>
      <c r="E1137" s="672"/>
      <c r="F1137" s="672"/>
      <c r="G1137" s="672"/>
      <c r="H1137" s="672"/>
      <c r="I1137" s="52"/>
      <c r="J1137" s="672"/>
      <c r="K1137" s="716"/>
      <c r="L1137" s="52"/>
      <c r="M1137" s="52"/>
      <c r="N1137" s="672"/>
      <c r="O1137" s="52"/>
      <c r="P1137" s="672"/>
      <c r="Q1137" s="52"/>
      <c r="R1137" s="672"/>
      <c r="S1137" s="52"/>
      <c r="T1137" s="672"/>
      <c r="U1137" s="52"/>
    </row>
    <row r="1138" spans="4:21">
      <c r="D1138" s="672"/>
      <c r="E1138" s="672"/>
      <c r="F1138" s="672"/>
      <c r="G1138" s="672"/>
      <c r="H1138" s="672"/>
      <c r="I1138" s="52"/>
      <c r="J1138" s="672"/>
      <c r="K1138" s="716"/>
      <c r="L1138" s="52"/>
      <c r="M1138" s="52"/>
      <c r="N1138" s="672"/>
      <c r="O1138" s="52"/>
      <c r="P1138" s="672"/>
      <c r="Q1138" s="52"/>
      <c r="R1138" s="672"/>
      <c r="S1138" s="52"/>
      <c r="T1138" s="672"/>
      <c r="U1138" s="52"/>
    </row>
    <row r="1139" spans="4:21">
      <c r="D1139" s="672"/>
      <c r="E1139" s="672"/>
      <c r="F1139" s="672"/>
      <c r="G1139" s="672"/>
      <c r="H1139" s="672"/>
      <c r="I1139" s="52"/>
      <c r="J1139" s="672"/>
      <c r="K1139" s="716"/>
      <c r="L1139" s="52"/>
      <c r="M1139" s="52"/>
      <c r="N1139" s="672"/>
      <c r="O1139" s="52"/>
      <c r="P1139" s="672"/>
      <c r="Q1139" s="52"/>
      <c r="R1139" s="672"/>
      <c r="S1139" s="52"/>
      <c r="T1139" s="672"/>
      <c r="U1139" s="52"/>
    </row>
    <row r="1140" spans="4:21">
      <c r="D1140" s="672"/>
      <c r="E1140" s="672"/>
      <c r="F1140" s="672"/>
      <c r="G1140" s="672"/>
      <c r="H1140" s="672"/>
      <c r="I1140" s="52"/>
      <c r="J1140" s="672"/>
      <c r="K1140" s="716"/>
      <c r="L1140" s="52"/>
      <c r="M1140" s="52"/>
      <c r="N1140" s="672"/>
      <c r="O1140" s="52"/>
      <c r="P1140" s="672"/>
      <c r="Q1140" s="52"/>
      <c r="R1140" s="672"/>
      <c r="S1140" s="52"/>
      <c r="T1140" s="672"/>
      <c r="U1140" s="52"/>
    </row>
    <row r="1141" spans="4:21">
      <c r="D1141" s="672"/>
      <c r="E1141" s="672"/>
      <c r="F1141" s="672"/>
      <c r="G1141" s="672"/>
      <c r="H1141" s="672"/>
      <c r="I1141" s="52"/>
      <c r="J1141" s="672"/>
      <c r="K1141" s="716"/>
      <c r="L1141" s="52"/>
      <c r="M1141" s="52"/>
      <c r="N1141" s="672"/>
      <c r="O1141" s="52"/>
      <c r="P1141" s="672"/>
      <c r="Q1141" s="52"/>
      <c r="R1141" s="672"/>
      <c r="S1141" s="52"/>
      <c r="T1141" s="672"/>
      <c r="U1141" s="52"/>
    </row>
    <row r="1142" spans="4:21">
      <c r="D1142" s="672"/>
      <c r="E1142" s="672"/>
      <c r="F1142" s="672"/>
      <c r="G1142" s="672"/>
      <c r="H1142" s="672"/>
      <c r="I1142" s="52"/>
      <c r="J1142" s="672"/>
      <c r="K1142" s="716"/>
      <c r="L1142" s="52"/>
      <c r="M1142" s="52"/>
      <c r="N1142" s="672"/>
      <c r="O1142" s="52"/>
      <c r="P1142" s="672"/>
      <c r="Q1142" s="52"/>
      <c r="R1142" s="672"/>
      <c r="S1142" s="52"/>
      <c r="T1142" s="672"/>
      <c r="U1142" s="52"/>
    </row>
    <row r="1143" spans="4:21">
      <c r="D1143" s="672"/>
      <c r="E1143" s="672"/>
      <c r="F1143" s="672"/>
      <c r="G1143" s="672"/>
      <c r="H1143" s="672"/>
      <c r="I1143" s="52"/>
      <c r="J1143" s="672"/>
      <c r="K1143" s="716"/>
      <c r="L1143" s="52"/>
      <c r="M1143" s="52"/>
      <c r="N1143" s="672"/>
      <c r="O1143" s="52"/>
      <c r="P1143" s="672"/>
      <c r="Q1143" s="52"/>
      <c r="R1143" s="672"/>
      <c r="S1143" s="52"/>
      <c r="T1143" s="672"/>
      <c r="U1143" s="52"/>
    </row>
    <row r="1144" spans="4:21">
      <c r="D1144" s="672"/>
      <c r="E1144" s="672"/>
      <c r="F1144" s="672"/>
      <c r="G1144" s="672"/>
      <c r="H1144" s="672"/>
      <c r="I1144" s="52"/>
      <c r="J1144" s="672"/>
      <c r="K1144" s="716"/>
      <c r="L1144" s="52"/>
      <c r="M1144" s="52"/>
      <c r="N1144" s="672"/>
      <c r="O1144" s="52"/>
      <c r="P1144" s="672"/>
      <c r="Q1144" s="52"/>
      <c r="R1144" s="672"/>
      <c r="S1144" s="52"/>
      <c r="T1144" s="672"/>
      <c r="U1144" s="52"/>
    </row>
    <row r="1145" spans="4:21">
      <c r="D1145" s="672"/>
      <c r="E1145" s="672"/>
      <c r="F1145" s="672"/>
      <c r="G1145" s="672"/>
      <c r="H1145" s="672"/>
      <c r="I1145" s="52"/>
      <c r="J1145" s="672"/>
      <c r="K1145" s="716"/>
      <c r="L1145" s="52"/>
      <c r="M1145" s="52"/>
      <c r="N1145" s="672"/>
      <c r="O1145" s="52"/>
      <c r="P1145" s="672"/>
      <c r="Q1145" s="52"/>
      <c r="R1145" s="672"/>
      <c r="S1145" s="52"/>
      <c r="T1145" s="672"/>
      <c r="U1145" s="52"/>
    </row>
    <row r="1146" spans="4:21">
      <c r="D1146" s="672"/>
      <c r="E1146" s="672"/>
      <c r="F1146" s="672"/>
      <c r="G1146" s="672"/>
      <c r="H1146" s="672"/>
      <c r="I1146" s="52"/>
      <c r="J1146" s="672"/>
      <c r="K1146" s="716"/>
      <c r="L1146" s="52"/>
      <c r="M1146" s="52"/>
      <c r="N1146" s="672"/>
      <c r="O1146" s="52"/>
      <c r="P1146" s="672"/>
      <c r="Q1146" s="52"/>
      <c r="R1146" s="672"/>
      <c r="S1146" s="52"/>
      <c r="T1146" s="672"/>
      <c r="U1146" s="52"/>
    </row>
    <row r="1147" spans="4:21">
      <c r="D1147" s="672"/>
      <c r="E1147" s="672"/>
      <c r="F1147" s="672"/>
      <c r="G1147" s="672"/>
      <c r="H1147" s="672"/>
      <c r="I1147" s="52"/>
      <c r="J1147" s="672"/>
      <c r="K1147" s="716"/>
      <c r="L1147" s="52"/>
      <c r="M1147" s="52"/>
      <c r="N1147" s="672"/>
      <c r="O1147" s="52"/>
      <c r="P1147" s="672"/>
      <c r="Q1147" s="52"/>
      <c r="R1147" s="672"/>
      <c r="S1147" s="52"/>
      <c r="T1147" s="672"/>
      <c r="U1147" s="52"/>
    </row>
    <row r="1148" spans="4:21">
      <c r="D1148" s="672"/>
      <c r="E1148" s="672"/>
      <c r="F1148" s="672"/>
      <c r="G1148" s="672"/>
      <c r="H1148" s="672"/>
      <c r="I1148" s="52"/>
      <c r="J1148" s="672"/>
      <c r="K1148" s="716"/>
      <c r="L1148" s="52"/>
      <c r="M1148" s="52"/>
      <c r="N1148" s="672"/>
      <c r="O1148" s="52"/>
      <c r="P1148" s="672"/>
      <c r="Q1148" s="52"/>
      <c r="R1148" s="672"/>
      <c r="S1148" s="52"/>
      <c r="T1148" s="672"/>
      <c r="U1148" s="52"/>
    </row>
    <row r="1149" spans="4:21">
      <c r="D1149" s="672"/>
      <c r="E1149" s="672"/>
      <c r="F1149" s="672"/>
      <c r="G1149" s="672"/>
      <c r="H1149" s="672"/>
      <c r="I1149" s="52"/>
      <c r="J1149" s="672"/>
      <c r="K1149" s="716"/>
      <c r="L1149" s="52"/>
      <c r="M1149" s="52"/>
      <c r="N1149" s="672"/>
      <c r="O1149" s="52"/>
      <c r="P1149" s="672"/>
      <c r="Q1149" s="52"/>
      <c r="R1149" s="672"/>
      <c r="S1149" s="52"/>
      <c r="T1149" s="672"/>
      <c r="U1149" s="52"/>
    </row>
    <row r="1150" spans="4:21">
      <c r="D1150" s="672"/>
      <c r="E1150" s="672"/>
      <c r="F1150" s="672"/>
      <c r="G1150" s="672"/>
      <c r="H1150" s="672"/>
      <c r="I1150" s="52"/>
      <c r="J1150" s="672"/>
      <c r="K1150" s="716"/>
      <c r="L1150" s="52"/>
      <c r="M1150" s="52"/>
      <c r="N1150" s="672"/>
      <c r="O1150" s="52"/>
      <c r="P1150" s="672"/>
      <c r="Q1150" s="52"/>
      <c r="R1150" s="672"/>
      <c r="S1150" s="52"/>
      <c r="T1150" s="672"/>
      <c r="U1150" s="52"/>
    </row>
    <row r="1151" spans="4:21">
      <c r="D1151" s="672"/>
      <c r="E1151" s="672"/>
      <c r="F1151" s="672"/>
      <c r="G1151" s="672"/>
      <c r="H1151" s="672"/>
      <c r="I1151" s="52"/>
      <c r="J1151" s="672"/>
      <c r="K1151" s="716"/>
      <c r="L1151" s="52"/>
      <c r="M1151" s="52"/>
      <c r="N1151" s="672"/>
      <c r="O1151" s="52"/>
      <c r="P1151" s="672"/>
      <c r="Q1151" s="52"/>
      <c r="R1151" s="672"/>
      <c r="S1151" s="52"/>
      <c r="T1151" s="672"/>
      <c r="U1151" s="52"/>
    </row>
    <row r="1152" spans="4:21">
      <c r="D1152" s="672"/>
      <c r="E1152" s="672"/>
      <c r="F1152" s="672"/>
      <c r="G1152" s="672"/>
      <c r="H1152" s="672"/>
      <c r="I1152" s="52"/>
      <c r="J1152" s="672"/>
      <c r="K1152" s="716"/>
      <c r="L1152" s="52"/>
      <c r="M1152" s="52"/>
      <c r="N1152" s="672"/>
      <c r="O1152" s="52"/>
      <c r="P1152" s="672"/>
      <c r="Q1152" s="52"/>
      <c r="R1152" s="672"/>
      <c r="S1152" s="52"/>
      <c r="T1152" s="672"/>
      <c r="U1152" s="52"/>
    </row>
    <row r="1153" spans="4:21">
      <c r="D1153" s="672"/>
      <c r="E1153" s="672"/>
      <c r="F1153" s="672"/>
      <c r="G1153" s="672"/>
      <c r="H1153" s="672"/>
      <c r="I1153" s="52"/>
      <c r="J1153" s="672"/>
      <c r="K1153" s="716"/>
      <c r="L1153" s="52"/>
      <c r="M1153" s="52"/>
      <c r="N1153" s="672"/>
      <c r="O1153" s="52"/>
      <c r="P1153" s="672"/>
      <c r="Q1153" s="52"/>
      <c r="R1153" s="672"/>
      <c r="S1153" s="52"/>
      <c r="T1153" s="672"/>
      <c r="U1153" s="52"/>
    </row>
    <row r="1154" spans="4:21">
      <c r="D1154" s="672"/>
      <c r="E1154" s="672"/>
      <c r="F1154" s="672"/>
      <c r="G1154" s="672"/>
      <c r="H1154" s="672"/>
      <c r="I1154" s="52"/>
      <c r="J1154" s="672"/>
      <c r="K1154" s="716"/>
      <c r="L1154" s="52"/>
      <c r="M1154" s="52"/>
      <c r="N1154" s="672"/>
      <c r="O1154" s="52"/>
      <c r="P1154" s="672"/>
      <c r="Q1154" s="52"/>
      <c r="R1154" s="672"/>
      <c r="S1154" s="52"/>
      <c r="T1154" s="672"/>
      <c r="U1154" s="52"/>
    </row>
    <row r="1155" spans="4:21">
      <c r="D1155" s="672"/>
      <c r="E1155" s="672"/>
      <c r="F1155" s="672"/>
      <c r="G1155" s="672"/>
      <c r="H1155" s="672"/>
      <c r="I1155" s="52"/>
      <c r="J1155" s="672"/>
      <c r="K1155" s="716"/>
      <c r="L1155" s="52"/>
      <c r="M1155" s="52"/>
      <c r="N1155" s="672"/>
      <c r="O1155" s="52"/>
      <c r="P1155" s="672"/>
      <c r="Q1155" s="52"/>
      <c r="R1155" s="672"/>
      <c r="S1155" s="52"/>
      <c r="T1155" s="672"/>
      <c r="U1155" s="52"/>
    </row>
    <row r="1156" spans="4:21">
      <c r="D1156" s="672"/>
      <c r="E1156" s="672"/>
      <c r="F1156" s="672"/>
      <c r="G1156" s="672"/>
      <c r="H1156" s="672"/>
      <c r="I1156" s="52"/>
      <c r="J1156" s="672"/>
      <c r="K1156" s="716"/>
      <c r="L1156" s="52"/>
      <c r="M1156" s="52"/>
      <c r="N1156" s="672"/>
      <c r="O1156" s="52"/>
      <c r="P1156" s="672"/>
      <c r="Q1156" s="52"/>
      <c r="R1156" s="672"/>
      <c r="S1156" s="52"/>
      <c r="T1156" s="672"/>
      <c r="U1156" s="52"/>
    </row>
    <row r="1157" spans="4:21">
      <c r="D1157" s="672"/>
      <c r="E1157" s="672"/>
      <c r="F1157" s="672"/>
      <c r="G1157" s="672"/>
      <c r="H1157" s="672"/>
      <c r="I1157" s="52"/>
      <c r="J1157" s="672"/>
      <c r="K1157" s="716"/>
      <c r="L1157" s="52"/>
      <c r="M1157" s="52"/>
      <c r="N1157" s="672"/>
      <c r="O1157" s="52"/>
      <c r="P1157" s="672"/>
      <c r="Q1157" s="52"/>
      <c r="R1157" s="672"/>
      <c r="S1157" s="52"/>
      <c r="T1157" s="672"/>
      <c r="U1157" s="52"/>
    </row>
    <row r="1158" spans="4:21">
      <c r="D1158" s="672"/>
      <c r="E1158" s="672"/>
      <c r="F1158" s="672"/>
      <c r="G1158" s="672"/>
      <c r="H1158" s="672"/>
      <c r="I1158" s="52"/>
      <c r="J1158" s="672"/>
      <c r="K1158" s="716"/>
      <c r="L1158" s="52"/>
      <c r="M1158" s="52"/>
      <c r="N1158" s="672"/>
      <c r="O1158" s="52"/>
      <c r="P1158" s="672"/>
      <c r="Q1158" s="52"/>
      <c r="R1158" s="672"/>
      <c r="S1158" s="52"/>
      <c r="T1158" s="672"/>
      <c r="U1158" s="52"/>
    </row>
    <row r="1159" spans="4:21">
      <c r="D1159" s="672"/>
      <c r="E1159" s="672"/>
      <c r="F1159" s="672"/>
      <c r="G1159" s="672"/>
      <c r="H1159" s="672"/>
      <c r="I1159" s="52"/>
      <c r="J1159" s="672"/>
      <c r="K1159" s="716"/>
      <c r="L1159" s="52"/>
      <c r="M1159" s="52"/>
      <c r="N1159" s="672"/>
      <c r="O1159" s="52"/>
      <c r="P1159" s="672"/>
      <c r="Q1159" s="52"/>
      <c r="R1159" s="672"/>
      <c r="S1159" s="52"/>
      <c r="T1159" s="672"/>
      <c r="U1159" s="52"/>
    </row>
    <row r="1160" spans="4:21">
      <c r="D1160" s="672"/>
      <c r="E1160" s="672"/>
      <c r="F1160" s="672"/>
      <c r="G1160" s="672"/>
      <c r="H1160" s="672"/>
      <c r="I1160" s="52"/>
      <c r="J1160" s="672"/>
      <c r="K1160" s="716"/>
      <c r="L1160" s="52"/>
      <c r="M1160" s="52"/>
      <c r="N1160" s="672"/>
      <c r="O1160" s="52"/>
      <c r="P1160" s="672"/>
      <c r="Q1160" s="52"/>
      <c r="R1160" s="672"/>
      <c r="S1160" s="52"/>
      <c r="T1160" s="672"/>
      <c r="U1160" s="52"/>
    </row>
    <row r="1161" spans="4:21">
      <c r="D1161" s="672"/>
      <c r="E1161" s="672"/>
      <c r="F1161" s="672"/>
      <c r="G1161" s="672"/>
      <c r="H1161" s="672"/>
      <c r="I1161" s="52"/>
      <c r="J1161" s="672"/>
      <c r="K1161" s="716"/>
      <c r="L1161" s="52"/>
      <c r="M1161" s="52"/>
      <c r="N1161" s="672"/>
      <c r="O1161" s="52"/>
      <c r="P1161" s="672"/>
      <c r="Q1161" s="52"/>
      <c r="R1161" s="672"/>
      <c r="S1161" s="52"/>
      <c r="T1161" s="672"/>
      <c r="U1161" s="52"/>
    </row>
    <row r="1162" spans="4:21">
      <c r="D1162" s="672"/>
      <c r="E1162" s="672"/>
      <c r="F1162" s="672"/>
      <c r="G1162" s="672"/>
      <c r="H1162" s="672"/>
      <c r="I1162" s="52"/>
      <c r="J1162" s="672"/>
      <c r="K1162" s="716"/>
      <c r="L1162" s="52"/>
      <c r="M1162" s="52"/>
      <c r="N1162" s="672"/>
      <c r="O1162" s="52"/>
      <c r="P1162" s="672"/>
      <c r="Q1162" s="52"/>
      <c r="R1162" s="672"/>
      <c r="S1162" s="52"/>
      <c r="T1162" s="672"/>
      <c r="U1162" s="52"/>
    </row>
    <row r="1163" spans="4:21">
      <c r="D1163" s="672"/>
      <c r="E1163" s="672"/>
      <c r="F1163" s="672"/>
      <c r="G1163" s="672"/>
      <c r="H1163" s="672"/>
      <c r="I1163" s="52"/>
      <c r="J1163" s="672"/>
      <c r="K1163" s="716"/>
      <c r="L1163" s="52"/>
      <c r="M1163" s="52"/>
      <c r="N1163" s="672"/>
      <c r="O1163" s="52"/>
      <c r="P1163" s="672"/>
      <c r="Q1163" s="52"/>
      <c r="R1163" s="672"/>
      <c r="S1163" s="52"/>
      <c r="T1163" s="672"/>
      <c r="U1163" s="52"/>
    </row>
    <row r="1164" spans="4:21">
      <c r="D1164" s="672"/>
      <c r="E1164" s="672"/>
      <c r="F1164" s="672"/>
      <c r="G1164" s="672"/>
      <c r="H1164" s="672"/>
      <c r="I1164" s="52"/>
      <c r="J1164" s="672"/>
      <c r="K1164" s="716"/>
      <c r="L1164" s="52"/>
      <c r="M1164" s="52"/>
      <c r="N1164" s="672"/>
      <c r="O1164" s="52"/>
      <c r="P1164" s="672"/>
      <c r="Q1164" s="52"/>
      <c r="R1164" s="672"/>
      <c r="S1164" s="52"/>
      <c r="T1164" s="672"/>
      <c r="U1164" s="52"/>
    </row>
    <row r="1165" spans="4:21">
      <c r="D1165" s="672"/>
      <c r="E1165" s="672"/>
      <c r="F1165" s="672"/>
      <c r="G1165" s="672"/>
      <c r="H1165" s="672"/>
      <c r="I1165" s="52"/>
      <c r="J1165" s="672"/>
      <c r="K1165" s="716"/>
      <c r="L1165" s="52"/>
      <c r="M1165" s="52"/>
      <c r="N1165" s="672"/>
      <c r="O1165" s="52"/>
      <c r="P1165" s="672"/>
      <c r="Q1165" s="52"/>
      <c r="R1165" s="672"/>
      <c r="S1165" s="52"/>
      <c r="T1165" s="672"/>
      <c r="U1165" s="52"/>
    </row>
    <row r="1166" spans="4:21">
      <c r="D1166" s="672"/>
      <c r="E1166" s="672"/>
      <c r="F1166" s="672"/>
      <c r="G1166" s="672"/>
      <c r="H1166" s="672"/>
      <c r="I1166" s="52"/>
      <c r="J1166" s="672"/>
      <c r="K1166" s="716"/>
      <c r="L1166" s="52"/>
      <c r="M1166" s="52"/>
      <c r="N1166" s="672"/>
      <c r="O1166" s="52"/>
      <c r="P1166" s="672"/>
      <c r="Q1166" s="52"/>
      <c r="R1166" s="672"/>
      <c r="S1166" s="52"/>
      <c r="T1166" s="672"/>
      <c r="U1166" s="52"/>
    </row>
    <row r="1167" spans="4:21">
      <c r="D1167" s="672"/>
      <c r="E1167" s="672"/>
      <c r="F1167" s="672"/>
      <c r="G1167" s="672"/>
      <c r="H1167" s="672"/>
      <c r="I1167" s="52"/>
      <c r="J1167" s="672"/>
      <c r="K1167" s="716"/>
      <c r="L1167" s="52"/>
      <c r="M1167" s="52"/>
      <c r="N1167" s="672"/>
      <c r="O1167" s="52"/>
      <c r="P1167" s="672"/>
      <c r="Q1167" s="52"/>
      <c r="R1167" s="672"/>
      <c r="S1167" s="52"/>
      <c r="T1167" s="672"/>
      <c r="U1167" s="52"/>
    </row>
    <row r="1168" spans="4:21">
      <c r="D1168" s="672"/>
      <c r="E1168" s="672"/>
      <c r="F1168" s="672"/>
      <c r="G1168" s="672"/>
      <c r="H1168" s="672"/>
      <c r="I1168" s="52"/>
      <c r="J1168" s="672"/>
      <c r="K1168" s="716"/>
      <c r="L1168" s="52"/>
      <c r="M1168" s="52"/>
      <c r="N1168" s="672"/>
      <c r="O1168" s="52"/>
      <c r="P1168" s="672"/>
      <c r="Q1168" s="52"/>
      <c r="R1168" s="672"/>
      <c r="S1168" s="52"/>
      <c r="T1168" s="672"/>
      <c r="U1168" s="52"/>
    </row>
    <row r="1169" spans="4:21">
      <c r="D1169" s="672"/>
      <c r="E1169" s="672"/>
      <c r="F1169" s="672"/>
      <c r="G1169" s="672"/>
      <c r="H1169" s="672"/>
      <c r="I1169" s="52"/>
      <c r="J1169" s="672"/>
      <c r="K1169" s="716"/>
      <c r="L1169" s="52"/>
      <c r="M1169" s="52"/>
      <c r="N1169" s="672"/>
      <c r="O1169" s="52"/>
      <c r="P1169" s="672"/>
      <c r="Q1169" s="52"/>
      <c r="R1169" s="672"/>
      <c r="S1169" s="52"/>
      <c r="T1169" s="672"/>
      <c r="U1169" s="52"/>
    </row>
    <row r="1170" spans="4:21">
      <c r="D1170" s="672"/>
      <c r="E1170" s="672"/>
      <c r="F1170" s="672"/>
      <c r="G1170" s="672"/>
      <c r="H1170" s="672"/>
      <c r="I1170" s="52"/>
      <c r="J1170" s="672"/>
      <c r="K1170" s="716"/>
      <c r="L1170" s="52"/>
      <c r="M1170" s="52"/>
      <c r="N1170" s="672"/>
      <c r="O1170" s="52"/>
      <c r="P1170" s="672"/>
      <c r="Q1170" s="52"/>
      <c r="R1170" s="672"/>
      <c r="S1170" s="52"/>
      <c r="T1170" s="672"/>
      <c r="U1170" s="52"/>
    </row>
    <row r="1171" spans="4:21">
      <c r="D1171" s="672"/>
      <c r="E1171" s="672"/>
      <c r="F1171" s="672"/>
      <c r="G1171" s="672"/>
      <c r="H1171" s="672"/>
      <c r="I1171" s="52"/>
      <c r="J1171" s="672"/>
      <c r="K1171" s="716"/>
      <c r="L1171" s="52"/>
      <c r="M1171" s="52"/>
      <c r="N1171" s="672"/>
      <c r="O1171" s="52"/>
      <c r="P1171" s="672"/>
      <c r="Q1171" s="52"/>
      <c r="R1171" s="672"/>
      <c r="S1171" s="52"/>
      <c r="T1171" s="672"/>
      <c r="U1171" s="52"/>
    </row>
    <row r="1172" spans="4:21">
      <c r="D1172" s="672"/>
      <c r="E1172" s="672"/>
      <c r="F1172" s="672"/>
      <c r="G1172" s="672"/>
      <c r="H1172" s="672"/>
      <c r="I1172" s="52"/>
      <c r="J1172" s="672"/>
      <c r="K1172" s="716"/>
      <c r="L1172" s="52"/>
      <c r="M1172" s="52"/>
      <c r="N1172" s="672"/>
      <c r="O1172" s="52"/>
      <c r="P1172" s="672"/>
      <c r="Q1172" s="52"/>
      <c r="R1172" s="672"/>
      <c r="S1172" s="52"/>
      <c r="T1172" s="672"/>
      <c r="U1172" s="52"/>
    </row>
    <row r="1173" spans="4:21">
      <c r="D1173" s="672"/>
      <c r="E1173" s="672"/>
      <c r="F1173" s="672"/>
      <c r="G1173" s="672"/>
      <c r="H1173" s="672"/>
      <c r="I1173" s="52"/>
      <c r="J1173" s="672"/>
      <c r="K1173" s="716"/>
      <c r="L1173" s="52"/>
      <c r="M1173" s="52"/>
      <c r="N1173" s="672"/>
      <c r="O1173" s="52"/>
      <c r="P1173" s="672"/>
      <c r="Q1173" s="52"/>
      <c r="R1173" s="672"/>
      <c r="S1173" s="52"/>
      <c r="T1173" s="672"/>
      <c r="U1173" s="52"/>
    </row>
    <row r="1174" spans="4:21">
      <c r="D1174" s="672"/>
      <c r="E1174" s="672"/>
      <c r="F1174" s="672"/>
      <c r="G1174" s="672"/>
      <c r="H1174" s="672"/>
      <c r="I1174" s="52"/>
      <c r="J1174" s="672"/>
      <c r="K1174" s="716"/>
      <c r="L1174" s="52"/>
      <c r="M1174" s="52"/>
      <c r="N1174" s="672"/>
      <c r="O1174" s="52"/>
      <c r="P1174" s="672"/>
      <c r="Q1174" s="52"/>
      <c r="R1174" s="672"/>
      <c r="S1174" s="52"/>
      <c r="T1174" s="672"/>
      <c r="U1174" s="52"/>
    </row>
    <row r="1175" spans="4:21">
      <c r="D1175" s="672"/>
      <c r="E1175" s="672"/>
      <c r="F1175" s="672"/>
      <c r="G1175" s="672"/>
      <c r="H1175" s="672"/>
      <c r="I1175" s="52"/>
      <c r="J1175" s="672"/>
      <c r="K1175" s="716"/>
      <c r="L1175" s="52"/>
      <c r="M1175" s="52"/>
      <c r="N1175" s="672"/>
      <c r="O1175" s="52"/>
      <c r="P1175" s="672"/>
      <c r="Q1175" s="52"/>
      <c r="R1175" s="672"/>
      <c r="S1175" s="52"/>
      <c r="T1175" s="672"/>
      <c r="U1175" s="52"/>
    </row>
    <row r="1176" spans="4:21">
      <c r="D1176" s="672"/>
      <c r="E1176" s="672"/>
      <c r="F1176" s="672"/>
      <c r="G1176" s="672"/>
      <c r="H1176" s="672"/>
      <c r="I1176" s="52"/>
      <c r="J1176" s="672"/>
      <c r="K1176" s="716"/>
      <c r="L1176" s="52"/>
      <c r="M1176" s="52"/>
      <c r="N1176" s="672"/>
      <c r="O1176" s="52"/>
      <c r="P1176" s="672"/>
      <c r="Q1176" s="52"/>
      <c r="R1176" s="672"/>
      <c r="S1176" s="52"/>
      <c r="T1176" s="672"/>
      <c r="U1176" s="52"/>
    </row>
    <row r="1177" spans="4:21">
      <c r="D1177" s="672"/>
      <c r="E1177" s="672"/>
      <c r="F1177" s="672"/>
      <c r="G1177" s="672"/>
      <c r="H1177" s="672"/>
      <c r="I1177" s="52"/>
      <c r="J1177" s="672"/>
      <c r="K1177" s="716"/>
      <c r="L1177" s="52"/>
      <c r="M1177" s="52"/>
      <c r="N1177" s="672"/>
      <c r="O1177" s="52"/>
      <c r="P1177" s="672"/>
      <c r="Q1177" s="52"/>
      <c r="R1177" s="672"/>
      <c r="S1177" s="52"/>
      <c r="T1177" s="672"/>
      <c r="U1177" s="52"/>
    </row>
    <row r="1178" spans="4:21">
      <c r="D1178" s="672"/>
      <c r="E1178" s="672"/>
      <c r="F1178" s="672"/>
      <c r="G1178" s="672"/>
      <c r="H1178" s="672"/>
      <c r="I1178" s="52"/>
      <c r="J1178" s="672"/>
      <c r="K1178" s="716"/>
      <c r="L1178" s="52"/>
      <c r="M1178" s="52"/>
      <c r="N1178" s="672"/>
      <c r="O1178" s="52"/>
      <c r="P1178" s="672"/>
      <c r="Q1178" s="52"/>
      <c r="R1178" s="672"/>
      <c r="S1178" s="52"/>
      <c r="T1178" s="672"/>
      <c r="U1178" s="52"/>
    </row>
    <row r="1179" spans="4:21">
      <c r="D1179" s="672"/>
      <c r="E1179" s="672"/>
      <c r="F1179" s="672"/>
      <c r="G1179" s="672"/>
      <c r="H1179" s="672"/>
      <c r="I1179" s="52"/>
      <c r="J1179" s="672"/>
      <c r="K1179" s="716"/>
      <c r="L1179" s="52"/>
      <c r="M1179" s="52"/>
      <c r="N1179" s="672"/>
      <c r="O1179" s="52"/>
      <c r="P1179" s="672"/>
      <c r="Q1179" s="52"/>
      <c r="R1179" s="672"/>
      <c r="S1179" s="52"/>
      <c r="T1179" s="672"/>
      <c r="U1179" s="52"/>
    </row>
    <row r="1180" spans="4:21">
      <c r="D1180" s="672"/>
      <c r="E1180" s="672"/>
      <c r="F1180" s="672"/>
      <c r="G1180" s="672"/>
      <c r="H1180" s="672"/>
      <c r="I1180" s="52"/>
      <c r="J1180" s="672"/>
      <c r="K1180" s="716"/>
      <c r="L1180" s="52"/>
      <c r="M1180" s="52"/>
      <c r="N1180" s="672"/>
      <c r="O1180" s="52"/>
      <c r="P1180" s="672"/>
      <c r="Q1180" s="52"/>
      <c r="R1180" s="672"/>
      <c r="S1180" s="52"/>
      <c r="T1180" s="672"/>
      <c r="U1180" s="52"/>
    </row>
    <row r="1181" spans="4:21">
      <c r="D1181" s="672"/>
      <c r="E1181" s="672"/>
      <c r="F1181" s="672"/>
      <c r="G1181" s="672"/>
      <c r="H1181" s="672"/>
      <c r="I1181" s="52"/>
      <c r="J1181" s="672"/>
      <c r="K1181" s="716"/>
      <c r="L1181" s="52"/>
      <c r="M1181" s="52"/>
      <c r="N1181" s="672"/>
      <c r="O1181" s="52"/>
      <c r="P1181" s="672"/>
      <c r="Q1181" s="52"/>
      <c r="R1181" s="672"/>
      <c r="S1181" s="52"/>
      <c r="T1181" s="672"/>
      <c r="U1181" s="52"/>
    </row>
    <row r="1182" spans="4:21">
      <c r="D1182" s="672"/>
      <c r="E1182" s="672"/>
      <c r="F1182" s="672"/>
      <c r="G1182" s="672"/>
      <c r="H1182" s="672"/>
      <c r="I1182" s="52"/>
      <c r="J1182" s="672"/>
      <c r="K1182" s="716"/>
      <c r="L1182" s="52"/>
      <c r="M1182" s="52"/>
      <c r="N1182" s="672"/>
      <c r="O1182" s="52"/>
      <c r="P1182" s="672"/>
      <c r="Q1182" s="52"/>
      <c r="R1182" s="672"/>
      <c r="S1182" s="52"/>
      <c r="T1182" s="672"/>
      <c r="U1182" s="52"/>
    </row>
  </sheetData>
  <dataConsolidate/>
  <mergeCells count="30">
    <mergeCell ref="A1:U1"/>
    <mergeCell ref="A2:U2"/>
    <mergeCell ref="Y4:Y6"/>
    <mergeCell ref="H5:H6"/>
    <mergeCell ref="I5:I6"/>
    <mergeCell ref="E4:G4"/>
    <mergeCell ref="E5:G5"/>
    <mergeCell ref="H4:K4"/>
    <mergeCell ref="L4:M4"/>
    <mergeCell ref="N4:U4"/>
    <mergeCell ref="V4:X5"/>
    <mergeCell ref="B4:B6"/>
    <mergeCell ref="C4:C6"/>
    <mergeCell ref="D4:D6"/>
    <mergeCell ref="A70:X70"/>
    <mergeCell ref="P5:Q5"/>
    <mergeCell ref="R5:S5"/>
    <mergeCell ref="T5:U5"/>
    <mergeCell ref="A8:B8"/>
    <mergeCell ref="A33:B33"/>
    <mergeCell ref="A46:B46"/>
    <mergeCell ref="J5:J6"/>
    <mergeCell ref="K5:K6"/>
    <mergeCell ref="L5:M5"/>
    <mergeCell ref="N5:O5"/>
    <mergeCell ref="A60:X60"/>
    <mergeCell ref="A4:A6"/>
    <mergeCell ref="A61:X61"/>
    <mergeCell ref="A67:X67"/>
    <mergeCell ref="A7:B7"/>
  </mergeCells>
  <dataValidations count="1">
    <dataValidation errorStyle="warning" allowBlank="1" showInputMessage="1" showErrorMessage="1" error="ตรวจสอบ _x000a_" sqref="K28:K32 K35:K39 K41:K45" xr:uid="{00000000-0002-0000-0200-000000000000}"/>
  </dataValidations>
  <printOptions horizontalCentered="1"/>
  <pageMargins left="0.39370078740157483" right="0.39370078740157483" top="0.78740157480314965" bottom="0.27559055118110237" header="0.15748031496062992" footer="0.15748031496062992"/>
  <pageSetup paperSize="9" scale="38" fitToHeight="0" orientation="landscape" r:id="rId1"/>
  <headerFooter scaleWithDoc="0"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34</vt:i4>
      </vt:variant>
    </vt:vector>
  </HeadingPairs>
  <TitlesOfParts>
    <vt:vector size="55" baseType="lpstr">
      <vt:lpstr>Pivot table 1 </vt:lpstr>
      <vt:lpstr>รวม1</vt:lpstr>
      <vt:lpstr>รวม 2 </vt:lpstr>
      <vt:lpstr>Sheet4</vt:lpstr>
      <vt:lpstr>Sheet1</vt:lpstr>
      <vt:lpstr>Pivot data 67-70</vt:lpstr>
      <vt:lpstr>(ครุภัณฑ์) 67-70</vt:lpstr>
      <vt:lpstr>ครุศาสตร์</vt:lpstr>
      <vt:lpstr>พยาบาล</vt:lpstr>
      <vt:lpstr>มนุษศาสตร์</vt:lpstr>
      <vt:lpstr>วิทยาการ</vt:lpstr>
      <vt:lpstr>วิทย์สุขภาพ</vt:lpstr>
      <vt:lpstr>วิทยเทคโน</vt:lpstr>
      <vt:lpstr>เทคโน</vt:lpstr>
      <vt:lpstr>สาธารณสุข</vt:lpstr>
      <vt:lpstr>ส.ไม้หิน</vt:lpstr>
      <vt:lpstr>ส.คอม</vt:lpstr>
      <vt:lpstr>ส.วิทยบริการ</vt:lpstr>
      <vt:lpstr>ส.ศิลปะ</vt:lpstr>
      <vt:lpstr>ส.ส่งเสริม</vt:lpstr>
      <vt:lpstr>index</vt:lpstr>
      <vt:lpstr>'(ครุภัณฑ์) 67-70'!Print_Area</vt:lpstr>
      <vt:lpstr>'Pivot data 67-70'!Print_Area</vt:lpstr>
      <vt:lpstr>'Pivot table 1 '!Print_Area</vt:lpstr>
      <vt:lpstr>เทคโน!Print_Area</vt:lpstr>
      <vt:lpstr>ครุศาสตร์!Print_Area</vt:lpstr>
      <vt:lpstr>พยาบาล!Print_Area</vt:lpstr>
      <vt:lpstr>มนุษศาสตร์!Print_Area</vt:lpstr>
      <vt:lpstr>วิทยเทคโน!Print_Area</vt:lpstr>
      <vt:lpstr>วิทย์สุขภาพ!Print_Area</vt:lpstr>
      <vt:lpstr>วิทยาการ!Print_Area</vt:lpstr>
      <vt:lpstr>ส.ไม้หิน!Print_Area</vt:lpstr>
      <vt:lpstr>ส.คอม!Print_Area</vt:lpstr>
      <vt:lpstr>ส.วิทยบริการ!Print_Area</vt:lpstr>
      <vt:lpstr>ส.ศิลปะ!Print_Area</vt:lpstr>
      <vt:lpstr>ส.ส่งเสริม!Print_Area</vt:lpstr>
      <vt:lpstr>สาธารณสุข!Print_Area</vt:lpstr>
      <vt:lpstr>'(ครุภัณฑ์) 67-70'!Print_Titles</vt:lpstr>
      <vt:lpstr>'Pivot data 67-70'!Print_Titles</vt:lpstr>
      <vt:lpstr>'Pivot table 1 '!Print_Titles</vt:lpstr>
      <vt:lpstr>เทคโน!Print_Titles</vt:lpstr>
      <vt:lpstr>ครุศาสตร์!Print_Titles</vt:lpstr>
      <vt:lpstr>พยาบาล!Print_Titles</vt:lpstr>
      <vt:lpstr>มนุษศาสตร์!Print_Titles</vt:lpstr>
      <vt:lpstr>'รวม 2 '!Print_Titles</vt:lpstr>
      <vt:lpstr>รวม1!Print_Titles</vt:lpstr>
      <vt:lpstr>วิทยเทคโน!Print_Titles</vt:lpstr>
      <vt:lpstr>วิทย์สุขภาพ!Print_Titles</vt:lpstr>
      <vt:lpstr>วิทยาการ!Print_Titles</vt:lpstr>
      <vt:lpstr>ส.ไม้หิน!Print_Titles</vt:lpstr>
      <vt:lpstr>ส.คอม!Print_Titles</vt:lpstr>
      <vt:lpstr>ส.วิทยบริการ!Print_Titles</vt:lpstr>
      <vt:lpstr>ส.ศิลปะ!Print_Titles</vt:lpstr>
      <vt:lpstr>ส.ส่งเสริม!Print_Titles</vt:lpstr>
      <vt:lpstr>สาธารณสุข!Print_Titles</vt:lpstr>
    </vt:vector>
  </TitlesOfParts>
  <Company>Kasetsart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rdgkrh</dc:creator>
  <cp:lastModifiedBy>IT_SUPPORT</cp:lastModifiedBy>
  <cp:lastPrinted>2023-09-18T08:27:40Z</cp:lastPrinted>
  <dcterms:created xsi:type="dcterms:W3CDTF">2016-07-14T07:33:40Z</dcterms:created>
  <dcterms:modified xsi:type="dcterms:W3CDTF">2023-09-21T07:15:20Z</dcterms:modified>
</cp:coreProperties>
</file>